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D:\Users\Kmontoya\Downloads\ANUARIO PESCA Y ACUICULTURA 2019\"/>
    </mc:Choice>
  </mc:AlternateContent>
  <xr:revisionPtr revIDLastSave="0" documentId="13_ncr:1_{63F3AD65-D0B0-4089-AD35-AF3FEB393E96}" xr6:coauthVersionLast="36" xr6:coauthVersionMax="47" xr10:uidLastSave="{00000000-0000-0000-0000-000000000000}"/>
  <bookViews>
    <workbookView xWindow="0" yWindow="0" windowWidth="28800" windowHeight="12225" tabRatio="884" xr2:uid="{00000000-000D-0000-FFFF-FFFF00000000}"/>
  </bookViews>
  <sheets>
    <sheet name="Prod Total" sheetId="1" r:id="rId1"/>
    <sheet name="Harina Aceite Puertos" sheetId="2" r:id="rId2"/>
    <sheet name="Harina Tipo Puertos" sheetId="3" r:id="rId3"/>
    <sheet name="Prod curado" sheetId="4" r:id="rId4"/>
  </sheets>
  <definedNames>
    <definedName name="_xlnm.Print_Area" localSheetId="1">'Harina Aceite Puertos'!$B$2:$F$83</definedName>
    <definedName name="_xlnm.Print_Area" localSheetId="2">'Harina Tipo Puertos'!$B$2:$G$36</definedName>
    <definedName name="_xlnm.Print_Area" localSheetId="0">'Prod Total'!$B$3:$S$82</definedName>
  </definedNames>
  <calcPr calcId="191028"/>
</workbook>
</file>

<file path=xl/calcChain.xml><?xml version="1.0" encoding="utf-8"?>
<calcChain xmlns="http://schemas.openxmlformats.org/spreadsheetml/2006/main">
  <c r="D77" i="4" l="1"/>
  <c r="D76" i="4"/>
  <c r="D75" i="4"/>
  <c r="D74" i="4"/>
  <c r="D73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D61" i="4"/>
  <c r="D60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D48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D36" i="4"/>
  <c r="D35" i="4"/>
  <c r="D34" i="4"/>
  <c r="D33" i="4"/>
  <c r="D32" i="4"/>
  <c r="D31" i="4"/>
  <c r="D30" i="4"/>
  <c r="D29" i="4"/>
  <c r="D28" i="4"/>
  <c r="D27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D14" i="4"/>
  <c r="D13" i="4"/>
  <c r="D12" i="4"/>
  <c r="D11" i="4"/>
  <c r="D10" i="4"/>
  <c r="P8" i="4"/>
  <c r="O8" i="4"/>
  <c r="N8" i="4"/>
  <c r="M8" i="4"/>
  <c r="L8" i="4"/>
  <c r="K8" i="4"/>
  <c r="J8" i="4"/>
  <c r="I8" i="4"/>
  <c r="H8" i="4"/>
  <c r="G8" i="4"/>
  <c r="F8" i="4"/>
  <c r="E8" i="4"/>
  <c r="D8" i="4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G8" i="3"/>
  <c r="F8" i="3"/>
  <c r="E8" i="3"/>
  <c r="D8" i="3"/>
  <c r="D253" i="2"/>
  <c r="D252" i="2"/>
  <c r="D251" i="2"/>
  <c r="D250" i="2"/>
  <c r="D249" i="2"/>
  <c r="D248" i="2"/>
  <c r="D247" i="2"/>
  <c r="D246" i="2"/>
  <c r="D245" i="2"/>
  <c r="D244" i="2"/>
  <c r="D243" i="2"/>
  <c r="D242" i="2"/>
  <c r="G240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E8" i="2"/>
  <c r="D254" i="2" s="1"/>
  <c r="D8" i="2"/>
  <c r="D237" i="2" s="1"/>
  <c r="F27" i="1"/>
  <c r="F26" i="1"/>
  <c r="R25" i="1"/>
  <c r="AZ59" i="1" s="1"/>
  <c r="Q25" i="1"/>
  <c r="AY59" i="1" s="1"/>
  <c r="P25" i="1"/>
  <c r="AX59" i="1" s="1"/>
  <c r="O25" i="1"/>
  <c r="AW59" i="1" s="1"/>
  <c r="N25" i="1"/>
  <c r="AV59" i="1" s="1"/>
  <c r="M25" i="1"/>
  <c r="AU59" i="1" s="1"/>
  <c r="L25" i="1"/>
  <c r="AT59" i="1" s="1"/>
  <c r="K25" i="1"/>
  <c r="AS59" i="1" s="1"/>
  <c r="J25" i="1"/>
  <c r="AR59" i="1" s="1"/>
  <c r="I25" i="1"/>
  <c r="AQ59" i="1" s="1"/>
  <c r="H25" i="1"/>
  <c r="AP59" i="1" s="1"/>
  <c r="G25" i="1"/>
  <c r="AO59" i="1" s="1"/>
  <c r="F25" i="1"/>
  <c r="F23" i="1"/>
  <c r="F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F19" i="1"/>
  <c r="F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U15" i="1"/>
  <c r="F15" i="1"/>
  <c r="F14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R10" i="1"/>
  <c r="AZ60" i="1" s="1"/>
  <c r="Q10" i="1"/>
  <c r="AY60" i="1" s="1"/>
  <c r="P10" i="1"/>
  <c r="AX60" i="1" s="1"/>
  <c r="O10" i="1"/>
  <c r="AW60" i="1" s="1"/>
  <c r="N10" i="1"/>
  <c r="AV60" i="1" s="1"/>
  <c r="M10" i="1"/>
  <c r="AU60" i="1" s="1"/>
  <c r="L10" i="1"/>
  <c r="AT60" i="1" s="1"/>
  <c r="K10" i="1"/>
  <c r="AS60" i="1" s="1"/>
  <c r="J10" i="1"/>
  <c r="AR60" i="1" s="1"/>
  <c r="I10" i="1"/>
  <c r="AQ60" i="1" s="1"/>
  <c r="H10" i="1"/>
  <c r="AP60" i="1" s="1"/>
  <c r="G10" i="1"/>
  <c r="AO60" i="1" s="1"/>
  <c r="F10" i="1"/>
  <c r="R8" i="1"/>
  <c r="AZ61" i="1" s="1"/>
  <c r="Q8" i="1"/>
  <c r="AY61" i="1" s="1"/>
  <c r="P8" i="1"/>
  <c r="AX61" i="1" s="1"/>
  <c r="O8" i="1"/>
  <c r="AW61" i="1" s="1"/>
  <c r="N8" i="1"/>
  <c r="AV61" i="1" s="1"/>
  <c r="M8" i="1"/>
  <c r="AU61" i="1" s="1"/>
  <c r="L8" i="1"/>
  <c r="AT61" i="1" s="1"/>
  <c r="K8" i="1"/>
  <c r="AS61" i="1" s="1"/>
  <c r="J8" i="1"/>
  <c r="AR61" i="1" s="1"/>
  <c r="I8" i="1"/>
  <c r="AQ61" i="1" s="1"/>
  <c r="H8" i="1"/>
  <c r="AP61" i="1" s="1"/>
  <c r="G8" i="1"/>
  <c r="AO61" i="1" s="1"/>
  <c r="F8" i="1"/>
  <c r="W103" i="1" l="1"/>
  <c r="F44" i="1"/>
  <c r="W123" i="1"/>
  <c r="F46" i="1"/>
  <c r="W124" i="1"/>
  <c r="F47" i="1"/>
  <c r="W125" i="1"/>
  <c r="F48" i="1"/>
  <c r="W102" i="1"/>
  <c r="F45" i="1"/>
  <c r="W144" i="1"/>
  <c r="F49" i="1"/>
  <c r="W145" i="1"/>
  <c r="F53" i="1"/>
  <c r="F50" i="1"/>
  <c r="D223" i="2"/>
  <c r="E237" i="2" s="1"/>
  <c r="D240" i="2"/>
  <c r="E254" i="2" s="1"/>
  <c r="E225" i="2"/>
  <c r="E226" i="2"/>
  <c r="E227" i="2"/>
  <c r="E228" i="2"/>
  <c r="E229" i="2"/>
  <c r="E230" i="2"/>
  <c r="E231" i="2"/>
  <c r="E232" i="2"/>
  <c r="E242" i="2"/>
  <c r="E243" i="2"/>
  <c r="E244" i="2"/>
  <c r="E245" i="2"/>
  <c r="E246" i="2"/>
  <c r="E247" i="2"/>
  <c r="E248" i="2"/>
  <c r="E249" i="2"/>
  <c r="E251" i="2" l="1"/>
  <c r="E240" i="2" s="1"/>
  <c r="E234" i="2"/>
  <c r="E253" i="2"/>
  <c r="E236" i="2"/>
  <c r="E252" i="2"/>
  <c r="E235" i="2"/>
  <c r="E250" i="2"/>
  <c r="E233" i="2"/>
  <c r="G236" i="2"/>
  <c r="G233" i="2"/>
  <c r="G223" i="2" s="1"/>
  <c r="E223" i="2"/>
  <c r="W101" i="1"/>
  <c r="X102" i="1" s="1"/>
  <c r="W121" i="1"/>
  <c r="X103" i="1"/>
  <c r="X125" i="1" l="1"/>
  <c r="X124" i="1"/>
  <c r="X123" i="1"/>
</calcChain>
</file>

<file path=xl/sharedStrings.xml><?xml version="1.0" encoding="utf-8"?>
<sst xmlns="http://schemas.openxmlformats.org/spreadsheetml/2006/main" count="402" uniqueCount="123">
  <si>
    <t xml:space="preserve"> PERÚ : PRODUCCIÓN DE RECURSOS HIDROBIOLÓGICOS MARITIMOS Y CONTINENTALES, SEGÚN UTILIZACIÓN, 2019</t>
  </si>
  <si>
    <t xml:space="preserve">         (TMB)</t>
  </si>
  <si>
    <t/>
  </si>
  <si>
    <t>Tipo de Utilización</t>
  </si>
  <si>
    <t>Total</t>
  </si>
  <si>
    <t xml:space="preserve">  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</si>
  <si>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</si>
  <si>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</si>
  <si>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</si>
  <si>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</si>
  <si>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</si>
  <si>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</si>
  <si>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</si>
  <si>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</si>
  <si>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</si>
  <si>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</si>
  <si>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</si>
  <si>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 xml:space="preserve">   1.</t>
  </si>
  <si>
    <t xml:space="preserve"> Consumo Humano Directo</t>
  </si>
  <si>
    <t>Enlatado</t>
  </si>
  <si>
    <t xml:space="preserve">  Marítimo</t>
  </si>
  <si>
    <t xml:space="preserve">  Continental</t>
  </si>
  <si>
    <t>Congelado</t>
  </si>
  <si>
    <t xml:space="preserve">   2.</t>
  </si>
  <si>
    <t xml:space="preserve"> Consumo Humano Indirecto</t>
  </si>
  <si>
    <t xml:space="preserve"> </t>
  </si>
  <si>
    <t>1/  Incluye Salado, Seco - Salado y Salpreso.</t>
  </si>
  <si>
    <t>2/  No incluye Harina Residual y otros tipos de harina.</t>
  </si>
  <si>
    <t>3/  No  se considera otros tipos de aceite</t>
  </si>
  <si>
    <t>Fuente : Empresas Pesqueras y  Direcciones Regionales  de Producción (PRODUCE).</t>
  </si>
  <si>
    <t xml:space="preserve"> CONSUMO HUMANO DIRECTO</t>
  </si>
  <si>
    <t xml:space="preserve"> CONSUMO HUMANO INDIRECTO</t>
  </si>
  <si>
    <t>ENLATADO</t>
  </si>
  <si>
    <t>CONGELADO</t>
  </si>
  <si>
    <t xml:space="preserve">CURADO  </t>
  </si>
  <si>
    <t xml:space="preserve">HARINA </t>
  </si>
  <si>
    <t>ACEITE</t>
  </si>
  <si>
    <t>ACEITE CRUDO</t>
  </si>
  <si>
    <t>Ene</t>
  </si>
  <si>
    <t>Sep</t>
  </si>
  <si>
    <t>CONSUMO HUMANO INDIRECTO</t>
  </si>
  <si>
    <t>CONSUMO HUMANO DIRECTO</t>
  </si>
  <si>
    <t>TOTAL</t>
  </si>
  <si>
    <t>CURADO</t>
  </si>
  <si>
    <t>HARINA</t>
  </si>
  <si>
    <t>PERÚ: PRODUCCIÓN DE HARINA Y ACEITE CRUDO DE PESCADO</t>
  </si>
  <si>
    <t>SEGÚN PUERTO, 2019</t>
  </si>
  <si>
    <t>(TMB)</t>
  </si>
  <si>
    <t>Puerto</t>
  </si>
  <si>
    <t>Harina</t>
  </si>
  <si>
    <t>Aceite Crudo</t>
  </si>
  <si>
    <t>Paita</t>
  </si>
  <si>
    <t xml:space="preserve">                                            -</t>
  </si>
  <si>
    <t>Parachique</t>
  </si>
  <si>
    <t>Bayóvar</t>
  </si>
  <si>
    <t>Chicama</t>
  </si>
  <si>
    <t>Coishco</t>
  </si>
  <si>
    <t>Chimbote</t>
  </si>
  <si>
    <t>Samanco</t>
  </si>
  <si>
    <t>Huarmey</t>
  </si>
  <si>
    <t xml:space="preserve"> -</t>
  </si>
  <si>
    <t>Supe</t>
  </si>
  <si>
    <t>Végueta</t>
  </si>
  <si>
    <t>Huacho / Carquín</t>
  </si>
  <si>
    <t>Chancay</t>
  </si>
  <si>
    <t>Callao</t>
  </si>
  <si>
    <t>Tambo de Mora</t>
  </si>
  <si>
    <t>Pisco</t>
  </si>
  <si>
    <t>Atico</t>
  </si>
  <si>
    <t>Ocoña</t>
  </si>
  <si>
    <t>La Planchada</t>
  </si>
  <si>
    <t>Quilca</t>
  </si>
  <si>
    <t>Matarani</t>
  </si>
  <si>
    <t>Mollendo</t>
  </si>
  <si>
    <t>Ilo</t>
  </si>
  <si>
    <t>Nota : No incluye Harina Residual y otros .</t>
  </si>
  <si>
    <t xml:space="preserve">         No se incluye otro tipo de aceite</t>
  </si>
  <si>
    <t>Fuente: Empresas Pesqueras</t>
  </si>
  <si>
    <t>TM</t>
  </si>
  <si>
    <t>Otros</t>
  </si>
  <si>
    <t>PERÚ: PRODUCCIÓN DE HARINA POR TIPOS SEGÚN LUGAR DE PROCESAMIENTO, 2019</t>
  </si>
  <si>
    <t>Lugar de Procesamiento</t>
  </si>
  <si>
    <t>Tradicional</t>
  </si>
  <si>
    <t>Prime</t>
  </si>
  <si>
    <t>Super</t>
  </si>
  <si>
    <t>Caleta Cruz</t>
  </si>
  <si>
    <t>1/ Se considera solo harina residual de residuos proveniente del pescado</t>
  </si>
  <si>
    <t>PERÚ: PRODUCCIÓN DE CURADO POR MES SEGÚN ESPECIE, 2019</t>
  </si>
  <si>
    <t>(TM)</t>
  </si>
  <si>
    <t xml:space="preserve">Ene   </t>
  </si>
  <si>
    <t xml:space="preserve">Feb   </t>
  </si>
  <si>
    <t xml:space="preserve">Mar   </t>
  </si>
  <si>
    <t xml:space="preserve">Abr   </t>
  </si>
  <si>
    <t xml:space="preserve">May   </t>
  </si>
  <si>
    <t xml:space="preserve">Jun   </t>
  </si>
  <si>
    <t xml:space="preserve">Jul   </t>
  </si>
  <si>
    <t xml:space="preserve">Ago   </t>
  </si>
  <si>
    <t xml:space="preserve">Set    </t>
  </si>
  <si>
    <t xml:space="preserve">Oct    </t>
  </si>
  <si>
    <t xml:space="preserve">Nov   </t>
  </si>
  <si>
    <t xml:space="preserve">Dic    </t>
  </si>
  <si>
    <t>Anchoveta</t>
  </si>
  <si>
    <t>Samasa</t>
  </si>
  <si>
    <t>Tiburon</t>
  </si>
  <si>
    <t>Algas</t>
  </si>
  <si>
    <t>Otras Especies</t>
  </si>
  <si>
    <t>Fuente: Empresas Pesqueras.</t>
  </si>
  <si>
    <t>PERÚ: PRODUCCIÓN DE CURADO DE LA ESPECIE ANCHOVETA POR MES SEGÚN LUGAR DE PRODUCCIÓN, 2019</t>
  </si>
  <si>
    <t>Nuevo Chimbote</t>
  </si>
  <si>
    <t>Imperial</t>
  </si>
  <si>
    <t>Paracas</t>
  </si>
  <si>
    <t>San Andrés</t>
  </si>
  <si>
    <t>Tacna</t>
  </si>
  <si>
    <t>PERÚ: PRODUCCIÓN DE CURADO DE LA ESPECIE TIBURON POR MES SEGÚN LUGAR DE PRODUCCIÓN, 2019</t>
  </si>
  <si>
    <t>PERÚ: PRODUCCIÓN DE CURADO INDUSTRIAL DE OTRAS ESPECIES  POR MES SEGÚN LUGAR DE PRODUCCIÓN, 2019</t>
  </si>
  <si>
    <t>PERÚ: PRODUCCIÓN DE CURADO DE LA ESPECIE ALGA POR MES SEGÚN LUGAR DE PRODUCCIÓN, 2019</t>
  </si>
  <si>
    <t>Santiago</t>
  </si>
  <si>
    <t>Vista Alegre</t>
  </si>
  <si>
    <t>Nazca</t>
  </si>
  <si>
    <t>Yanahuara</t>
  </si>
  <si>
    <r>
      <t>Curado</t>
    </r>
    <r>
      <rPr>
        <vertAlign val="superscript"/>
        <sz val="11"/>
        <rFont val="Arial"/>
        <family val="2"/>
      </rPr>
      <t xml:space="preserve">  1/</t>
    </r>
  </si>
  <si>
    <r>
      <t xml:space="preserve">Harina </t>
    </r>
    <r>
      <rPr>
        <vertAlign val="superscript"/>
        <sz val="11"/>
        <rFont val="Arial"/>
        <family val="2"/>
      </rPr>
      <t xml:space="preserve"> 2/</t>
    </r>
  </si>
  <si>
    <t>Aceite Crudo 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</si>
</sst>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35">
    <font>
      <sz val="10"/>
      <name val="Arial"/>
      <charset val="134"/>
    </font>
    <font>
      <b/>
      <sz val="13"/>
      <name val="Arial"/>
      <charset val="134"/>
    </font>
    <font>
      <b/>
      <sz val="10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sz val="10"/>
      <color indexed="9"/>
      <name val="Arial"/>
      <charset val="134"/>
    </font>
    <font>
      <b/>
      <sz val="10"/>
      <color indexed="9"/>
      <name val="Arial"/>
      <charset val="134"/>
    </font>
    <font>
      <b/>
      <sz val="11"/>
      <color indexed="9"/>
      <name val="Arial"/>
      <charset val="134"/>
    </font>
    <font>
      <b/>
      <sz val="11"/>
      <color rgb="FFFF0000"/>
      <name val="Arial"/>
      <charset val="134"/>
    </font>
    <font>
      <b/>
      <sz val="12"/>
      <color rgb="FFFF0000"/>
      <name val="Arial"/>
      <charset val="134"/>
    </font>
    <font>
      <sz val="11"/>
      <color indexed="9"/>
      <name val="Arial"/>
      <charset val="134"/>
    </font>
    <font>
      <sz val="9"/>
      <color indexed="9"/>
      <name val="Arial"/>
      <charset val="134"/>
    </font>
    <font>
      <sz val="8"/>
      <name val="Arial"/>
      <charset val="134"/>
    </font>
    <font>
      <sz val="10"/>
      <color theme="0" tint="-0.34998626667073579"/>
      <name val="Arial"/>
      <charset val="134"/>
    </font>
    <font>
      <b/>
      <sz val="10"/>
      <color theme="0" tint="-0.34998626667073579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sz val="9"/>
      <color rgb="FFFF0000"/>
      <name val="Arial"/>
      <charset val="134"/>
    </font>
    <font>
      <sz val="11"/>
      <color rgb="FFFF0000"/>
      <name val="Arial"/>
      <charset val="134"/>
    </font>
    <font>
      <sz val="10"/>
      <color indexed="10"/>
      <name val="Arial"/>
      <charset val="134"/>
    </font>
    <font>
      <sz val="10"/>
      <color theme="0"/>
      <name val="Arial"/>
      <charset val="134"/>
    </font>
    <font>
      <sz val="10"/>
      <name val="Book Antiqua"/>
      <charset val="134"/>
    </font>
    <font>
      <b/>
      <sz val="10"/>
      <color theme="0"/>
      <name val="Arial"/>
      <charset val="134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3" fontId="3" fillId="2" borderId="0" xfId="0" applyNumberFormat="1" applyFont="1" applyFill="1" applyAlignment="1">
      <alignment horizontal="right"/>
    </xf>
    <xf numFmtId="0" fontId="4" fillId="0" borderId="4" xfId="0" applyFont="1" applyBorder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5" xfId="0" applyFont="1" applyBorder="1"/>
    <xf numFmtId="0" fontId="4" fillId="0" borderId="6" xfId="0" applyFont="1" applyBorder="1"/>
    <xf numFmtId="3" fontId="4" fillId="0" borderId="6" xfId="0" applyNumberFormat="1" applyFont="1" applyBorder="1"/>
    <xf numFmtId="0" fontId="5" fillId="0" borderId="0" xfId="0" applyFont="1"/>
    <xf numFmtId="3" fontId="5" fillId="0" borderId="0" xfId="0" applyNumberFormat="1" applyFont="1"/>
    <xf numFmtId="0" fontId="3" fillId="0" borderId="8" xfId="0" applyFont="1" applyBorder="1"/>
    <xf numFmtId="0" fontId="3" fillId="2" borderId="8" xfId="0" applyFont="1" applyFill="1" applyBorder="1"/>
    <xf numFmtId="0" fontId="4" fillId="0" borderId="8" xfId="0" applyFont="1" applyBorder="1"/>
    <xf numFmtId="3" fontId="0" fillId="0" borderId="0" xfId="0" applyNumberFormat="1"/>
    <xf numFmtId="165" fontId="0" fillId="0" borderId="0" xfId="0" applyNumberFormat="1"/>
    <xf numFmtId="0" fontId="4" fillId="0" borderId="9" xfId="0" applyFont="1" applyBorder="1"/>
    <xf numFmtId="0" fontId="6" fillId="0" borderId="0" xfId="0" applyFont="1"/>
    <xf numFmtId="3" fontId="6" fillId="0" borderId="0" xfId="0" applyNumberFormat="1" applyFont="1" applyAlignment="1">
      <alignment vertical="center"/>
    </xf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0" fontId="3" fillId="2" borderId="10" xfId="0" applyFont="1" applyFill="1" applyBorder="1" applyAlignment="1">
      <alignment horizontal="center"/>
    </xf>
    <xf numFmtId="0" fontId="10" fillId="0" borderId="0" xfId="0" applyFont="1"/>
    <xf numFmtId="0" fontId="3" fillId="2" borderId="5" xfId="0" applyFont="1" applyFill="1" applyBorder="1" applyAlignment="1">
      <alignment horizontal="center"/>
    </xf>
    <xf numFmtId="3" fontId="3" fillId="0" borderId="0" xfId="0" applyNumberFormat="1" applyFont="1"/>
    <xf numFmtId="3" fontId="11" fillId="0" borderId="0" xfId="0" applyNumberFormat="1" applyFont="1"/>
    <xf numFmtId="3" fontId="12" fillId="0" borderId="0" xfId="0" applyNumberFormat="1" applyFont="1" applyAlignment="1">
      <alignment horizontal="left" vertical="center"/>
    </xf>
    <xf numFmtId="3" fontId="4" fillId="0" borderId="4" xfId="0" applyNumberFormat="1" applyFont="1" applyBorder="1"/>
    <xf numFmtId="3" fontId="13" fillId="0" borderId="0" xfId="0" applyNumberFormat="1" applyFont="1"/>
    <xf numFmtId="0" fontId="13" fillId="0" borderId="0" xfId="0" applyFont="1"/>
    <xf numFmtId="3" fontId="4" fillId="0" borderId="5" xfId="0" applyNumberFormat="1" applyFont="1" applyBorder="1"/>
    <xf numFmtId="3" fontId="4" fillId="0" borderId="6" xfId="0" applyNumberFormat="1" applyFont="1" applyBorder="1" applyAlignment="1">
      <alignment horizontal="right"/>
    </xf>
    <xf numFmtId="3" fontId="8" fillId="0" borderId="0" xfId="0" applyNumberFormat="1" applyFont="1"/>
    <xf numFmtId="3" fontId="14" fillId="0" borderId="0" xfId="0" applyNumberFormat="1" applyFont="1"/>
    <xf numFmtId="3" fontId="15" fillId="0" borderId="0" xfId="0" applyNumberFormat="1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14" fillId="0" borderId="0" xfId="0" applyFont="1"/>
    <xf numFmtId="3" fontId="2" fillId="0" borderId="0" xfId="0" applyNumberFormat="1" applyFont="1"/>
    <xf numFmtId="3" fontId="6" fillId="0" borderId="0" xfId="0" applyNumberFormat="1" applyFont="1"/>
    <xf numFmtId="0" fontId="16" fillId="0" borderId="0" xfId="0" applyFont="1"/>
    <xf numFmtId="0" fontId="16" fillId="3" borderId="0" xfId="0" applyFont="1" applyFill="1"/>
    <xf numFmtId="0" fontId="17" fillId="3" borderId="0" xfId="0" applyFont="1" applyFill="1"/>
    <xf numFmtId="164" fontId="0" fillId="0" borderId="0" xfId="0" applyNumberFormat="1"/>
    <xf numFmtId="0" fontId="18" fillId="0" borderId="0" xfId="0" applyFont="1"/>
    <xf numFmtId="0" fontId="12" fillId="0" borderId="0" xfId="0" applyFont="1" applyAlignment="1">
      <alignment horizontal="center"/>
    </xf>
    <xf numFmtId="0" fontId="19" fillId="0" borderId="0" xfId="0" applyFont="1"/>
    <xf numFmtId="164" fontId="2" fillId="0" borderId="0" xfId="0" applyNumberFormat="1" applyFont="1"/>
    <xf numFmtId="3" fontId="19" fillId="0" borderId="0" xfId="0" applyNumberFormat="1" applyFont="1"/>
    <xf numFmtId="0" fontId="11" fillId="0" borderId="0" xfId="0" applyFont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20" fillId="0" borderId="0" xfId="0" applyFont="1"/>
    <xf numFmtId="3" fontId="3" fillId="0" borderId="4" xfId="0" applyNumberFormat="1" applyFont="1" applyBorder="1"/>
    <xf numFmtId="3" fontId="3" fillId="0" borderId="8" xfId="0" applyNumberFormat="1" applyFont="1" applyBorder="1"/>
    <xf numFmtId="3" fontId="3" fillId="2" borderId="8" xfId="0" applyNumberFormat="1" applyFont="1" applyFill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4" fillId="0" borderId="8" xfId="0" applyNumberFormat="1" applyFont="1" applyBorder="1"/>
    <xf numFmtId="3" fontId="21" fillId="0" borderId="0" xfId="0" applyNumberFormat="1" applyFont="1"/>
    <xf numFmtId="4" fontId="21" fillId="0" borderId="0" xfId="0" applyNumberFormat="1" applyFont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9" xfId="0" applyNumberFormat="1" applyFont="1" applyBorder="1"/>
    <xf numFmtId="0" fontId="21" fillId="0" borderId="0" xfId="0" applyFont="1"/>
    <xf numFmtId="3" fontId="18" fillId="0" borderId="0" xfId="0" applyNumberFormat="1" applyFont="1"/>
    <xf numFmtId="164" fontId="5" fillId="0" borderId="0" xfId="0" applyNumberFormat="1" applyFont="1"/>
    <xf numFmtId="3" fontId="20" fillId="0" borderId="0" xfId="0" applyNumberFormat="1" applyFont="1"/>
    <xf numFmtId="4" fontId="5" fillId="0" borderId="0" xfId="0" applyNumberFormat="1" applyFont="1"/>
    <xf numFmtId="3" fontId="22" fillId="0" borderId="0" xfId="0" applyNumberFormat="1" applyFont="1"/>
    <xf numFmtId="164" fontId="22" fillId="0" borderId="0" xfId="0" applyNumberFormat="1" applyFont="1"/>
    <xf numFmtId="0" fontId="22" fillId="0" borderId="0" xfId="0" applyFont="1"/>
    <xf numFmtId="4" fontId="18" fillId="0" borderId="0" xfId="0" applyNumberFormat="1" applyFont="1"/>
    <xf numFmtId="0" fontId="11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8" fillId="0" borderId="0" xfId="0" applyNumberFormat="1" applyFont="1"/>
    <xf numFmtId="164" fontId="16" fillId="0" borderId="0" xfId="0" applyNumberFormat="1" applyFont="1"/>
    <xf numFmtId="0" fontId="23" fillId="0" borderId="0" xfId="0" applyFont="1"/>
    <xf numFmtId="164" fontId="23" fillId="0" borderId="0" xfId="0" applyNumberFormat="1" applyFont="1"/>
    <xf numFmtId="3" fontId="6" fillId="4" borderId="0" xfId="0" applyNumberFormat="1" applyFont="1" applyFill="1" applyAlignment="1">
      <alignment vertical="center"/>
    </xf>
    <xf numFmtId="3" fontId="23" fillId="0" borderId="0" xfId="0" applyNumberFormat="1" applyFont="1"/>
    <xf numFmtId="3" fontId="23" fillId="3" borderId="0" xfId="0" applyNumberFormat="1" applyFont="1" applyFill="1"/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25" fillId="3" borderId="0" xfId="0" applyNumberFormat="1" applyFont="1" applyFill="1" applyAlignment="1">
      <alignment vertic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3" fontId="3" fillId="4" borderId="8" xfId="0" applyNumberFormat="1" applyFont="1" applyFill="1" applyBorder="1" applyAlignment="1">
      <alignment vertical="center"/>
    </xf>
    <xf numFmtId="164" fontId="7" fillId="0" borderId="0" xfId="0" applyNumberFormat="1" applyFont="1"/>
    <xf numFmtId="3" fontId="4" fillId="0" borderId="9" xfId="0" applyNumberFormat="1" applyFont="1" applyBorder="1"/>
    <xf numFmtId="3" fontId="5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3" fontId="23" fillId="3" borderId="0" xfId="0" applyNumberFormat="1" applyFont="1" applyFill="1" applyAlignment="1">
      <alignment horizontal="right"/>
    </xf>
    <xf numFmtId="3" fontId="16" fillId="0" borderId="0" xfId="0" applyNumberFormat="1" applyFont="1"/>
    <xf numFmtId="165" fontId="16" fillId="0" borderId="0" xfId="0" applyNumberFormat="1" applyFont="1"/>
    <xf numFmtId="4" fontId="16" fillId="0" borderId="0" xfId="0" applyNumberFormat="1" applyFont="1"/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3" fontId="26" fillId="2" borderId="4" xfId="0" applyNumberFormat="1" applyFont="1" applyFill="1" applyBorder="1" applyAlignment="1">
      <alignment horizontal="center" vertical="center"/>
    </xf>
    <xf numFmtId="3" fontId="26" fillId="2" borderId="0" xfId="0" applyNumberFormat="1" applyFont="1" applyFill="1" applyAlignment="1">
      <alignment horizontal="center" vertical="center"/>
    </xf>
    <xf numFmtId="3" fontId="26" fillId="2" borderId="0" xfId="0" applyNumberFormat="1" applyFont="1" applyFill="1" applyAlignment="1">
      <alignment horizontal="right" vertical="center"/>
    </xf>
    <xf numFmtId="3" fontId="26" fillId="0" borderId="4" xfId="0" applyNumberFormat="1" applyFont="1" applyBorder="1"/>
    <xf numFmtId="3" fontId="26" fillId="0" borderId="0" xfId="0" applyNumberFormat="1" applyFont="1"/>
    <xf numFmtId="3" fontId="26" fillId="0" borderId="0" xfId="0" applyNumberFormat="1" applyFont="1" applyAlignment="1">
      <alignment horizontal="right"/>
    </xf>
    <xf numFmtId="3" fontId="26" fillId="5" borderId="4" xfId="0" applyNumberFormat="1" applyFont="1" applyFill="1" applyBorder="1" applyAlignment="1">
      <alignment vertical="center"/>
    </xf>
    <xf numFmtId="3" fontId="26" fillId="2" borderId="0" xfId="0" applyNumberFormat="1" applyFont="1" applyFill="1" applyAlignment="1">
      <alignment vertical="center"/>
    </xf>
    <xf numFmtId="3" fontId="26" fillId="4" borderId="4" xfId="0" applyNumberFormat="1" applyFont="1" applyFill="1" applyBorder="1" applyAlignment="1">
      <alignment vertical="center"/>
    </xf>
    <xf numFmtId="3" fontId="26" fillId="4" borderId="0" xfId="0" applyNumberFormat="1" applyFont="1" applyFill="1" applyAlignment="1">
      <alignment vertical="center"/>
    </xf>
    <xf numFmtId="3" fontId="26" fillId="4" borderId="0" xfId="0" applyNumberFormat="1" applyFont="1" applyFill="1" applyAlignment="1">
      <alignment horizontal="right" vertical="center"/>
    </xf>
    <xf numFmtId="3" fontId="27" fillId="0" borderId="4" xfId="0" applyNumberFormat="1" applyFont="1" applyBorder="1"/>
    <xf numFmtId="3" fontId="27" fillId="0" borderId="0" xfId="0" applyNumberFormat="1" applyFont="1"/>
    <xf numFmtId="3" fontId="27" fillId="0" borderId="0" xfId="0" applyNumberFormat="1" applyFont="1" applyAlignment="1">
      <alignment horizontal="right"/>
    </xf>
    <xf numFmtId="3" fontId="27" fillId="4" borderId="0" xfId="0" applyNumberFormat="1" applyFont="1" applyFill="1" applyAlignment="1">
      <alignment horizontal="right"/>
    </xf>
    <xf numFmtId="3" fontId="0" fillId="0" borderId="0" xfId="0" applyNumberFormat="1" applyFill="1"/>
    <xf numFmtId="3" fontId="23" fillId="0" borderId="0" xfId="0" applyNumberFormat="1" applyFont="1" applyFill="1"/>
    <xf numFmtId="3" fontId="16" fillId="0" borderId="0" xfId="0" applyNumberFormat="1" applyFont="1" applyFill="1"/>
    <xf numFmtId="3" fontId="23" fillId="0" borderId="0" xfId="0" applyNumberFormat="1" applyFont="1" applyFill="1" applyAlignment="1">
      <alignment horizontal="center"/>
    </xf>
    <xf numFmtId="3" fontId="26" fillId="2" borderId="1" xfId="0" applyNumberFormat="1" applyFont="1" applyFill="1" applyBorder="1" applyAlignment="1">
      <alignment horizontal="center" vertical="center"/>
    </xf>
    <xf numFmtId="3" fontId="26" fillId="2" borderId="2" xfId="0" applyNumberFormat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3" fontId="26" fillId="2" borderId="7" xfId="0" applyNumberFormat="1" applyFont="1" applyFill="1" applyBorder="1" applyAlignment="1">
      <alignment horizontal="center" vertical="center"/>
    </xf>
    <xf numFmtId="164" fontId="26" fillId="0" borderId="0" xfId="0" applyNumberFormat="1" applyFont="1"/>
    <xf numFmtId="3" fontId="26" fillId="0" borderId="8" xfId="0" applyNumberFormat="1" applyFont="1" applyBorder="1"/>
    <xf numFmtId="3" fontId="26" fillId="2" borderId="8" xfId="0" applyNumberFormat="1" applyFont="1" applyFill="1" applyBorder="1" applyAlignment="1">
      <alignment vertical="center"/>
    </xf>
    <xf numFmtId="3" fontId="29" fillId="0" borderId="4" xfId="0" applyNumberFormat="1" applyFont="1" applyBorder="1"/>
    <xf numFmtId="3" fontId="29" fillId="0" borderId="0" xfId="0" applyNumberFormat="1" applyFont="1"/>
    <xf numFmtId="3" fontId="29" fillId="0" borderId="0" xfId="0" applyNumberFormat="1" applyFont="1" applyAlignment="1">
      <alignment horizontal="right"/>
    </xf>
    <xf numFmtId="3" fontId="29" fillId="0" borderId="8" xfId="0" applyNumberFormat="1" applyFont="1" applyBorder="1"/>
    <xf numFmtId="3" fontId="29" fillId="4" borderId="0" xfId="0" applyNumberFormat="1" applyFont="1" applyFill="1"/>
    <xf numFmtId="0" fontId="30" fillId="0" borderId="0" xfId="0" applyFont="1" applyFill="1"/>
    <xf numFmtId="164" fontId="30" fillId="0" borderId="0" xfId="0" applyNumberFormat="1" applyFont="1" applyFill="1"/>
    <xf numFmtId="0" fontId="31" fillId="0" borderId="0" xfId="0" applyFont="1" applyFill="1"/>
    <xf numFmtId="3" fontId="31" fillId="0" borderId="0" xfId="0" applyNumberFormat="1" applyFont="1" applyFill="1"/>
    <xf numFmtId="4" fontId="31" fillId="0" borderId="0" xfId="0" applyNumberFormat="1" applyFont="1" applyFill="1"/>
    <xf numFmtId="164" fontId="31" fillId="0" borderId="0" xfId="0" applyNumberFormat="1" applyFont="1" applyFill="1"/>
    <xf numFmtId="0" fontId="31" fillId="0" borderId="0" xfId="0" applyFont="1" applyFill="1" applyAlignment="1">
      <alignment horizontal="center"/>
    </xf>
    <xf numFmtId="4" fontId="30" fillId="0" borderId="0" xfId="0" applyNumberFormat="1" applyFont="1" applyFill="1"/>
    <xf numFmtId="3" fontId="32" fillId="0" borderId="0" xfId="0" applyNumberFormat="1" applyFont="1" applyFill="1"/>
    <xf numFmtId="164" fontId="32" fillId="0" borderId="0" xfId="0" applyNumberFormat="1" applyFont="1" applyFill="1" applyAlignment="1">
      <alignment horizontal="right"/>
    </xf>
    <xf numFmtId="165" fontId="30" fillId="0" borderId="0" xfId="0" applyNumberFormat="1" applyFont="1" applyFill="1"/>
    <xf numFmtId="3" fontId="32" fillId="0" borderId="0" xfId="0" applyNumberFormat="1" applyFont="1" applyFill="1" applyAlignment="1">
      <alignment horizontal="right"/>
    </xf>
    <xf numFmtId="3" fontId="30" fillId="0" borderId="0" xfId="0" applyNumberFormat="1" applyFont="1" applyFill="1"/>
    <xf numFmtId="3" fontId="33" fillId="0" borderId="0" xfId="0" applyNumberFormat="1" applyFont="1" applyFill="1"/>
    <xf numFmtId="3" fontId="33" fillId="0" borderId="0" xfId="0" applyNumberFormat="1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3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</cellXfs>
  <cellStyles count="2">
    <cellStyle name="F2" xfId="1" xr:uid="{00000000-0005-0000-0000-000024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100" b="1">
                <a:latin typeface="Arial" panose="020B0604020202020204" pitchFamily="7" charset="0"/>
                <a:cs typeface="Arial" panose="020B0604020202020204" pitchFamily="7" charset="0"/>
              </a:rPr>
              <a:t>PERÚ: PRODUCCIÓN DE RECURSOS HIDROBIOLÓGICOS MARÍTIMOS</a:t>
            </a:r>
            <a:r>
              <a:rPr lang="es-PE" sz="1100" b="1" baseline="0">
                <a:latin typeface="Arial" panose="020B0604020202020204" pitchFamily="7" charset="0"/>
                <a:cs typeface="Arial" panose="020B0604020202020204" pitchFamily="7" charset="0"/>
              </a:rPr>
              <a:t> Y CONTINENTALES SEGÚN UTILIZACIÓN, 2018</a:t>
            </a:r>
          </a:p>
          <a:p>
            <a:pPr>
              <a:defRPr/>
            </a:pPr>
            <a:r>
              <a:rPr lang="es-PE" baseline="0"/>
              <a:t>(</a:t>
            </a:r>
            <a:r>
              <a:rPr lang="es-PE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TM</a:t>
            </a:r>
            <a:r>
              <a:rPr lang="es-PE" sz="1100" baseline="0">
                <a:latin typeface="Arial" panose="020B0604020202020204" pitchFamily="7" charset="0"/>
                <a:cs typeface="Arial" panose="020B0604020202020204" pitchFamily="7" charset="0"/>
              </a:rPr>
              <a:t>B)</a:t>
            </a:r>
            <a:endParaRPr lang="es-PE" sz="1100"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133590451023162"/>
          <c:y val="2.7827382582687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'Prod Total'!$AN$60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'Prod Total'!$AO$58:$AZ$58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Total'!$AO$60:$AZ$60</c:f>
              <c:numCache>
                <c:formatCode>#,##0</c:formatCode>
                <c:ptCount val="12"/>
                <c:pt idx="0">
                  <c:v>66574.404999999999</c:v>
                </c:pt>
                <c:pt idx="1">
                  <c:v>96710.18107692308</c:v>
                </c:pt>
                <c:pt idx="2">
                  <c:v>73112.271384615378</c:v>
                </c:pt>
                <c:pt idx="3">
                  <c:v>40761.441307692308</c:v>
                </c:pt>
                <c:pt idx="4">
                  <c:v>38362.834999999999</c:v>
                </c:pt>
                <c:pt idx="5">
                  <c:v>54343.224000000002</c:v>
                </c:pt>
                <c:pt idx="6">
                  <c:v>51129.570999999996</c:v>
                </c:pt>
                <c:pt idx="7">
                  <c:v>43421.034</c:v>
                </c:pt>
                <c:pt idx="8">
                  <c:v>33375.546000000002</c:v>
                </c:pt>
                <c:pt idx="9">
                  <c:v>43370.49</c:v>
                </c:pt>
                <c:pt idx="10">
                  <c:v>32729.215</c:v>
                </c:pt>
                <c:pt idx="11">
                  <c:v>28434.897499999999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4-4C96-BCA1-224C4A5E7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09573872"/>
        <c:axId val="409571696"/>
      </c:barChart>
      <c:barChart>
        <c:barDir val="col"/>
        <c:grouping val="stacked"/>
        <c:varyColors val="0"/>
        <c:ser>
          <c:idx val="0"/>
          <c:order val="0"/>
          <c:tx>
            <c:strRef>
              <c:f>'Prod Total'!$AN$59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'Prod Total'!$AO$58:$AZ$58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Total'!$AO$59:$AZ$59</c:f>
              <c:numCache>
                <c:formatCode>#,##0</c:formatCode>
                <c:ptCount val="12"/>
                <c:pt idx="0">
                  <c:v>78046.198000000004</c:v>
                </c:pt>
                <c:pt idx="1">
                  <c:v>7963.3579999999993</c:v>
                </c:pt>
                <c:pt idx="2">
                  <c:v>17.95</c:v>
                </c:pt>
                <c:pt idx="3">
                  <c:v>29829.726000000002</c:v>
                </c:pt>
                <c:pt idx="4">
                  <c:v>290365.74199999997</c:v>
                </c:pt>
                <c:pt idx="5">
                  <c:v>182317.342</c:v>
                </c:pt>
                <c:pt idx="6">
                  <c:v>54590.514999999999</c:v>
                </c:pt>
                <c:pt idx="7">
                  <c:v>838.00099999999998</c:v>
                </c:pt>
                <c:pt idx="8">
                  <c:v>17.010000000000002</c:v>
                </c:pt>
                <c:pt idx="9">
                  <c:v>524.29</c:v>
                </c:pt>
                <c:pt idx="10">
                  <c:v>191240.79525</c:v>
                </c:pt>
                <c:pt idx="11">
                  <c:v>79786.877999999997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4-4C96-BCA1-224C4A5E7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09574416"/>
        <c:axId val="409569520"/>
      </c:barChart>
      <c:lineChart>
        <c:grouping val="stacked"/>
        <c:varyColors val="0"/>
        <c:ser>
          <c:idx val="2"/>
          <c:order val="2"/>
          <c:tx>
            <c:strRef>
              <c:f>'Prod Total'!$AN$61</c:f>
              <c:strCache>
                <c:ptCount val="1"/>
                <c:pt idx="0">
                  <c:v>TOTAL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round/>
            </a:ln>
            <a:effectLst>
              <a:outerShdw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32"/>
            <c:spPr>
              <a:solidFill>
                <a:schemeClr val="bg1"/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Total'!$AO$58:$AZ$58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Total'!$AO$61:$AZ$61</c:f>
              <c:numCache>
                <c:formatCode>#,##0</c:formatCode>
                <c:ptCount val="12"/>
                <c:pt idx="0">
                  <c:v>144620.603</c:v>
                </c:pt>
                <c:pt idx="1">
                  <c:v>104673.53907692307</c:v>
                </c:pt>
                <c:pt idx="2">
                  <c:v>73130.221384615375</c:v>
                </c:pt>
                <c:pt idx="3">
                  <c:v>70591.167307692318</c:v>
                </c:pt>
                <c:pt idx="4">
                  <c:v>328728.57699999999</c:v>
                </c:pt>
                <c:pt idx="5">
                  <c:v>236660.56599999999</c:v>
                </c:pt>
                <c:pt idx="6">
                  <c:v>105720.086</c:v>
                </c:pt>
                <c:pt idx="7">
                  <c:v>44259.034999999996</c:v>
                </c:pt>
                <c:pt idx="8">
                  <c:v>33392.556000000004</c:v>
                </c:pt>
                <c:pt idx="9">
                  <c:v>43894.78</c:v>
                </c:pt>
                <c:pt idx="10">
                  <c:v>223970.01024999999</c:v>
                </c:pt>
                <c:pt idx="11">
                  <c:v>108221.77549999999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794-4C96-BCA1-224C4A5E7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73872"/>
        <c:axId val="409571696"/>
      </c:lineChart>
      <c:catAx>
        <c:axId val="40957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1696"/>
        <c:crosses val="autoZero"/>
        <c:auto val="1"/>
        <c:lblAlgn val="ctr"/>
        <c:lblOffset val="100"/>
        <c:noMultiLvlLbl val="0"/>
      </c:catAx>
      <c:valAx>
        <c:axId val="409571696"/>
        <c:scaling>
          <c:orientation val="minMax"/>
          <c:max val="520000"/>
          <c:min val="1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3872"/>
        <c:crosses val="autoZero"/>
        <c:crossBetween val="between"/>
        <c:majorUnit val="40000"/>
        <c:minorUnit val="6000"/>
      </c:valAx>
      <c:catAx>
        <c:axId val="4095744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9569520"/>
        <c:crosses val="max"/>
        <c:auto val="1"/>
        <c:lblAlgn val="ctr"/>
        <c:lblOffset val="100"/>
        <c:noMultiLvlLbl val="0"/>
      </c:catAx>
      <c:valAx>
        <c:axId val="4095695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441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 lang="en-US"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100"/>
              <a:t>PERÚ: PRODUCCIÓN DE HARINA DE PESCADO</a:t>
            </a:r>
            <a:r>
              <a:rPr lang="es-PE" sz="1100" baseline="0"/>
              <a:t> </a:t>
            </a:r>
            <a:r>
              <a:rPr lang="es-PE" sz="1100"/>
              <a:t>SEGÚN PUERTO, 2019</a:t>
            </a:r>
          </a:p>
          <a:p>
            <a:pPr>
              <a:defRPr sz="1100" b="1"/>
            </a:pPr>
            <a:endParaRPr lang="es-PE" sz="800"/>
          </a:p>
          <a:p>
            <a:pPr>
              <a:defRPr sz="1100" b="1"/>
            </a:pPr>
            <a:r>
              <a:rPr lang="es-PE" sz="1100"/>
              <a:t>(TMB)</a:t>
            </a:r>
          </a:p>
        </c:rich>
      </c:tx>
      <c:layout>
        <c:manualLayout>
          <c:xMode val="edge"/>
          <c:yMode val="edge"/>
          <c:x val="0.26318914685292738"/>
          <c:y val="0.1077968242121744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1E-2"/>
          <c:y val="0.22631612497089801"/>
          <c:w val="0.92143038160323498"/>
          <c:h val="0.5243970333925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81-4C9A-8874-46A72C53523F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81-4C9A-8874-46A72C53523F}"/>
              </c:ext>
            </c:extLst>
          </c:dPt>
          <c:dPt>
            <c:idx val="2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81-4C9A-8874-46A72C5352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81-4C9A-8874-46A72C53523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81-4C9A-8874-46A72C53523F}"/>
              </c:ext>
            </c:extLst>
          </c:dPt>
          <c:dPt>
            <c:idx val="5"/>
            <c:invertIfNegative val="0"/>
            <c:bubble3D val="0"/>
            <c:explosion val="2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81-4C9A-8874-46A72C53523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81-4C9A-8874-46A72C53523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81-4C9A-8874-46A72C53523F}"/>
              </c:ext>
            </c:extLst>
          </c:dPt>
          <c:dPt>
            <c:idx val="8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881-4C9A-8874-46A72C53523F}"/>
              </c:ext>
            </c:extLst>
          </c:dPt>
          <c:dPt>
            <c:idx val="9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81-4C9A-8874-46A72C53523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881-4C9A-8874-46A72C53523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881-4C9A-8874-46A72C53523F}"/>
              </c:ext>
            </c:extLst>
          </c:dPt>
          <c:dPt>
            <c:idx val="12"/>
            <c:invertIfNegative val="0"/>
            <c:bubble3D val="0"/>
            <c:explosion val="1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881-4C9A-8874-46A72C5352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Puertos'!$C$225:$C$237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Chicama</c:v>
                </c:pt>
                <c:pt idx="4">
                  <c:v>Coishco</c:v>
                </c:pt>
                <c:pt idx="5">
                  <c:v>Chancay</c:v>
                </c:pt>
                <c:pt idx="6">
                  <c:v>Supe</c:v>
                </c:pt>
                <c:pt idx="7">
                  <c:v>Tambo de Mora</c:v>
                </c:pt>
                <c:pt idx="8">
                  <c:v>Végueta</c:v>
                </c:pt>
                <c:pt idx="9">
                  <c:v>Ilo</c:v>
                </c:pt>
                <c:pt idx="10">
                  <c:v>Samanco</c:v>
                </c:pt>
                <c:pt idx="11">
                  <c:v>Bayóvar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Puertos'!$D$225:$D$237</c:f>
              <c:numCache>
                <c:formatCode>#,##0</c:formatCode>
                <c:ptCount val="13"/>
                <c:pt idx="0" formatCode="#,##0.0">
                  <c:v>63474.693249999997</c:v>
                </c:pt>
                <c:pt idx="1">
                  <c:v>166105.24650000001</c:v>
                </c:pt>
                <c:pt idx="2">
                  <c:v>57837.032249999997</c:v>
                </c:pt>
                <c:pt idx="3">
                  <c:v>208954.1335</c:v>
                </c:pt>
                <c:pt idx="4">
                  <c:v>80166.039999999994</c:v>
                </c:pt>
                <c:pt idx="5">
                  <c:v>34195.754999999997</c:v>
                </c:pt>
                <c:pt idx="6">
                  <c:v>34943.372000000003</c:v>
                </c:pt>
                <c:pt idx="7">
                  <c:v>29318.788</c:v>
                </c:pt>
                <c:pt idx="8">
                  <c:v>28019.878000000001</c:v>
                </c:pt>
                <c:pt idx="9">
                  <c:v>11703.67</c:v>
                </c:pt>
                <c:pt idx="10">
                  <c:v>10629.090749999999</c:v>
                </c:pt>
                <c:pt idx="11">
                  <c:v>33294.771999999997</c:v>
                </c:pt>
                <c:pt idx="12">
                  <c:v>51887.29999999993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881-4C9A-8874-46A72C535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68432"/>
        <c:axId val="409568976"/>
      </c:barChart>
      <c:catAx>
        <c:axId val="4095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09568976"/>
        <c:crosses val="autoZero"/>
        <c:auto val="1"/>
        <c:lblAlgn val="ctr"/>
        <c:lblOffset val="100"/>
        <c:noMultiLvlLbl val="0"/>
      </c:catAx>
      <c:valAx>
        <c:axId val="409568976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09568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100"/>
              <a:t>PERÚ: PRODUCCIÓN DE ACEITE DE PESCADO SEGÚN PUERTO, 2019</a:t>
            </a:r>
          </a:p>
          <a:p>
            <a:pPr>
              <a:defRPr sz="1100" b="1"/>
            </a:pPr>
            <a:endParaRPr lang="es-PE" sz="800"/>
          </a:p>
          <a:p>
            <a:pPr>
              <a:defRPr sz="1100" b="1"/>
            </a:pPr>
            <a:r>
              <a:rPr lang="es-PE" sz="1100"/>
              <a:t>(TMB)</a:t>
            </a:r>
          </a:p>
        </c:rich>
      </c:tx>
      <c:layout>
        <c:manualLayout>
          <c:xMode val="edge"/>
          <c:yMode val="edge"/>
          <c:x val="0.285455271494026"/>
          <c:y val="6.52343949842676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1E-2"/>
          <c:y val="0.22631612497089801"/>
          <c:w val="0.92143038160323498"/>
          <c:h val="0.5243970333925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46-4B5A-936C-8C48B26D0E60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46-4B5A-936C-8C48B26D0E60}"/>
              </c:ext>
            </c:extLst>
          </c:dPt>
          <c:dPt>
            <c:idx val="2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46-4B5A-936C-8C48B26D0E6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46-4B5A-936C-8C48B26D0E6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46-4B5A-936C-8C48B26D0E60}"/>
              </c:ext>
            </c:extLst>
          </c:dPt>
          <c:dPt>
            <c:idx val="5"/>
            <c:invertIfNegative val="0"/>
            <c:bubble3D val="0"/>
            <c:explosion val="2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46-4B5A-936C-8C48B26D0E6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C46-4B5A-936C-8C48B26D0E6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C46-4B5A-936C-8C48B26D0E60}"/>
              </c:ext>
            </c:extLst>
          </c:dPt>
          <c:dPt>
            <c:idx val="8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46-4B5A-936C-8C48B26D0E60}"/>
              </c:ext>
            </c:extLst>
          </c:dPt>
          <c:dPt>
            <c:idx val="9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46-4B5A-936C-8C48B26D0E6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46-4B5A-936C-8C48B26D0E6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C46-4B5A-936C-8C48B26D0E60}"/>
              </c:ext>
            </c:extLst>
          </c:dPt>
          <c:dPt>
            <c:idx val="12"/>
            <c:invertIfNegative val="0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C46-4B5A-936C-8C48B26D0E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Puertos'!$C$242:$C$254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Supe</c:v>
                </c:pt>
                <c:pt idx="4">
                  <c:v>Chicama</c:v>
                </c:pt>
                <c:pt idx="5">
                  <c:v>Chancay</c:v>
                </c:pt>
                <c:pt idx="6">
                  <c:v>Coishco</c:v>
                </c:pt>
                <c:pt idx="7">
                  <c:v>Végueta</c:v>
                </c:pt>
                <c:pt idx="8">
                  <c:v>Tambo de Mora</c:v>
                </c:pt>
                <c:pt idx="9">
                  <c:v>Samanco</c:v>
                </c:pt>
                <c:pt idx="10">
                  <c:v>Bayóvar</c:v>
                </c:pt>
                <c:pt idx="11">
                  <c:v>Atico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Puertos'!$D$242:$D$254</c:f>
              <c:numCache>
                <c:formatCode>#,##0</c:formatCode>
                <c:ptCount val="13"/>
                <c:pt idx="0">
                  <c:v>5974.1869999999999</c:v>
                </c:pt>
                <c:pt idx="1">
                  <c:v>25413.499</c:v>
                </c:pt>
                <c:pt idx="2">
                  <c:v>6560.9170000000004</c:v>
                </c:pt>
                <c:pt idx="3">
                  <c:v>4245.6880000000001</c:v>
                </c:pt>
                <c:pt idx="4">
                  <c:v>30720.292000000001</c:v>
                </c:pt>
                <c:pt idx="5">
                  <c:v>4575.1970000000001</c:v>
                </c:pt>
                <c:pt idx="6">
                  <c:v>11054.78</c:v>
                </c:pt>
                <c:pt idx="7">
                  <c:v>2369.8919999999998</c:v>
                </c:pt>
                <c:pt idx="8">
                  <c:v>3383.2660000000001</c:v>
                </c:pt>
                <c:pt idx="9">
                  <c:v>1083.691</c:v>
                </c:pt>
                <c:pt idx="10">
                  <c:v>5236.7539999999999</c:v>
                </c:pt>
                <c:pt idx="11">
                  <c:v>499.11099999999999</c:v>
                </c:pt>
                <c:pt idx="12">
                  <c:v>3890.7599999999657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C46-4B5A-936C-8C48B26D0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71152"/>
        <c:axId val="412920528"/>
      </c:barChart>
      <c:catAx>
        <c:axId val="4095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12920528"/>
        <c:crosses val="autoZero"/>
        <c:auto val="1"/>
        <c:lblAlgn val="ctr"/>
        <c:lblOffset val="100"/>
        <c:noMultiLvlLbl val="0"/>
      </c:catAx>
      <c:valAx>
        <c:axId val="4129205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095711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2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/>
              <a:t>PERÚ : PRODUCCIÓN DE HARINA DE PESCADO                                                                             SEGÚN TIPO, 2019</a:t>
            </a:r>
          </a:p>
        </c:rich>
      </c:tx>
      <c:layout>
        <c:manualLayout>
          <c:xMode val="edge"/>
          <c:yMode val="edge"/>
          <c:x val="0.27403203330540099"/>
          <c:y val="3.743865604938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68659254133599E-2"/>
          <c:y val="0.233707586371114"/>
          <c:w val="0.85850640849907001"/>
          <c:h val="0.5830853427110790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AB-4540-ABBA-0B8661C6BFC2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AB-4540-ABBA-0B8661C6BFC2}"/>
              </c:ext>
            </c:extLst>
          </c:dPt>
          <c:dPt>
            <c:idx val="2"/>
            <c:invertIfNegative val="0"/>
            <c:bubble3D val="0"/>
            <c:explosion val="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AB-4540-ABBA-0B8661C6BFC2}"/>
              </c:ext>
            </c:extLst>
          </c:dPt>
          <c:cat>
            <c:strRef>
              <c:f>'Harina Tipo Puertos'!$E$5:$G$5</c:f>
              <c:strCache>
                <c:ptCount val="3"/>
                <c:pt idx="0">
                  <c:v>Tradicional</c:v>
                </c:pt>
                <c:pt idx="1">
                  <c:v>Prime</c:v>
                </c:pt>
                <c:pt idx="2">
                  <c:v>Super</c:v>
                </c:pt>
              </c:strCache>
            </c:strRef>
          </c:cat>
          <c:val>
            <c:numRef>
              <c:f>'Harina Tipo Puertos'!$E$6:$G$6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AB-4540-ABBA-0B8661C6BFC2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'Harina Tipo Puertos'!$E$5:$G$5</c:f>
              <c:strCache>
                <c:ptCount val="3"/>
                <c:pt idx="0">
                  <c:v>Tradicional</c:v>
                </c:pt>
                <c:pt idx="1">
                  <c:v>Prime</c:v>
                </c:pt>
                <c:pt idx="2">
                  <c:v>Super</c:v>
                </c:pt>
              </c:strCache>
            </c:strRef>
          </c:cat>
          <c:val>
            <c:numRef>
              <c:f>'Harina Tipo Puertos'!$E$8:$G$8</c:f>
              <c:numCache>
                <c:formatCode>#,##0</c:formatCode>
                <c:ptCount val="3"/>
                <c:pt idx="0">
                  <c:v>174662.60725</c:v>
                </c:pt>
                <c:pt idx="1">
                  <c:v>534139.72699999996</c:v>
                </c:pt>
                <c:pt idx="2">
                  <c:v>101727.43699999999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AB-4540-ABBA-0B8661C6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2922160"/>
        <c:axId val="412922704"/>
      </c:barChart>
      <c:catAx>
        <c:axId val="4129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12922704"/>
        <c:crosses val="autoZero"/>
        <c:auto val="1"/>
        <c:lblAlgn val="ctr"/>
        <c:lblOffset val="100"/>
        <c:noMultiLvlLbl val="0"/>
      </c:catAx>
      <c:valAx>
        <c:axId val="41292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12922160"/>
        <c:crosses val="autoZero"/>
        <c:crossBetween val="between"/>
      </c:valAx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123265</xdr:colOff>
      <xdr:row>36</xdr:row>
      <xdr:rowOff>100852</xdr:rowOff>
    </xdr:from>
    <xdr:to>
      <xdr:col>17</xdr:col>
      <xdr:colOff>313765</xdr:colOff>
      <xdr:row>68</xdr:row>
      <xdr:rowOff>100852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36</xdr:row>
      <xdr:rowOff>80963</xdr:rowOff>
    </xdr:from>
    <xdr:to>
      <xdr:col>8</xdr:col>
      <xdr:colOff>1114425</xdr:colOff>
      <xdr:row>59</xdr:row>
      <xdr:rowOff>21432</xdr:rowOff>
    </xdr:to>
    <xdr:graphicFrame macro="">
      <xdr:nvGraphicFramePr>
        <xdr:cNvPr id="4182" name="Chart 1">
          <a:extLst>
            <a:ext uri="{FF2B5EF4-FFF2-40B4-BE49-F238E27FC236}">
              <a16:creationId xmlns:a16="http://schemas.microsoft.com/office/drawing/2014/main" id="{00000000-0008-0000-0100-0000561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59</xdr:row>
      <xdr:rowOff>104775</xdr:rowOff>
    </xdr:from>
    <xdr:to>
      <xdr:col>8</xdr:col>
      <xdr:colOff>1038225</xdr:colOff>
      <xdr:row>82</xdr:row>
      <xdr:rowOff>35719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52916</xdr:colOff>
      <xdr:row>36</xdr:row>
      <xdr:rowOff>105834</xdr:rowOff>
    </xdr:from>
    <xdr:to>
      <xdr:col>7</xdr:col>
      <xdr:colOff>0</xdr:colOff>
      <xdr:row>59</xdr:row>
      <xdr:rowOff>49478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BE235"/>
  <sheetViews>
    <sheetView showGridLines="0" tabSelected="1" zoomScale="90" zoomScaleNormal="90" zoomScaleSheetLayoutView="100" workbookViewId="0">
      <selection activeCell="W25" sqref="W25"/>
    </sheetView>
  </sheetViews>
  <sheetFormatPr baseColWidth="10" defaultColWidth="11.42578125" defaultRowHeight="12.75"/>
  <cols>
    <col min="1" max="1" width="2.7109375" style="18" customWidth="1"/>
    <col min="2" max="2" width="1.140625" style="18" customWidth="1"/>
    <col min="3" max="3" width="4.5703125" style="18" customWidth="1"/>
    <col min="4" max="4" width="4.7109375" style="18" customWidth="1"/>
    <col min="5" max="5" width="28.140625" style="18" customWidth="1"/>
    <col min="6" max="6" width="12.7109375" style="18" customWidth="1"/>
    <col min="7" max="17" width="10.140625" style="18" customWidth="1"/>
    <col min="18" max="18" width="10.140625" style="91" customWidth="1"/>
    <col min="19" max="19" width="1" style="18" customWidth="1"/>
    <col min="20" max="20" width="2.42578125" style="18" customWidth="1"/>
    <col min="21" max="21" width="19.85546875" style="18" customWidth="1"/>
    <col min="22" max="22" width="30" style="18" customWidth="1"/>
    <col min="23" max="16384" width="11.42578125" style="18"/>
  </cols>
  <sheetData>
    <row r="3" spans="2:21" s="45" customFormat="1" ht="16.5">
      <c r="B3" s="111" t="s">
        <v>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96"/>
    </row>
    <row r="4" spans="2:21" s="45" customFormat="1" ht="16.5">
      <c r="B4" s="111" t="s">
        <v>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96"/>
    </row>
    <row r="5" spans="2:21" s="45" customFormat="1">
      <c r="C5" s="45" t="s">
        <v>2</v>
      </c>
      <c r="R5" s="97"/>
    </row>
    <row r="6" spans="2:21" s="22" customFormat="1" ht="37.5" customHeight="1">
      <c r="B6" s="112" t="s">
        <v>3</v>
      </c>
      <c r="C6" s="113"/>
      <c r="D6" s="113"/>
      <c r="E6" s="113"/>
      <c r="F6" s="57" t="s">
        <v>4</v>
      </c>
      <c r="G6" s="57" t="s">
        <v>5</v>
      </c>
      <c r="H6" s="57" t="s">
        <v>6</v>
      </c>
      <c r="I6" s="57" t="s">
        <v>7</v>
      </c>
      <c r="J6" s="57" t="s">
        <v>8</v>
      </c>
      <c r="K6" s="57" t="s">
        <v>9</v>
      </c>
      <c r="L6" s="57" t="s">
        <v>10</v>
      </c>
      <c r="M6" s="57" t="s">
        <v>11</v>
      </c>
      <c r="N6" s="57" t="s">
        <v>12</v>
      </c>
      <c r="O6" s="57" t="s">
        <v>13</v>
      </c>
      <c r="P6" s="57" t="s">
        <v>14</v>
      </c>
      <c r="Q6" s="57" t="s">
        <v>15</v>
      </c>
      <c r="R6" s="113" t="s">
        <v>16</v>
      </c>
      <c r="S6" s="114"/>
      <c r="T6" s="98"/>
    </row>
    <row r="7" spans="2:21" s="46" customFormat="1" ht="21" customHeight="1">
      <c r="B7" s="6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92"/>
      <c r="S7" s="61"/>
    </row>
    <row r="8" spans="2:21" s="22" customFormat="1" ht="21" customHeight="1">
      <c r="B8" s="127" t="s">
        <v>4</v>
      </c>
      <c r="C8" s="128"/>
      <c r="D8" s="128"/>
      <c r="E8" s="128"/>
      <c r="F8" s="129">
        <f>+F10+F25</f>
        <v>1517862.9165192307</v>
      </c>
      <c r="G8" s="129">
        <f t="shared" ref="G8:R8" si="0">+G10+G25</f>
        <v>144620.603</v>
      </c>
      <c r="H8" s="129">
        <f t="shared" si="0"/>
        <v>104673.53907692307</v>
      </c>
      <c r="I8" s="129">
        <f t="shared" si="0"/>
        <v>73130.221384615375</v>
      </c>
      <c r="J8" s="129">
        <f t="shared" si="0"/>
        <v>70591.167307692318</v>
      </c>
      <c r="K8" s="129">
        <f t="shared" si="0"/>
        <v>328728.57699999999</v>
      </c>
      <c r="L8" s="129">
        <f t="shared" si="0"/>
        <v>236660.56599999999</v>
      </c>
      <c r="M8" s="129">
        <f t="shared" si="0"/>
        <v>105720.086</v>
      </c>
      <c r="N8" s="129">
        <f t="shared" si="0"/>
        <v>44259.034999999996</v>
      </c>
      <c r="O8" s="129">
        <f t="shared" si="0"/>
        <v>33392.556000000004</v>
      </c>
      <c r="P8" s="129">
        <f t="shared" si="0"/>
        <v>43894.78</v>
      </c>
      <c r="Q8" s="129">
        <f t="shared" si="0"/>
        <v>223970.01024999999</v>
      </c>
      <c r="R8" s="129">
        <f t="shared" si="0"/>
        <v>108221.77549999999</v>
      </c>
      <c r="S8" s="62"/>
    </row>
    <row r="9" spans="2:21" s="46" customFormat="1" ht="21" customHeight="1">
      <c r="B9" s="130"/>
      <c r="C9" s="131"/>
      <c r="D9" s="131"/>
      <c r="E9" s="131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61"/>
    </row>
    <row r="10" spans="2:21" s="22" customFormat="1" ht="21" customHeight="1">
      <c r="B10" s="133"/>
      <c r="C10" s="134" t="s">
        <v>17</v>
      </c>
      <c r="D10" s="134" t="s">
        <v>18</v>
      </c>
      <c r="E10" s="134"/>
      <c r="F10" s="129">
        <f>+F12+F17+F21</f>
        <v>602325.11126923072</v>
      </c>
      <c r="G10" s="129">
        <f t="shared" ref="G10:R10" si="1">+G12+G17+G21</f>
        <v>66574.404999999999</v>
      </c>
      <c r="H10" s="129">
        <f t="shared" si="1"/>
        <v>96710.18107692308</v>
      </c>
      <c r="I10" s="129">
        <f t="shared" si="1"/>
        <v>73112.271384615378</v>
      </c>
      <c r="J10" s="129">
        <f t="shared" si="1"/>
        <v>40761.441307692308</v>
      </c>
      <c r="K10" s="129">
        <f t="shared" si="1"/>
        <v>38362.834999999999</v>
      </c>
      <c r="L10" s="129">
        <f t="shared" si="1"/>
        <v>54343.224000000002</v>
      </c>
      <c r="M10" s="129">
        <f t="shared" si="1"/>
        <v>51129.570999999996</v>
      </c>
      <c r="N10" s="129">
        <f t="shared" si="1"/>
        <v>43421.034</v>
      </c>
      <c r="O10" s="129">
        <f t="shared" si="1"/>
        <v>33375.546000000002</v>
      </c>
      <c r="P10" s="129">
        <f t="shared" si="1"/>
        <v>43370.49</v>
      </c>
      <c r="Q10" s="129">
        <f t="shared" si="1"/>
        <v>32729.215</v>
      </c>
      <c r="R10" s="129">
        <f t="shared" si="1"/>
        <v>28434.897499999999</v>
      </c>
      <c r="S10" s="62"/>
    </row>
    <row r="11" spans="2:21" s="88" customFormat="1" ht="21" customHeight="1">
      <c r="B11" s="135"/>
      <c r="C11" s="136"/>
      <c r="D11" s="136"/>
      <c r="E11" s="136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99"/>
    </row>
    <row r="12" spans="2:21" s="23" customFormat="1" ht="24.95" customHeight="1">
      <c r="B12" s="138"/>
      <c r="C12" s="139"/>
      <c r="D12" s="139"/>
      <c r="E12" s="139" t="s">
        <v>19</v>
      </c>
      <c r="F12" s="140">
        <f>+F14+F15</f>
        <v>84990</v>
      </c>
      <c r="G12" s="140">
        <f t="shared" ref="G12:R12" si="2">+G14+G15</f>
        <v>7097</v>
      </c>
      <c r="H12" s="140">
        <f t="shared" si="2"/>
        <v>9432</v>
      </c>
      <c r="I12" s="140">
        <f t="shared" si="2"/>
        <v>9175</v>
      </c>
      <c r="J12" s="140">
        <f t="shared" si="2"/>
        <v>6552</v>
      </c>
      <c r="K12" s="140">
        <f t="shared" si="2"/>
        <v>6210</v>
      </c>
      <c r="L12" s="140">
        <f t="shared" si="2"/>
        <v>7259</v>
      </c>
      <c r="M12" s="140">
        <f t="shared" si="2"/>
        <v>6678</v>
      </c>
      <c r="N12" s="140">
        <f t="shared" si="2"/>
        <v>7153</v>
      </c>
      <c r="O12" s="140">
        <f t="shared" si="2"/>
        <v>4605</v>
      </c>
      <c r="P12" s="140">
        <f t="shared" si="2"/>
        <v>7517</v>
      </c>
      <c r="Q12" s="140">
        <f t="shared" si="2"/>
        <v>7083</v>
      </c>
      <c r="R12" s="140">
        <f t="shared" si="2"/>
        <v>6229</v>
      </c>
      <c r="S12" s="64"/>
    </row>
    <row r="13" spans="2:21" s="23" customFormat="1" ht="6.95" customHeight="1">
      <c r="B13" s="138"/>
      <c r="C13" s="139"/>
      <c r="D13" s="139"/>
      <c r="E13" s="139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64"/>
    </row>
    <row r="14" spans="2:21" s="23" customFormat="1" ht="24.95" customHeight="1">
      <c r="B14" s="138"/>
      <c r="C14" s="139"/>
      <c r="D14" s="139"/>
      <c r="E14" s="139" t="s">
        <v>20</v>
      </c>
      <c r="F14" s="140">
        <f t="shared" ref="F14:F19" si="3">SUM(G14:R14)</f>
        <v>84990</v>
      </c>
      <c r="G14" s="140">
        <v>7097</v>
      </c>
      <c r="H14" s="140">
        <v>9432</v>
      </c>
      <c r="I14" s="140">
        <v>9175</v>
      </c>
      <c r="J14" s="140">
        <v>6552</v>
      </c>
      <c r="K14" s="140">
        <v>6210</v>
      </c>
      <c r="L14" s="140">
        <v>7259</v>
      </c>
      <c r="M14" s="141">
        <v>6678</v>
      </c>
      <c r="N14" s="140">
        <v>7153</v>
      </c>
      <c r="O14" s="140">
        <v>4605</v>
      </c>
      <c r="P14" s="140">
        <v>7517</v>
      </c>
      <c r="Q14" s="140">
        <v>7083</v>
      </c>
      <c r="R14" s="140">
        <v>6229</v>
      </c>
      <c r="S14" s="64"/>
    </row>
    <row r="15" spans="2:21" s="23" customFormat="1" ht="24.95" hidden="1" customHeight="1">
      <c r="B15" s="138"/>
      <c r="C15" s="139"/>
      <c r="D15" s="139"/>
      <c r="E15" s="139" t="s">
        <v>21</v>
      </c>
      <c r="F15" s="140">
        <f t="shared" si="3"/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64"/>
      <c r="U15" s="23">
        <f>M15+M14</f>
        <v>6678</v>
      </c>
    </row>
    <row r="16" spans="2:21" s="23" customFormat="1" ht="12" customHeight="1">
      <c r="B16" s="138"/>
      <c r="C16" s="139"/>
      <c r="D16" s="139"/>
      <c r="E16" s="139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64"/>
    </row>
    <row r="17" spans="2:33" s="23" customFormat="1" ht="24.95" customHeight="1">
      <c r="B17" s="138"/>
      <c r="C17" s="139"/>
      <c r="D17" s="139"/>
      <c r="E17" s="139" t="s">
        <v>22</v>
      </c>
      <c r="F17" s="140">
        <f>+F18+F19</f>
        <v>485495</v>
      </c>
      <c r="G17" s="140">
        <f t="shared" ref="G17:R17" si="4">+G18+G19</f>
        <v>55933</v>
      </c>
      <c r="H17" s="140">
        <f t="shared" si="4"/>
        <v>84256</v>
      </c>
      <c r="I17" s="140">
        <f t="shared" si="4"/>
        <v>60902</v>
      </c>
      <c r="J17" s="140">
        <f t="shared" si="4"/>
        <v>31528</v>
      </c>
      <c r="K17" s="140">
        <f t="shared" si="4"/>
        <v>29216</v>
      </c>
      <c r="L17" s="140">
        <f t="shared" si="4"/>
        <v>44198</v>
      </c>
      <c r="M17" s="140">
        <f t="shared" si="4"/>
        <v>42181</v>
      </c>
      <c r="N17" s="140">
        <f t="shared" si="4"/>
        <v>34977</v>
      </c>
      <c r="O17" s="140">
        <f t="shared" si="4"/>
        <v>26686</v>
      </c>
      <c r="P17" s="140">
        <f t="shared" si="4"/>
        <v>33439</v>
      </c>
      <c r="Q17" s="140">
        <f t="shared" si="4"/>
        <v>22537</v>
      </c>
      <c r="R17" s="140">
        <f t="shared" si="4"/>
        <v>19642</v>
      </c>
      <c r="S17" s="64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</row>
    <row r="18" spans="2:33" s="23" customFormat="1" ht="24.95" customHeight="1">
      <c r="B18" s="138"/>
      <c r="C18" s="139"/>
      <c r="D18" s="139"/>
      <c r="E18" s="139" t="s">
        <v>20</v>
      </c>
      <c r="F18" s="140">
        <f t="shared" si="3"/>
        <v>479679</v>
      </c>
      <c r="G18" s="140">
        <v>55516</v>
      </c>
      <c r="H18" s="140">
        <v>83834</v>
      </c>
      <c r="I18" s="140">
        <v>60353</v>
      </c>
      <c r="J18" s="140">
        <v>31014</v>
      </c>
      <c r="K18" s="140">
        <v>28737</v>
      </c>
      <c r="L18" s="140">
        <v>43800</v>
      </c>
      <c r="M18" s="140">
        <v>41729</v>
      </c>
      <c r="N18" s="140">
        <v>34403</v>
      </c>
      <c r="O18" s="140">
        <v>26062</v>
      </c>
      <c r="P18" s="140">
        <v>33002</v>
      </c>
      <c r="Q18" s="140">
        <v>22051</v>
      </c>
      <c r="R18" s="140">
        <v>19178</v>
      </c>
      <c r="S18" s="64"/>
    </row>
    <row r="19" spans="2:33" s="23" customFormat="1" ht="24.95" customHeight="1">
      <c r="B19" s="138"/>
      <c r="C19" s="139"/>
      <c r="D19" s="139"/>
      <c r="E19" s="139" t="s">
        <v>21</v>
      </c>
      <c r="F19" s="140">
        <f t="shared" si="3"/>
        <v>5816</v>
      </c>
      <c r="G19" s="140">
        <v>417</v>
      </c>
      <c r="H19" s="140">
        <v>422</v>
      </c>
      <c r="I19" s="140">
        <v>549</v>
      </c>
      <c r="J19" s="140">
        <v>514</v>
      </c>
      <c r="K19" s="140">
        <v>479</v>
      </c>
      <c r="L19" s="140">
        <v>398</v>
      </c>
      <c r="M19" s="140">
        <v>452</v>
      </c>
      <c r="N19" s="140">
        <v>574</v>
      </c>
      <c r="O19" s="140">
        <v>624</v>
      </c>
      <c r="P19" s="140">
        <v>437</v>
      </c>
      <c r="Q19" s="140">
        <v>486</v>
      </c>
      <c r="R19" s="140">
        <v>464</v>
      </c>
      <c r="S19" s="64"/>
    </row>
    <row r="20" spans="2:33" s="23" customFormat="1" ht="21" customHeight="1">
      <c r="B20" s="138"/>
      <c r="C20" s="139"/>
      <c r="D20" s="139"/>
      <c r="E20" s="139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64"/>
    </row>
    <row r="21" spans="2:33" s="23" customFormat="1" ht="24.95" customHeight="1">
      <c r="B21" s="138"/>
      <c r="C21" s="139"/>
      <c r="D21" s="139"/>
      <c r="E21" s="139" t="s">
        <v>120</v>
      </c>
      <c r="F21" s="140">
        <f>+F22+F23</f>
        <v>31840.111269230769</v>
      </c>
      <c r="G21" s="140">
        <f t="shared" ref="G21:R21" si="5">+G22+G23</f>
        <v>3544.4050000000002</v>
      </c>
      <c r="H21" s="140">
        <f t="shared" si="5"/>
        <v>3022.1810769230769</v>
      </c>
      <c r="I21" s="140">
        <f t="shared" si="5"/>
        <v>3035.2713846153847</v>
      </c>
      <c r="J21" s="140">
        <f t="shared" si="5"/>
        <v>2681.4413076923079</v>
      </c>
      <c r="K21" s="140">
        <f t="shared" si="5"/>
        <v>2936.835</v>
      </c>
      <c r="L21" s="140">
        <f t="shared" si="5"/>
        <v>2886.2240000000002</v>
      </c>
      <c r="M21" s="140">
        <f t="shared" si="5"/>
        <v>2270.5709999999999</v>
      </c>
      <c r="N21" s="140">
        <f t="shared" si="5"/>
        <v>1291.0340000000001</v>
      </c>
      <c r="O21" s="140">
        <f t="shared" si="5"/>
        <v>2084.5459999999998</v>
      </c>
      <c r="P21" s="140">
        <f t="shared" si="5"/>
        <v>2414.4899999999998</v>
      </c>
      <c r="Q21" s="140">
        <f t="shared" si="5"/>
        <v>3109.2150000000001</v>
      </c>
      <c r="R21" s="140">
        <f t="shared" si="5"/>
        <v>2563.8975</v>
      </c>
      <c r="S21" s="64"/>
    </row>
    <row r="22" spans="2:33" s="23" customFormat="1" ht="24.95" customHeight="1">
      <c r="B22" s="138"/>
      <c r="C22" s="139"/>
      <c r="D22" s="139"/>
      <c r="E22" s="139" t="s">
        <v>20</v>
      </c>
      <c r="F22" s="140">
        <f t="shared" ref="F22:F23" si="6">SUM(G22:R22)</f>
        <v>30946</v>
      </c>
      <c r="G22" s="140">
        <v>3518</v>
      </c>
      <c r="H22" s="140">
        <v>2966</v>
      </c>
      <c r="I22" s="140">
        <v>2999</v>
      </c>
      <c r="J22" s="140">
        <v>2654</v>
      </c>
      <c r="K22" s="140">
        <v>2892</v>
      </c>
      <c r="L22" s="140">
        <v>2820</v>
      </c>
      <c r="M22" s="140">
        <v>2198</v>
      </c>
      <c r="N22" s="140">
        <v>1172</v>
      </c>
      <c r="O22" s="140">
        <v>1981</v>
      </c>
      <c r="P22" s="140">
        <v>2240</v>
      </c>
      <c r="Q22" s="140">
        <v>3017</v>
      </c>
      <c r="R22" s="140">
        <v>2489</v>
      </c>
      <c r="S22" s="64"/>
    </row>
    <row r="23" spans="2:33" s="23" customFormat="1" ht="24.95" customHeight="1">
      <c r="B23" s="138"/>
      <c r="C23" s="139"/>
      <c r="D23" s="139"/>
      <c r="E23" s="139" t="s">
        <v>21</v>
      </c>
      <c r="F23" s="140">
        <f t="shared" si="6"/>
        <v>894.11126923076938</v>
      </c>
      <c r="G23" s="140">
        <v>26.405000000000001</v>
      </c>
      <c r="H23" s="140">
        <v>56.181076923076901</v>
      </c>
      <c r="I23" s="140">
        <v>36.271384615384598</v>
      </c>
      <c r="J23" s="140">
        <v>27.441307692307699</v>
      </c>
      <c r="K23" s="140">
        <v>44.835000000000001</v>
      </c>
      <c r="L23" s="140">
        <v>66.224000000000004</v>
      </c>
      <c r="M23" s="140">
        <v>72.570999999999998</v>
      </c>
      <c r="N23" s="140">
        <v>119.03400000000001</v>
      </c>
      <c r="O23" s="140">
        <v>103.54600000000001</v>
      </c>
      <c r="P23" s="140">
        <v>174.49</v>
      </c>
      <c r="Q23" s="140">
        <v>92.215000000000003</v>
      </c>
      <c r="R23" s="140">
        <v>74.897499999999994</v>
      </c>
      <c r="S23" s="64"/>
    </row>
    <row r="24" spans="2:33" s="23" customFormat="1" ht="12" customHeight="1">
      <c r="B24" s="138"/>
      <c r="C24" s="139"/>
      <c r="D24" s="139"/>
      <c r="E24" s="139"/>
      <c r="F24" s="139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64"/>
    </row>
    <row r="25" spans="2:33" s="22" customFormat="1" ht="21" customHeight="1">
      <c r="B25" s="133"/>
      <c r="C25" s="134" t="s">
        <v>23</v>
      </c>
      <c r="D25" s="134" t="s">
        <v>24</v>
      </c>
      <c r="E25" s="134"/>
      <c r="F25" s="129">
        <f>SUM(F26:F27)</f>
        <v>915537.80524999998</v>
      </c>
      <c r="G25" s="129">
        <f>SUM(G26:G27)</f>
        <v>78046.198000000004</v>
      </c>
      <c r="H25" s="129">
        <f t="shared" ref="H25:R25" si="7">SUM(H26:H27)</f>
        <v>7963.3579999999993</v>
      </c>
      <c r="I25" s="129">
        <f t="shared" si="7"/>
        <v>17.95</v>
      </c>
      <c r="J25" s="129">
        <f t="shared" si="7"/>
        <v>29829.726000000002</v>
      </c>
      <c r="K25" s="129">
        <f t="shared" si="7"/>
        <v>290365.74199999997</v>
      </c>
      <c r="L25" s="129">
        <f t="shared" si="7"/>
        <v>182317.342</v>
      </c>
      <c r="M25" s="129">
        <f t="shared" si="7"/>
        <v>54590.514999999999</v>
      </c>
      <c r="N25" s="129">
        <f t="shared" si="7"/>
        <v>838.00099999999998</v>
      </c>
      <c r="O25" s="129">
        <f t="shared" si="7"/>
        <v>17.010000000000002</v>
      </c>
      <c r="P25" s="129">
        <f t="shared" si="7"/>
        <v>524.29</v>
      </c>
      <c r="Q25" s="129">
        <f t="shared" si="7"/>
        <v>191240.79525</v>
      </c>
      <c r="R25" s="129">
        <f t="shared" si="7"/>
        <v>79786.877999999997</v>
      </c>
      <c r="S25" s="62"/>
      <c r="V25" s="41"/>
    </row>
    <row r="26" spans="2:33" s="23" customFormat="1" ht="24.95" customHeight="1">
      <c r="B26" s="138"/>
      <c r="C26" s="139"/>
      <c r="D26" s="139"/>
      <c r="E26" s="139" t="s">
        <v>121</v>
      </c>
      <c r="F26" s="140">
        <f>SUM(G26:R26)</f>
        <v>810529.77124999999</v>
      </c>
      <c r="G26" s="140">
        <v>69890.928</v>
      </c>
      <c r="H26" s="140">
        <v>7756.69</v>
      </c>
      <c r="I26" s="140"/>
      <c r="J26" s="140">
        <v>25140.04</v>
      </c>
      <c r="K26" s="140">
        <v>252410.31899999999</v>
      </c>
      <c r="L26" s="140">
        <v>161561.44</v>
      </c>
      <c r="M26" s="140">
        <v>47293.355000000003</v>
      </c>
      <c r="N26" s="140">
        <v>795.02</v>
      </c>
      <c r="O26" s="140">
        <v>16.37</v>
      </c>
      <c r="P26" s="140">
        <v>510.24</v>
      </c>
      <c r="Q26" s="140">
        <v>170837.55624999999</v>
      </c>
      <c r="R26" s="140">
        <v>74317.812999999995</v>
      </c>
      <c r="S26" s="64"/>
      <c r="W26" s="42"/>
      <c r="X26" s="42"/>
      <c r="Y26" s="42"/>
      <c r="Z26" s="42"/>
      <c r="AA26" s="42"/>
      <c r="AB26" s="42"/>
      <c r="AC26" s="42"/>
      <c r="AD26" s="42"/>
      <c r="AE26" s="42"/>
    </row>
    <row r="27" spans="2:33" s="23" customFormat="1" ht="24.95" customHeight="1">
      <c r="B27" s="138"/>
      <c r="C27" s="139"/>
      <c r="D27" s="139"/>
      <c r="E27" s="139" t="s">
        <v>122</v>
      </c>
      <c r="F27" s="140">
        <f>SUM(G27:R27)</f>
        <v>105008.03400000001</v>
      </c>
      <c r="G27" s="140">
        <v>8155.27</v>
      </c>
      <c r="H27" s="140">
        <v>206.66800000000001</v>
      </c>
      <c r="I27" s="140">
        <v>17.95</v>
      </c>
      <c r="J27" s="140">
        <v>4689.6859999999997</v>
      </c>
      <c r="K27" s="140">
        <v>37955.423000000003</v>
      </c>
      <c r="L27" s="140">
        <v>20755.901999999998</v>
      </c>
      <c r="M27" s="140">
        <v>7297.16</v>
      </c>
      <c r="N27" s="140">
        <v>42.981000000000002</v>
      </c>
      <c r="O27" s="140">
        <v>0.64</v>
      </c>
      <c r="P27" s="140">
        <v>14.05</v>
      </c>
      <c r="Q27" s="140">
        <v>20403.239000000001</v>
      </c>
      <c r="R27" s="140">
        <v>5469.0649999999996</v>
      </c>
      <c r="S27" s="64"/>
      <c r="V27" s="100"/>
    </row>
    <row r="28" spans="2:33" s="23" customFormat="1" ht="12" customHeight="1">
      <c r="B28" s="3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36"/>
      <c r="S28" s="101"/>
    </row>
    <row r="29" spans="2:33" ht="0.75" customHeight="1">
      <c r="F29" s="18" t="s">
        <v>25</v>
      </c>
    </row>
    <row r="30" spans="2:33" s="14" customFormat="1" ht="12">
      <c r="B30" s="14" t="s">
        <v>26</v>
      </c>
      <c r="R30" s="102"/>
    </row>
    <row r="31" spans="2:33" s="14" customFormat="1" ht="12">
      <c r="B31" s="14" t="s">
        <v>27</v>
      </c>
      <c r="R31" s="102"/>
    </row>
    <row r="32" spans="2:33" s="14" customFormat="1" ht="12">
      <c r="B32" s="14" t="s">
        <v>28</v>
      </c>
      <c r="R32" s="102"/>
    </row>
    <row r="33" spans="2:18" s="14" customFormat="1" ht="12">
      <c r="B33" s="14" t="s">
        <v>29</v>
      </c>
      <c r="R33" s="102"/>
    </row>
    <row r="36" spans="2:18" ht="13.5"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</row>
    <row r="37" spans="2:18"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</row>
    <row r="41" spans="2:18" s="37" customFormat="1">
      <c r="R41" s="103"/>
    </row>
    <row r="42" spans="2:18" s="89" customFormat="1">
      <c r="R42" s="104"/>
    </row>
    <row r="43" spans="2:18" s="89" customFormat="1">
      <c r="R43" s="104"/>
    </row>
    <row r="44" spans="2:18" s="90" customFormat="1">
      <c r="E44" s="95" t="s">
        <v>30</v>
      </c>
      <c r="F44" s="90">
        <f>+F10</f>
        <v>602325.11126923072</v>
      </c>
      <c r="R44" s="105"/>
    </row>
    <row r="45" spans="2:18" s="90" customFormat="1">
      <c r="E45" s="95" t="s">
        <v>31</v>
      </c>
      <c r="F45" s="90">
        <f>+F25</f>
        <v>915537.80524999998</v>
      </c>
      <c r="R45" s="105"/>
    </row>
    <row r="46" spans="2:18" s="89" customFormat="1">
      <c r="E46" s="89" t="s">
        <v>32</v>
      </c>
      <c r="F46" s="89">
        <f>+F12</f>
        <v>84990</v>
      </c>
      <c r="R46" s="104"/>
    </row>
    <row r="47" spans="2:18" s="89" customFormat="1">
      <c r="E47" s="89" t="s">
        <v>33</v>
      </c>
      <c r="F47" s="89">
        <f>+F17</f>
        <v>485495</v>
      </c>
      <c r="R47" s="104"/>
    </row>
    <row r="48" spans="2:18" s="89" customFormat="1">
      <c r="E48" s="89" t="s">
        <v>34</v>
      </c>
      <c r="F48" s="89">
        <f>+F21</f>
        <v>31840.111269230769</v>
      </c>
      <c r="R48" s="104"/>
    </row>
    <row r="49" spans="5:57" s="89" customFormat="1">
      <c r="E49" s="89" t="s">
        <v>35</v>
      </c>
      <c r="F49" s="89">
        <f>+F26</f>
        <v>810529.77124999999</v>
      </c>
      <c r="R49" s="104"/>
    </row>
    <row r="50" spans="5:57" s="89" customFormat="1">
      <c r="E50" s="89" t="s">
        <v>36</v>
      </c>
      <c r="F50" s="89">
        <f>+F27</f>
        <v>105008.03400000001</v>
      </c>
      <c r="R50" s="104"/>
    </row>
    <row r="51" spans="5:57" s="89" customFormat="1">
      <c r="R51" s="104"/>
    </row>
    <row r="52" spans="5:57" s="89" customFormat="1">
      <c r="R52" s="104"/>
      <c r="AM52" s="142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2"/>
      <c r="BB52" s="142"/>
      <c r="BC52" s="142"/>
      <c r="BD52" s="142"/>
      <c r="BE52" s="142"/>
    </row>
    <row r="53" spans="5:57" s="89" customFormat="1">
      <c r="E53" s="89" t="s">
        <v>37</v>
      </c>
      <c r="F53" s="89">
        <f>+F27</f>
        <v>105008.03400000001</v>
      </c>
      <c r="R53" s="104"/>
      <c r="AM53" s="142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2"/>
      <c r="BB53" s="142"/>
      <c r="BC53" s="142"/>
      <c r="BD53" s="142"/>
      <c r="BE53" s="142"/>
    </row>
    <row r="54" spans="5:57" s="89" customFormat="1">
      <c r="R54" s="104"/>
      <c r="AM54" s="142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2"/>
      <c r="BB54" s="142"/>
      <c r="BC54" s="142"/>
      <c r="BD54" s="142"/>
      <c r="BE54" s="142"/>
    </row>
    <row r="55" spans="5:57"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</row>
    <row r="56" spans="5:57"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</row>
    <row r="57" spans="5:57"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</row>
    <row r="58" spans="5:57">
      <c r="AM58" s="144"/>
      <c r="AN58" s="143" t="s">
        <v>3</v>
      </c>
      <c r="AO58" s="145" t="s">
        <v>38</v>
      </c>
      <c r="AP58" s="145" t="s">
        <v>6</v>
      </c>
      <c r="AQ58" s="145" t="s">
        <v>7</v>
      </c>
      <c r="AR58" s="145" t="s">
        <v>8</v>
      </c>
      <c r="AS58" s="145" t="s">
        <v>9</v>
      </c>
      <c r="AT58" s="145" t="s">
        <v>10</v>
      </c>
      <c r="AU58" s="145" t="s">
        <v>11</v>
      </c>
      <c r="AV58" s="145" t="s">
        <v>12</v>
      </c>
      <c r="AW58" s="145" t="s">
        <v>39</v>
      </c>
      <c r="AX58" s="145" t="s">
        <v>14</v>
      </c>
      <c r="AY58" s="145" t="s">
        <v>15</v>
      </c>
      <c r="AZ58" s="145" t="s">
        <v>16</v>
      </c>
      <c r="BA58" s="144"/>
      <c r="BB58" s="143"/>
      <c r="BC58" s="143"/>
      <c r="BD58" s="143"/>
      <c r="BE58" s="143"/>
    </row>
    <row r="59" spans="5:57">
      <c r="AM59" s="144"/>
      <c r="AN59" s="143" t="s">
        <v>40</v>
      </c>
      <c r="AO59" s="143">
        <f>G25</f>
        <v>78046.198000000004</v>
      </c>
      <c r="AP59" s="143">
        <f>H25</f>
        <v>7963.3579999999993</v>
      </c>
      <c r="AQ59" s="143">
        <f>I25</f>
        <v>17.95</v>
      </c>
      <c r="AR59" s="143">
        <f>J25</f>
        <v>29829.726000000002</v>
      </c>
      <c r="AS59" s="143">
        <f>K25</f>
        <v>290365.74199999997</v>
      </c>
      <c r="AT59" s="143">
        <f>L25</f>
        <v>182317.342</v>
      </c>
      <c r="AU59" s="143">
        <f>M25</f>
        <v>54590.514999999999</v>
      </c>
      <c r="AV59" s="143">
        <f>N25</f>
        <v>838.00099999999998</v>
      </c>
      <c r="AW59" s="143">
        <f>O25</f>
        <v>17.010000000000002</v>
      </c>
      <c r="AX59" s="143">
        <f>P25</f>
        <v>524.29</v>
      </c>
      <c r="AY59" s="143">
        <f>Q25</f>
        <v>191240.79525</v>
      </c>
      <c r="AZ59" s="143">
        <f>R25</f>
        <v>79786.877999999997</v>
      </c>
      <c r="BA59" s="144"/>
      <c r="BB59" s="143"/>
      <c r="BC59" s="143"/>
      <c r="BD59" s="143"/>
      <c r="BE59" s="143"/>
    </row>
    <row r="60" spans="5:57">
      <c r="AM60" s="144"/>
      <c r="AN60" s="143" t="s">
        <v>41</v>
      </c>
      <c r="AO60" s="143">
        <f>G10</f>
        <v>66574.404999999999</v>
      </c>
      <c r="AP60" s="143">
        <f>H10</f>
        <v>96710.18107692308</v>
      </c>
      <c r="AQ60" s="143">
        <f>I10</f>
        <v>73112.271384615378</v>
      </c>
      <c r="AR60" s="143">
        <f>J10</f>
        <v>40761.441307692308</v>
      </c>
      <c r="AS60" s="143">
        <f>K10</f>
        <v>38362.834999999999</v>
      </c>
      <c r="AT60" s="143">
        <f>L10</f>
        <v>54343.224000000002</v>
      </c>
      <c r="AU60" s="143">
        <f>M10</f>
        <v>51129.570999999996</v>
      </c>
      <c r="AV60" s="143">
        <f>N10</f>
        <v>43421.034</v>
      </c>
      <c r="AW60" s="143">
        <f>O10</f>
        <v>33375.546000000002</v>
      </c>
      <c r="AX60" s="143">
        <f>P10</f>
        <v>43370.49</v>
      </c>
      <c r="AY60" s="143">
        <f>Q10</f>
        <v>32729.215</v>
      </c>
      <c r="AZ60" s="143">
        <f>R10</f>
        <v>28434.897499999999</v>
      </c>
      <c r="BA60" s="144"/>
      <c r="BB60" s="143"/>
      <c r="BC60" s="143"/>
      <c r="BD60" s="143"/>
      <c r="BE60" s="143"/>
    </row>
    <row r="61" spans="5:57">
      <c r="AM61" s="144"/>
      <c r="AN61" s="143" t="s">
        <v>42</v>
      </c>
      <c r="AO61" s="143">
        <f>G8</f>
        <v>144620.603</v>
      </c>
      <c r="AP61" s="143">
        <f>H8</f>
        <v>104673.53907692307</v>
      </c>
      <c r="AQ61" s="143">
        <f>I8</f>
        <v>73130.221384615375</v>
      </c>
      <c r="AR61" s="143">
        <f>J8</f>
        <v>70591.167307692318</v>
      </c>
      <c r="AS61" s="143">
        <f>K8</f>
        <v>328728.57699999999</v>
      </c>
      <c r="AT61" s="143">
        <f>L8</f>
        <v>236660.56599999999</v>
      </c>
      <c r="AU61" s="143">
        <f>M8</f>
        <v>105720.086</v>
      </c>
      <c r="AV61" s="143">
        <f>N8</f>
        <v>44259.034999999996</v>
      </c>
      <c r="AW61" s="143">
        <f>O8</f>
        <v>33392.556000000004</v>
      </c>
      <c r="AX61" s="143">
        <f>P8</f>
        <v>43894.78</v>
      </c>
      <c r="AY61" s="143">
        <f>Q8</f>
        <v>223970.01024999999</v>
      </c>
      <c r="AZ61" s="143">
        <f>R8</f>
        <v>108221.77549999999</v>
      </c>
      <c r="BA61" s="144"/>
      <c r="BB61" s="143"/>
      <c r="BC61" s="143"/>
      <c r="BD61" s="143"/>
      <c r="BE61" s="143"/>
    </row>
    <row r="62" spans="5:57">
      <c r="AM62" s="144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4"/>
      <c r="BB62" s="143"/>
      <c r="BC62" s="143"/>
      <c r="BD62" s="143"/>
      <c r="BE62" s="143"/>
    </row>
    <row r="63" spans="5:57">
      <c r="AM63" s="144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4"/>
      <c r="BB63" s="143"/>
      <c r="BC63" s="143"/>
      <c r="BD63" s="143"/>
      <c r="BE63" s="143"/>
    </row>
    <row r="64" spans="5:57">
      <c r="AM64" s="144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4"/>
      <c r="BB64" s="143"/>
      <c r="BC64" s="143"/>
      <c r="BD64" s="143"/>
      <c r="BE64" s="143"/>
    </row>
    <row r="65" spans="21:57"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</row>
    <row r="66" spans="21:57"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</row>
    <row r="67" spans="21:57"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</row>
    <row r="68" spans="21:57">
      <c r="AN68" s="89"/>
    </row>
    <row r="69" spans="21:57">
      <c r="AN69" s="89"/>
    </row>
    <row r="70" spans="21:57">
      <c r="AN70" s="89"/>
    </row>
    <row r="71" spans="21:57">
      <c r="AN71" s="89"/>
    </row>
    <row r="72" spans="21:57">
      <c r="AN72" s="89"/>
    </row>
    <row r="73" spans="21:57">
      <c r="AN73" s="89"/>
    </row>
    <row r="74" spans="21:57">
      <c r="AN74" s="89"/>
    </row>
    <row r="75" spans="21:57">
      <c r="AN75" s="89"/>
    </row>
    <row r="76" spans="21:57"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</row>
    <row r="77" spans="21:57"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</row>
    <row r="98" spans="21:25">
      <c r="U98" s="106"/>
      <c r="V98" s="106"/>
      <c r="W98" s="106"/>
      <c r="X98" s="106"/>
      <c r="Y98" s="106"/>
    </row>
    <row r="99" spans="21:25">
      <c r="U99" s="106"/>
      <c r="V99" s="106"/>
      <c r="W99" s="106"/>
      <c r="X99" s="106"/>
      <c r="Y99" s="106"/>
    </row>
    <row r="100" spans="21:25">
      <c r="U100" s="106"/>
      <c r="V100" s="106"/>
      <c r="W100" s="106"/>
      <c r="X100" s="106"/>
      <c r="Y100" s="106"/>
    </row>
    <row r="101" spans="21:25">
      <c r="U101" s="106"/>
      <c r="V101" s="106"/>
      <c r="W101" s="106">
        <f>SUM(W102:W103)</f>
        <v>1517862.9165192307</v>
      </c>
      <c r="X101" s="106"/>
      <c r="Y101" s="106"/>
    </row>
    <row r="102" spans="21:25">
      <c r="U102" s="106"/>
      <c r="V102" s="106" t="s">
        <v>40</v>
      </c>
      <c r="W102" s="106">
        <f>F25</f>
        <v>915537.80524999998</v>
      </c>
      <c r="X102" s="107">
        <f>W102/$W$101*100</f>
        <v>60.317555379079614</v>
      </c>
      <c r="Y102" s="106"/>
    </row>
    <row r="103" spans="21:25">
      <c r="U103" s="106"/>
      <c r="V103" s="106" t="s">
        <v>41</v>
      </c>
      <c r="W103" s="106">
        <f>F10</f>
        <v>602325.11126923072</v>
      </c>
      <c r="X103" s="107">
        <f>W103/$W$101*100</f>
        <v>39.682444620920378</v>
      </c>
      <c r="Y103" s="106"/>
    </row>
    <row r="104" spans="21:25">
      <c r="U104" s="106"/>
      <c r="V104" s="106"/>
      <c r="W104" s="106"/>
      <c r="X104" s="106"/>
      <c r="Y104" s="106"/>
    </row>
    <row r="105" spans="21:25">
      <c r="U105" s="106"/>
      <c r="V105" s="106"/>
      <c r="W105" s="106"/>
      <c r="X105" s="106"/>
      <c r="Y105" s="106"/>
    </row>
    <row r="106" spans="21:25">
      <c r="U106" s="106"/>
      <c r="V106" s="106"/>
      <c r="W106" s="106"/>
      <c r="X106" s="106"/>
      <c r="Y106" s="106"/>
    </row>
    <row r="107" spans="21:25">
      <c r="U107" s="106"/>
      <c r="V107" s="106"/>
      <c r="W107" s="106"/>
      <c r="X107" s="106"/>
      <c r="Y107" s="106"/>
    </row>
    <row r="108" spans="21:25">
      <c r="U108" s="106"/>
      <c r="V108" s="106"/>
      <c r="W108" s="106"/>
      <c r="X108" s="106"/>
      <c r="Y108" s="106"/>
    </row>
    <row r="109" spans="21:25">
      <c r="U109" s="106"/>
      <c r="V109" s="106"/>
      <c r="W109" s="106"/>
      <c r="X109" s="106"/>
      <c r="Y109" s="106"/>
    </row>
    <row r="110" spans="21:25">
      <c r="U110" s="106"/>
      <c r="V110" s="106"/>
      <c r="W110" s="106"/>
      <c r="X110" s="106"/>
      <c r="Y110" s="106"/>
    </row>
    <row r="111" spans="21:25">
      <c r="U111" s="106"/>
      <c r="V111" s="106"/>
      <c r="W111" s="106"/>
      <c r="X111" s="106"/>
      <c r="Y111" s="106"/>
    </row>
    <row r="112" spans="21:25">
      <c r="U112" s="106"/>
      <c r="V112" s="106"/>
      <c r="W112" s="106"/>
      <c r="X112" s="106"/>
      <c r="Y112" s="106"/>
    </row>
    <row r="113" spans="21:26">
      <c r="U113" s="106"/>
      <c r="V113" s="106"/>
      <c r="W113" s="106"/>
      <c r="X113" s="106"/>
      <c r="Y113" s="106"/>
    </row>
    <row r="114" spans="21:26">
      <c r="U114" s="106"/>
      <c r="V114" s="106"/>
      <c r="W114" s="106"/>
      <c r="X114" s="106"/>
      <c r="Y114" s="106"/>
    </row>
    <row r="115" spans="21:26">
      <c r="U115" s="106"/>
      <c r="V115" s="106"/>
      <c r="W115" s="106"/>
      <c r="X115" s="106"/>
      <c r="Y115" s="106"/>
    </row>
    <row r="116" spans="21:26">
      <c r="U116" s="106"/>
      <c r="V116" s="106"/>
      <c r="W116" s="106"/>
      <c r="X116" s="106"/>
      <c r="Y116" s="106"/>
    </row>
    <row r="117" spans="21:26">
      <c r="U117" s="106"/>
      <c r="V117" s="106"/>
      <c r="W117" s="106"/>
      <c r="X117" s="106"/>
      <c r="Y117" s="106"/>
    </row>
    <row r="118" spans="21:26">
      <c r="U118" s="106"/>
      <c r="V118" s="106"/>
      <c r="W118" s="106"/>
      <c r="X118" s="106"/>
      <c r="Y118" s="106"/>
    </row>
    <row r="119" spans="21:26">
      <c r="U119" s="106"/>
      <c r="V119" s="106"/>
      <c r="W119" s="106"/>
      <c r="X119" s="106"/>
      <c r="Y119" s="106"/>
      <c r="Z119" s="106"/>
    </row>
    <row r="120" spans="21:26">
      <c r="U120" s="106"/>
      <c r="V120" s="106"/>
      <c r="W120" s="106"/>
      <c r="X120" s="106"/>
      <c r="Y120" s="106"/>
      <c r="Z120" s="106"/>
    </row>
    <row r="121" spans="21:26">
      <c r="U121" s="106"/>
      <c r="V121" s="106"/>
      <c r="W121" s="106">
        <f>SUM(W123:W125)</f>
        <v>602325.11126923072</v>
      </c>
      <c r="X121" s="106"/>
      <c r="Y121" s="106"/>
      <c r="Z121" s="106"/>
    </row>
    <row r="122" spans="21:26">
      <c r="U122" s="106"/>
      <c r="V122" s="106"/>
      <c r="W122" s="106"/>
      <c r="X122" s="106"/>
      <c r="Y122" s="106"/>
      <c r="Z122" s="106"/>
    </row>
    <row r="123" spans="21:26">
      <c r="U123" s="106"/>
      <c r="V123" s="106" t="s">
        <v>32</v>
      </c>
      <c r="W123" s="106">
        <f>F12</f>
        <v>84990</v>
      </c>
      <c r="X123" s="108">
        <f>+W123/$W$121*100</f>
        <v>14.110319893671292</v>
      </c>
      <c r="Y123" s="106"/>
      <c r="Z123" s="106"/>
    </row>
    <row r="124" spans="21:26">
      <c r="U124" s="106"/>
      <c r="V124" s="106" t="s">
        <v>33</v>
      </c>
      <c r="W124" s="106">
        <f>F17</f>
        <v>485495</v>
      </c>
      <c r="X124" s="108">
        <f>+W124/$W$121*100</f>
        <v>80.603479900905313</v>
      </c>
      <c r="Y124" s="106"/>
      <c r="Z124" s="106"/>
    </row>
    <row r="125" spans="21:26">
      <c r="U125" s="106"/>
      <c r="V125" s="106" t="s">
        <v>43</v>
      </c>
      <c r="W125" s="106">
        <f>F21</f>
        <v>31840.111269230769</v>
      </c>
      <c r="X125" s="108">
        <f>+W125/$W$121*100</f>
        <v>5.2862002054233956</v>
      </c>
      <c r="Y125" s="106"/>
      <c r="Z125" s="106"/>
    </row>
    <row r="126" spans="21:26">
      <c r="U126" s="106"/>
      <c r="V126" s="106"/>
      <c r="W126" s="106"/>
      <c r="X126" s="106"/>
      <c r="Y126" s="106"/>
      <c r="Z126" s="106"/>
    </row>
    <row r="127" spans="21:26">
      <c r="U127" s="106"/>
      <c r="V127" s="106"/>
      <c r="W127" s="106"/>
      <c r="X127" s="106"/>
      <c r="Y127" s="106"/>
      <c r="Z127" s="106"/>
    </row>
    <row r="128" spans="21:26">
      <c r="U128" s="106"/>
      <c r="V128" s="106"/>
      <c r="W128" s="106"/>
      <c r="X128" s="106"/>
      <c r="Y128" s="106"/>
      <c r="Z128" s="106"/>
    </row>
    <row r="129" spans="21:26">
      <c r="U129" s="106"/>
      <c r="V129" s="106"/>
      <c r="W129" s="106"/>
      <c r="X129" s="106"/>
      <c r="Y129" s="106"/>
      <c r="Z129" s="106"/>
    </row>
    <row r="130" spans="21:26">
      <c r="U130" s="106"/>
      <c r="V130" s="106"/>
      <c r="W130" s="106"/>
      <c r="X130" s="106"/>
      <c r="Y130" s="106"/>
      <c r="Z130" s="106"/>
    </row>
    <row r="131" spans="21:26">
      <c r="U131" s="106"/>
      <c r="V131" s="106"/>
      <c r="W131" s="106"/>
      <c r="X131" s="106"/>
      <c r="Y131" s="106"/>
      <c r="Z131" s="106"/>
    </row>
    <row r="134" spans="21:26">
      <c r="U134" s="106"/>
      <c r="V134" s="106"/>
      <c r="W134" s="106"/>
      <c r="X134" s="106"/>
      <c r="Y134" s="106"/>
    </row>
    <row r="135" spans="21:26">
      <c r="U135" s="106"/>
      <c r="V135" s="106"/>
      <c r="W135" s="106"/>
      <c r="X135" s="106"/>
      <c r="Y135" s="106"/>
    </row>
    <row r="136" spans="21:26">
      <c r="U136" s="106"/>
      <c r="V136" s="106"/>
      <c r="W136" s="106"/>
      <c r="X136" s="106"/>
      <c r="Y136" s="106"/>
    </row>
    <row r="137" spans="21:26">
      <c r="U137" s="106"/>
      <c r="V137" s="106"/>
      <c r="W137" s="106"/>
      <c r="X137" s="106"/>
      <c r="Y137" s="106"/>
    </row>
    <row r="138" spans="21:26" ht="10.5" customHeight="1">
      <c r="U138" s="106"/>
      <c r="V138" s="106"/>
      <c r="W138" s="106"/>
      <c r="X138" s="106"/>
      <c r="Y138" s="106"/>
    </row>
    <row r="139" spans="21:26">
      <c r="U139" s="106"/>
      <c r="V139" s="106"/>
      <c r="W139" s="106"/>
      <c r="X139" s="106"/>
      <c r="Y139" s="106"/>
    </row>
    <row r="140" spans="21:26">
      <c r="U140" s="106"/>
      <c r="V140" s="106"/>
      <c r="W140" s="106"/>
      <c r="X140" s="106"/>
      <c r="Y140" s="106"/>
    </row>
    <row r="141" spans="21:26">
      <c r="U141" s="106"/>
      <c r="V141" s="106"/>
      <c r="W141" s="106"/>
      <c r="X141" s="106"/>
      <c r="Y141" s="106"/>
    </row>
    <row r="142" spans="21:26">
      <c r="U142" s="106"/>
      <c r="V142" s="106"/>
      <c r="W142" s="106"/>
      <c r="X142" s="106"/>
      <c r="Y142" s="106"/>
    </row>
    <row r="143" spans="21:26">
      <c r="U143" s="106"/>
      <c r="V143" s="106"/>
      <c r="W143" s="106"/>
      <c r="X143" s="106"/>
      <c r="Y143" s="106"/>
    </row>
    <row r="144" spans="21:26">
      <c r="U144" s="106"/>
      <c r="V144" s="106" t="s">
        <v>44</v>
      </c>
      <c r="W144" s="106">
        <f>F26</f>
        <v>810529.77124999999</v>
      </c>
      <c r="X144" s="106"/>
      <c r="Y144" s="106"/>
    </row>
    <row r="145" spans="21:25">
      <c r="U145" s="106"/>
      <c r="V145" s="106" t="s">
        <v>37</v>
      </c>
      <c r="W145" s="106">
        <f>F27</f>
        <v>105008.03400000001</v>
      </c>
      <c r="X145" s="106"/>
      <c r="Y145" s="106"/>
    </row>
    <row r="146" spans="21:25">
      <c r="U146" s="106"/>
      <c r="V146" s="106"/>
      <c r="W146" s="106"/>
      <c r="X146" s="106"/>
      <c r="Y146" s="106"/>
    </row>
    <row r="147" spans="21:25">
      <c r="U147" s="106"/>
      <c r="V147" s="106"/>
      <c r="W147" s="106"/>
      <c r="X147" s="106"/>
      <c r="Y147" s="106"/>
    </row>
    <row r="148" spans="21:25">
      <c r="U148" s="106"/>
      <c r="V148" s="106"/>
      <c r="W148" s="106"/>
      <c r="X148" s="106"/>
      <c r="Y148" s="106"/>
    </row>
    <row r="149" spans="21:25">
      <c r="U149" s="106"/>
      <c r="V149" s="106"/>
      <c r="W149" s="106"/>
      <c r="X149" s="106"/>
      <c r="Y149" s="106"/>
    </row>
    <row r="150" spans="21:25">
      <c r="U150" s="106"/>
      <c r="V150" s="106"/>
      <c r="W150" s="106"/>
      <c r="X150" s="106"/>
      <c r="Y150" s="106"/>
    </row>
    <row r="151" spans="21:25">
      <c r="U151" s="106"/>
      <c r="V151" s="106"/>
      <c r="W151" s="106"/>
      <c r="X151" s="106"/>
      <c r="Y151" s="106"/>
    </row>
    <row r="152" spans="21:25">
      <c r="U152" s="106"/>
      <c r="V152" s="106"/>
      <c r="W152" s="106"/>
      <c r="X152" s="106"/>
      <c r="Y152" s="106"/>
    </row>
    <row r="153" spans="21:25">
      <c r="U153" s="106"/>
      <c r="V153" s="106"/>
      <c r="W153" s="106"/>
      <c r="X153" s="106"/>
      <c r="Y153" s="106"/>
    </row>
    <row r="154" spans="21:25">
      <c r="U154" s="106"/>
      <c r="V154" s="106"/>
      <c r="W154" s="106"/>
      <c r="X154" s="106"/>
      <c r="Y154" s="106"/>
    </row>
    <row r="155" spans="21:25">
      <c r="U155" s="106"/>
      <c r="V155" s="106"/>
      <c r="W155" s="106"/>
      <c r="X155" s="106"/>
      <c r="Y155" s="106"/>
    </row>
    <row r="156" spans="21:25">
      <c r="U156" s="106"/>
      <c r="V156" s="106"/>
      <c r="W156" s="106"/>
      <c r="X156" s="106"/>
      <c r="Y156" s="106"/>
    </row>
    <row r="157" spans="21:25">
      <c r="U157" s="106"/>
      <c r="V157" s="106"/>
      <c r="W157" s="106"/>
      <c r="X157" s="106"/>
      <c r="Y157" s="106"/>
    </row>
    <row r="158" spans="21:25">
      <c r="U158" s="106"/>
      <c r="V158" s="106"/>
      <c r="W158" s="106"/>
      <c r="X158" s="106"/>
      <c r="Y158" s="106"/>
    </row>
    <row r="159" spans="21:25">
      <c r="U159" s="106"/>
      <c r="V159" s="106"/>
      <c r="W159" s="106"/>
      <c r="X159" s="106"/>
      <c r="Y159" s="106"/>
    </row>
    <row r="160" spans="21:25">
      <c r="U160" s="106"/>
      <c r="V160" s="106"/>
      <c r="W160" s="106"/>
      <c r="X160" s="106"/>
      <c r="Y160" s="106"/>
    </row>
    <row r="161" spans="21:25">
      <c r="U161" s="106"/>
      <c r="V161" s="106"/>
      <c r="W161" s="106"/>
      <c r="X161" s="106"/>
      <c r="Y161" s="106"/>
    </row>
    <row r="162" spans="21:25">
      <c r="U162" s="106"/>
      <c r="V162" s="106"/>
      <c r="W162" s="106"/>
      <c r="X162" s="106"/>
      <c r="Y162" s="106"/>
    </row>
    <row r="163" spans="21:25">
      <c r="U163" s="106"/>
      <c r="V163" s="106"/>
      <c r="W163" s="106"/>
      <c r="X163" s="106"/>
      <c r="Y163" s="106"/>
    </row>
    <row r="164" spans="21:25">
      <c r="U164" s="106"/>
      <c r="V164" s="106"/>
      <c r="W164" s="106"/>
      <c r="X164" s="106"/>
      <c r="Y164" s="106"/>
    </row>
    <row r="165" spans="21:25">
      <c r="U165" s="106"/>
      <c r="V165" s="106"/>
      <c r="W165" s="106"/>
      <c r="X165" s="106"/>
      <c r="Y165" s="106"/>
    </row>
    <row r="166" spans="21:25">
      <c r="U166" s="106"/>
      <c r="V166" s="106"/>
      <c r="W166" s="106"/>
      <c r="X166" s="106"/>
      <c r="Y166" s="106"/>
    </row>
    <row r="167" spans="21:25">
      <c r="U167" s="106"/>
      <c r="V167" s="106"/>
      <c r="W167" s="106"/>
      <c r="X167" s="106"/>
      <c r="Y167" s="106"/>
    </row>
    <row r="168" spans="21:25">
      <c r="U168" s="106"/>
      <c r="V168" s="106"/>
      <c r="W168" s="106"/>
      <c r="X168" s="106"/>
      <c r="Y168" s="106"/>
    </row>
    <row r="169" spans="21:25">
      <c r="U169" s="106"/>
      <c r="V169" s="106"/>
      <c r="W169" s="106"/>
      <c r="X169" s="106"/>
      <c r="Y169" s="106"/>
    </row>
    <row r="170" spans="21:25">
      <c r="U170" s="106"/>
      <c r="V170" s="106"/>
      <c r="W170" s="106"/>
      <c r="X170" s="106"/>
      <c r="Y170" s="106"/>
    </row>
    <row r="171" spans="21:25">
      <c r="U171" s="106"/>
      <c r="V171" s="106"/>
      <c r="W171" s="106"/>
      <c r="X171" s="106"/>
      <c r="Y171" s="106"/>
    </row>
    <row r="172" spans="21:25">
      <c r="U172" s="106"/>
      <c r="V172" s="106"/>
      <c r="W172" s="106"/>
      <c r="X172" s="106"/>
      <c r="Y172" s="106"/>
    </row>
    <row r="173" spans="21:25">
      <c r="U173" s="106"/>
      <c r="V173" s="106"/>
      <c r="W173" s="106"/>
      <c r="X173" s="106"/>
      <c r="Y173" s="106"/>
    </row>
    <row r="174" spans="21:25">
      <c r="U174" s="106"/>
      <c r="V174" s="106"/>
      <c r="W174" s="106"/>
      <c r="X174" s="106"/>
      <c r="Y174" s="106"/>
    </row>
    <row r="175" spans="21:25">
      <c r="U175" s="106"/>
      <c r="V175" s="106"/>
      <c r="W175" s="106"/>
      <c r="X175" s="106"/>
      <c r="Y175" s="106"/>
    </row>
    <row r="176" spans="21:25">
      <c r="U176" s="106"/>
      <c r="V176" s="106"/>
      <c r="W176" s="106"/>
      <c r="X176" s="106"/>
      <c r="Y176" s="106"/>
    </row>
    <row r="177" spans="21:25">
      <c r="U177" s="106"/>
      <c r="V177" s="106"/>
      <c r="W177" s="106"/>
      <c r="X177" s="106"/>
      <c r="Y177" s="106"/>
    </row>
    <row r="178" spans="21:25">
      <c r="U178" s="106"/>
      <c r="V178" s="106"/>
      <c r="W178" s="106"/>
      <c r="X178" s="106"/>
      <c r="Y178" s="106"/>
    </row>
    <row r="179" spans="21:25">
      <c r="U179" s="106"/>
      <c r="V179" s="106"/>
      <c r="W179" s="106"/>
      <c r="X179" s="106"/>
      <c r="Y179" s="106"/>
    </row>
    <row r="180" spans="21:25">
      <c r="U180" s="106"/>
      <c r="V180" s="106"/>
      <c r="W180" s="106"/>
      <c r="X180" s="106"/>
      <c r="Y180" s="106"/>
    </row>
    <row r="181" spans="21:25">
      <c r="U181" s="106"/>
      <c r="V181" s="106"/>
      <c r="W181" s="106"/>
      <c r="X181" s="106"/>
      <c r="Y181" s="106"/>
    </row>
    <row r="182" spans="21:25">
      <c r="U182" s="106"/>
      <c r="V182" s="106"/>
      <c r="W182" s="106"/>
      <c r="X182" s="106"/>
      <c r="Y182" s="106"/>
    </row>
    <row r="183" spans="21:25">
      <c r="U183" s="106"/>
      <c r="V183" s="106"/>
      <c r="W183" s="106"/>
      <c r="X183" s="106"/>
      <c r="Y183" s="106"/>
    </row>
    <row r="184" spans="21:25">
      <c r="U184" s="106"/>
      <c r="V184" s="106"/>
      <c r="W184" s="106"/>
      <c r="X184" s="106"/>
      <c r="Y184" s="106"/>
    </row>
    <row r="185" spans="21:25">
      <c r="U185" s="106"/>
      <c r="V185" s="106"/>
      <c r="W185" s="106"/>
      <c r="X185" s="106"/>
      <c r="Y185" s="106"/>
    </row>
    <row r="186" spans="21:25">
      <c r="U186" s="106"/>
      <c r="V186" s="106"/>
      <c r="W186" s="106"/>
      <c r="X186" s="106"/>
      <c r="Y186" s="106"/>
    </row>
    <row r="187" spans="21:25">
      <c r="U187" s="106"/>
      <c r="V187" s="106"/>
      <c r="W187" s="106"/>
      <c r="X187" s="106"/>
      <c r="Y187" s="106"/>
    </row>
    <row r="188" spans="21:25">
      <c r="U188" s="106"/>
      <c r="V188" s="106"/>
      <c r="W188" s="106"/>
      <c r="X188" s="106"/>
      <c r="Y188" s="106"/>
    </row>
    <row r="189" spans="21:25">
      <c r="U189" s="106"/>
      <c r="V189" s="106"/>
      <c r="W189" s="106"/>
      <c r="X189" s="106"/>
      <c r="Y189" s="106"/>
    </row>
    <row r="190" spans="21:25">
      <c r="U190" s="106"/>
      <c r="V190" s="106"/>
      <c r="W190" s="106"/>
      <c r="X190" s="106"/>
      <c r="Y190" s="106"/>
    </row>
    <row r="191" spans="21:25">
      <c r="U191" s="106"/>
      <c r="V191" s="106"/>
      <c r="W191" s="106"/>
      <c r="X191" s="106"/>
      <c r="Y191" s="106"/>
    </row>
    <row r="192" spans="21:25">
      <c r="U192" s="106"/>
      <c r="V192" s="106"/>
      <c r="W192" s="106"/>
      <c r="X192" s="106"/>
      <c r="Y192" s="106"/>
    </row>
    <row r="193" spans="21:25">
      <c r="U193" s="106"/>
      <c r="V193" s="106"/>
      <c r="W193" s="106"/>
      <c r="X193" s="106"/>
      <c r="Y193" s="106"/>
    </row>
    <row r="194" spans="21:25">
      <c r="U194" s="106"/>
      <c r="V194" s="106"/>
      <c r="W194" s="106"/>
      <c r="X194" s="106"/>
      <c r="Y194" s="106"/>
    </row>
    <row r="195" spans="21:25">
      <c r="U195" s="106"/>
      <c r="V195" s="106"/>
      <c r="W195" s="106"/>
      <c r="X195" s="106"/>
      <c r="Y195" s="106"/>
    </row>
    <row r="196" spans="21:25">
      <c r="U196" s="106"/>
      <c r="V196" s="106"/>
      <c r="W196" s="106"/>
      <c r="X196" s="106"/>
      <c r="Y196" s="106"/>
    </row>
    <row r="197" spans="21:25">
      <c r="U197" s="106"/>
      <c r="V197" s="106"/>
      <c r="W197" s="106"/>
      <c r="X197" s="106"/>
      <c r="Y197" s="106"/>
    </row>
    <row r="198" spans="21:25">
      <c r="U198" s="106"/>
      <c r="V198" s="106"/>
      <c r="W198" s="106"/>
      <c r="X198" s="106"/>
      <c r="Y198" s="106"/>
    </row>
    <row r="199" spans="21:25">
      <c r="U199" s="106"/>
      <c r="V199" s="106"/>
      <c r="W199" s="106"/>
      <c r="X199" s="106"/>
      <c r="Y199" s="106"/>
    </row>
    <row r="200" spans="21:25">
      <c r="U200" s="106"/>
      <c r="V200" s="106"/>
      <c r="W200" s="106"/>
      <c r="X200" s="106"/>
      <c r="Y200" s="106"/>
    </row>
    <row r="201" spans="21:25">
      <c r="U201" s="106"/>
      <c r="V201" s="106"/>
      <c r="W201" s="106"/>
      <c r="X201" s="106"/>
      <c r="Y201" s="106"/>
    </row>
    <row r="202" spans="21:25">
      <c r="U202" s="106"/>
      <c r="V202" s="106"/>
      <c r="W202" s="106"/>
      <c r="X202" s="106"/>
      <c r="Y202" s="106"/>
    </row>
    <row r="203" spans="21:25">
      <c r="U203" s="106"/>
      <c r="V203" s="106"/>
      <c r="W203" s="106"/>
      <c r="X203" s="106"/>
      <c r="Y203" s="106"/>
    </row>
    <row r="204" spans="21:25">
      <c r="U204" s="106"/>
      <c r="V204" s="106"/>
      <c r="W204" s="106"/>
      <c r="X204" s="106"/>
      <c r="Y204" s="106"/>
    </row>
    <row r="205" spans="21:25">
      <c r="U205" s="106"/>
      <c r="V205" s="106"/>
      <c r="W205" s="106"/>
      <c r="X205" s="106"/>
      <c r="Y205" s="106"/>
    </row>
    <row r="206" spans="21:25">
      <c r="U206" s="106"/>
      <c r="V206" s="106"/>
      <c r="W206" s="106"/>
      <c r="X206" s="106"/>
      <c r="Y206" s="106"/>
    </row>
    <row r="207" spans="21:25">
      <c r="U207" s="106"/>
      <c r="V207" s="106"/>
      <c r="W207" s="106"/>
      <c r="X207" s="106"/>
      <c r="Y207" s="106"/>
    </row>
    <row r="208" spans="21:25">
      <c r="U208" s="106"/>
      <c r="V208" s="106"/>
      <c r="W208" s="106"/>
      <c r="X208" s="106"/>
      <c r="Y208" s="106"/>
    </row>
    <row r="209" spans="21:25">
      <c r="U209" s="106"/>
      <c r="V209" s="106"/>
      <c r="W209" s="106"/>
      <c r="X209" s="106"/>
      <c r="Y209" s="106"/>
    </row>
    <row r="210" spans="21:25">
      <c r="U210" s="106"/>
      <c r="V210" s="106"/>
      <c r="W210" s="106"/>
      <c r="X210" s="106"/>
      <c r="Y210" s="106"/>
    </row>
    <row r="211" spans="21:25">
      <c r="U211" s="106"/>
      <c r="V211" s="106"/>
      <c r="W211" s="106"/>
      <c r="X211" s="106"/>
      <c r="Y211" s="106"/>
    </row>
    <row r="212" spans="21:25">
      <c r="U212" s="106"/>
      <c r="V212" s="106"/>
      <c r="W212" s="106"/>
      <c r="X212" s="106"/>
      <c r="Y212" s="106"/>
    </row>
    <row r="213" spans="21:25">
      <c r="U213" s="106"/>
      <c r="V213" s="106"/>
      <c r="W213" s="106"/>
      <c r="X213" s="106"/>
      <c r="Y213" s="106"/>
    </row>
    <row r="214" spans="21:25">
      <c r="U214" s="106"/>
      <c r="V214" s="106"/>
      <c r="W214" s="106"/>
      <c r="X214" s="106"/>
      <c r="Y214" s="106"/>
    </row>
    <row r="215" spans="21:25">
      <c r="U215" s="106"/>
      <c r="V215" s="106"/>
      <c r="W215" s="106"/>
      <c r="X215" s="106"/>
      <c r="Y215" s="106"/>
    </row>
    <row r="216" spans="21:25">
      <c r="U216" s="106"/>
      <c r="V216" s="106"/>
      <c r="W216" s="106"/>
      <c r="X216" s="106"/>
      <c r="Y216" s="106"/>
    </row>
    <row r="217" spans="21:25">
      <c r="U217" s="106"/>
      <c r="V217" s="106"/>
      <c r="W217" s="106"/>
      <c r="X217" s="106"/>
      <c r="Y217" s="106"/>
    </row>
    <row r="218" spans="21:25">
      <c r="U218" s="106"/>
      <c r="V218" s="106"/>
      <c r="W218" s="106"/>
      <c r="X218" s="106"/>
      <c r="Y218" s="106"/>
    </row>
    <row r="219" spans="21:25">
      <c r="U219" s="106"/>
      <c r="V219" s="106"/>
      <c r="W219" s="106"/>
      <c r="X219" s="106"/>
      <c r="Y219" s="106"/>
    </row>
    <row r="220" spans="21:25">
      <c r="U220" s="106"/>
      <c r="V220" s="106"/>
      <c r="W220" s="106"/>
      <c r="X220" s="106"/>
      <c r="Y220" s="106"/>
    </row>
    <row r="221" spans="21:25">
      <c r="U221" s="106"/>
      <c r="V221" s="106"/>
      <c r="W221" s="106"/>
      <c r="X221" s="106"/>
      <c r="Y221" s="106"/>
    </row>
    <row r="222" spans="21:25">
      <c r="U222" s="106"/>
      <c r="V222" s="106"/>
      <c r="W222" s="106"/>
      <c r="X222" s="106"/>
      <c r="Y222" s="106"/>
    </row>
    <row r="223" spans="21:25">
      <c r="U223" s="106"/>
      <c r="V223" s="106"/>
      <c r="W223" s="106"/>
      <c r="X223" s="106"/>
      <c r="Y223" s="106"/>
    </row>
    <row r="224" spans="21:25">
      <c r="U224" s="106"/>
      <c r="V224" s="106"/>
      <c r="W224" s="106"/>
      <c r="X224" s="106"/>
      <c r="Y224" s="106"/>
    </row>
    <row r="225" spans="21:25">
      <c r="U225" s="106"/>
      <c r="V225" s="106"/>
      <c r="W225" s="106"/>
      <c r="X225" s="106"/>
      <c r="Y225" s="106"/>
    </row>
    <row r="226" spans="21:25">
      <c r="U226" s="106"/>
      <c r="V226" s="106"/>
      <c r="W226" s="106"/>
      <c r="X226" s="106"/>
      <c r="Y226" s="106"/>
    </row>
    <row r="227" spans="21:25">
      <c r="U227" s="106"/>
      <c r="V227" s="106"/>
      <c r="W227" s="106"/>
      <c r="X227" s="106"/>
      <c r="Y227" s="106"/>
    </row>
    <row r="228" spans="21:25">
      <c r="U228" s="106"/>
      <c r="V228" s="106"/>
      <c r="W228" s="106"/>
      <c r="X228" s="106"/>
      <c r="Y228" s="106"/>
    </row>
    <row r="229" spans="21:25">
      <c r="U229" s="106"/>
      <c r="V229" s="106"/>
      <c r="W229" s="106"/>
      <c r="X229" s="106"/>
      <c r="Y229" s="106"/>
    </row>
    <row r="230" spans="21:25">
      <c r="U230" s="106"/>
      <c r="V230" s="106"/>
      <c r="W230" s="106"/>
      <c r="X230" s="106"/>
      <c r="Y230" s="106"/>
    </row>
    <row r="231" spans="21:25">
      <c r="U231" s="106"/>
      <c r="V231" s="106"/>
      <c r="W231" s="106"/>
      <c r="X231" s="106"/>
      <c r="Y231" s="106"/>
    </row>
    <row r="232" spans="21:25">
      <c r="U232" s="106"/>
      <c r="V232" s="106"/>
      <c r="W232" s="106"/>
      <c r="X232" s="106"/>
      <c r="Y232" s="106"/>
    </row>
    <row r="233" spans="21:25">
      <c r="U233" s="106"/>
      <c r="V233" s="106"/>
      <c r="W233" s="106"/>
      <c r="X233" s="106"/>
      <c r="Y233" s="106"/>
    </row>
    <row r="234" spans="21:25">
      <c r="U234" s="106"/>
      <c r="V234" s="106"/>
      <c r="W234" s="106"/>
      <c r="X234" s="106"/>
      <c r="Y234" s="106"/>
    </row>
    <row r="235" spans="21:25">
      <c r="U235" s="106"/>
      <c r="V235" s="106"/>
      <c r="W235" s="106"/>
      <c r="X235" s="106"/>
      <c r="Y235" s="106"/>
    </row>
  </sheetData>
  <mergeCells count="5">
    <mergeCell ref="B3:S3"/>
    <mergeCell ref="B4:S4"/>
    <mergeCell ref="B6:E6"/>
    <mergeCell ref="R6:S6"/>
    <mergeCell ref="B8:E8"/>
  </mergeCells>
  <printOptions horizontalCentered="1" verticalCentered="1"/>
  <pageMargins left="0.196850393700787" right="0" top="0" bottom="0" header="0" footer="0"/>
  <pageSetup paperSize="9" scale="59" orientation="portrait" r:id="rId1"/>
  <headerFooter alignWithMargins="0"/>
  <rowBreaks count="1" manualBreakCount="1">
    <brk id="81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256"/>
  <sheetViews>
    <sheetView showGridLines="0" zoomScaleNormal="100" zoomScaleSheetLayoutView="100" workbookViewId="0">
      <selection activeCell="I21" sqref="I21"/>
    </sheetView>
  </sheetViews>
  <sheetFormatPr baseColWidth="10" defaultColWidth="11" defaultRowHeight="12.75"/>
  <cols>
    <col min="1" max="1" width="2.28515625" customWidth="1"/>
    <col min="2" max="2" width="1.5703125" customWidth="1"/>
    <col min="3" max="3" width="36.7109375" customWidth="1"/>
    <col min="4" max="4" width="30.7109375" customWidth="1"/>
    <col min="5" max="5" width="30.7109375" style="50" customWidth="1"/>
    <col min="6" max="6" width="1.140625" customWidth="1"/>
    <col min="7" max="7" width="16.28515625" customWidth="1"/>
    <col min="9" max="9" width="18.7109375" customWidth="1"/>
  </cols>
  <sheetData>
    <row r="1" spans="2:16"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2:16" s="1" customFormat="1" ht="16.5">
      <c r="B2" s="116" t="s">
        <v>45</v>
      </c>
      <c r="C2" s="116"/>
      <c r="D2" s="116"/>
      <c r="E2" s="116"/>
      <c r="F2" s="116"/>
      <c r="G2" s="52"/>
      <c r="H2" s="53"/>
      <c r="I2" s="53"/>
      <c r="J2" s="53"/>
      <c r="K2" s="53"/>
      <c r="L2" s="53"/>
      <c r="M2" s="53"/>
      <c r="N2" s="53"/>
      <c r="O2" s="53"/>
      <c r="P2" s="53"/>
    </row>
    <row r="3" spans="2:16" s="1" customFormat="1" ht="16.5">
      <c r="B3" s="116" t="s">
        <v>46</v>
      </c>
      <c r="C3" s="116"/>
      <c r="D3" s="116"/>
      <c r="E3" s="116"/>
      <c r="F3" s="116"/>
      <c r="G3" s="52"/>
      <c r="H3" s="53"/>
      <c r="I3" s="53"/>
      <c r="J3" s="53"/>
      <c r="K3" s="53"/>
      <c r="L3" s="53"/>
      <c r="M3" s="53"/>
      <c r="N3" s="53"/>
      <c r="O3" s="53"/>
      <c r="P3" s="53"/>
    </row>
    <row r="4" spans="2:16" s="1" customFormat="1" ht="16.5">
      <c r="B4" s="116" t="s">
        <v>47</v>
      </c>
      <c r="C4" s="116"/>
      <c r="D4" s="116"/>
      <c r="E4" s="116"/>
      <c r="F4" s="116"/>
      <c r="G4" s="52"/>
      <c r="H4" s="53"/>
      <c r="I4" s="53"/>
      <c r="J4" s="53"/>
      <c r="K4" s="53"/>
      <c r="L4" s="53"/>
      <c r="M4" s="53"/>
      <c r="N4" s="53"/>
      <c r="O4" s="53"/>
      <c r="P4" s="53"/>
    </row>
    <row r="5" spans="2:16" s="45" customFormat="1" ht="8.25" customHeight="1">
      <c r="E5" s="54"/>
      <c r="G5" s="55"/>
      <c r="H5" s="56"/>
      <c r="I5" s="79"/>
      <c r="J5" s="55"/>
      <c r="K5" s="55"/>
      <c r="L5" s="55"/>
      <c r="M5" s="55"/>
      <c r="N5" s="55"/>
      <c r="O5" s="55"/>
      <c r="P5" s="55"/>
    </row>
    <row r="6" spans="2:16" s="22" customFormat="1" ht="39" customHeight="1">
      <c r="B6" s="146" t="s">
        <v>48</v>
      </c>
      <c r="C6" s="147"/>
      <c r="D6" s="148" t="s">
        <v>49</v>
      </c>
      <c r="E6" s="146" t="s">
        <v>50</v>
      </c>
      <c r="F6" s="149"/>
      <c r="G6" s="58"/>
      <c r="H6" s="59"/>
      <c r="I6" s="80"/>
      <c r="J6" s="81"/>
      <c r="K6" s="81"/>
      <c r="L6" s="81"/>
      <c r="M6" s="81"/>
      <c r="N6" s="81"/>
      <c r="O6" s="81"/>
      <c r="P6" s="81"/>
    </row>
    <row r="7" spans="2:16" s="46" customFormat="1" ht="9" customHeight="1">
      <c r="B7" s="130"/>
      <c r="C7" s="131"/>
      <c r="D7" s="131"/>
      <c r="E7" s="150"/>
      <c r="F7" s="151"/>
      <c r="G7" s="30"/>
      <c r="H7" s="43"/>
      <c r="I7" s="79"/>
      <c r="J7" s="30"/>
      <c r="K7" s="30"/>
      <c r="L7" s="30"/>
      <c r="M7" s="30"/>
      <c r="N7" s="30"/>
      <c r="O7" s="30"/>
      <c r="P7" s="30"/>
    </row>
    <row r="8" spans="2:16" s="22" customFormat="1" ht="15" customHeight="1">
      <c r="B8" s="127" t="s">
        <v>4</v>
      </c>
      <c r="C8" s="128"/>
      <c r="D8" s="129">
        <f>SUM(D10:D31)</f>
        <v>810529.77124999987</v>
      </c>
      <c r="E8" s="129">
        <f>SUM(E10:E31)</f>
        <v>105008.034</v>
      </c>
      <c r="F8" s="152"/>
      <c r="G8" s="63"/>
      <c r="H8" s="23"/>
      <c r="I8" s="82"/>
      <c r="J8" s="70"/>
      <c r="K8" s="81"/>
      <c r="L8" s="81"/>
      <c r="M8" s="81"/>
      <c r="N8" s="81"/>
      <c r="O8" s="81"/>
      <c r="P8" s="81"/>
    </row>
    <row r="9" spans="2:16" s="23" customFormat="1" ht="12.75" customHeight="1">
      <c r="B9" s="153"/>
      <c r="C9" s="154"/>
      <c r="D9" s="155"/>
      <c r="E9" s="155" t="s">
        <v>25</v>
      </c>
      <c r="F9" s="156"/>
      <c r="G9" s="65"/>
      <c r="I9" s="82"/>
      <c r="J9" s="70"/>
      <c r="K9" s="65"/>
      <c r="L9" s="65"/>
      <c r="M9" s="65"/>
      <c r="N9" s="65"/>
      <c r="O9" s="65"/>
      <c r="P9" s="65"/>
    </row>
    <row r="10" spans="2:16" s="23" customFormat="1" ht="20.100000000000001" customHeight="1">
      <c r="B10" s="153"/>
      <c r="C10" s="157" t="s">
        <v>51</v>
      </c>
      <c r="D10" s="155">
        <v>2.85</v>
      </c>
      <c r="E10" s="155" t="s">
        <v>52</v>
      </c>
      <c r="F10" s="156"/>
      <c r="G10" s="65"/>
      <c r="H10" s="42"/>
      <c r="I10" s="83"/>
      <c r="J10" s="70"/>
      <c r="K10" s="65"/>
      <c r="L10" s="65"/>
      <c r="M10" s="65"/>
      <c r="N10" s="65"/>
      <c r="O10" s="65"/>
      <c r="P10" s="65"/>
    </row>
    <row r="11" spans="2:16" s="23" customFormat="1" ht="20.100000000000001" customHeight="1">
      <c r="B11" s="153"/>
      <c r="C11" s="157" t="s">
        <v>53</v>
      </c>
      <c r="D11" s="155">
        <v>26.35</v>
      </c>
      <c r="E11" s="155">
        <v>0.25</v>
      </c>
      <c r="F11" s="156"/>
      <c r="G11" s="66"/>
      <c r="H11" s="42"/>
      <c r="I11" s="83"/>
      <c r="J11" s="70"/>
      <c r="K11" s="65"/>
      <c r="L11" s="65"/>
      <c r="M11" s="65"/>
      <c r="N11" s="65"/>
      <c r="O11" s="65"/>
      <c r="P11" s="65"/>
    </row>
    <row r="12" spans="2:16" s="23" customFormat="1" ht="20.100000000000001" customHeight="1">
      <c r="B12" s="153"/>
      <c r="C12" s="157" t="s">
        <v>54</v>
      </c>
      <c r="D12" s="155">
        <v>33294.771999999997</v>
      </c>
      <c r="E12" s="155">
        <v>5236.7539999999999</v>
      </c>
      <c r="F12" s="156"/>
      <c r="G12" s="65"/>
      <c r="H12" s="42"/>
      <c r="I12" s="83"/>
      <c r="J12" s="70"/>
      <c r="K12" s="65"/>
      <c r="L12" s="65"/>
      <c r="M12" s="65"/>
      <c r="N12" s="65"/>
      <c r="O12" s="65"/>
      <c r="P12" s="65"/>
    </row>
    <row r="13" spans="2:16" s="23" customFormat="1" ht="20.100000000000001" customHeight="1">
      <c r="B13" s="153"/>
      <c r="C13" s="157" t="s">
        <v>55</v>
      </c>
      <c r="D13" s="155">
        <v>208954.1335</v>
      </c>
      <c r="E13" s="155">
        <v>30720.292000000001</v>
      </c>
      <c r="F13" s="156"/>
      <c r="G13" s="65"/>
      <c r="H13" s="42"/>
      <c r="I13" s="83"/>
      <c r="J13" s="70"/>
      <c r="K13" s="65"/>
      <c r="L13" s="65"/>
      <c r="M13" s="65"/>
      <c r="N13" s="65"/>
      <c r="O13" s="65"/>
      <c r="P13" s="65"/>
    </row>
    <row r="14" spans="2:16" s="23" customFormat="1" ht="20.100000000000001" customHeight="1">
      <c r="B14" s="153"/>
      <c r="C14" s="157" t="s">
        <v>56</v>
      </c>
      <c r="D14" s="155">
        <v>80166.039999999994</v>
      </c>
      <c r="E14" s="155">
        <v>11054.78</v>
      </c>
      <c r="F14" s="156"/>
      <c r="G14" s="65"/>
      <c r="H14" s="42"/>
      <c r="I14" s="83"/>
      <c r="J14" s="70"/>
      <c r="K14" s="65"/>
      <c r="L14" s="65"/>
      <c r="M14" s="65"/>
      <c r="N14" s="65"/>
      <c r="O14" s="65"/>
      <c r="P14" s="65"/>
    </row>
    <row r="15" spans="2:16" s="23" customFormat="1" ht="20.100000000000001" customHeight="1">
      <c r="B15" s="153"/>
      <c r="C15" s="157" t="s">
        <v>57</v>
      </c>
      <c r="D15" s="155">
        <v>166105.24650000001</v>
      </c>
      <c r="E15" s="155">
        <v>25413.499</v>
      </c>
      <c r="F15" s="156"/>
      <c r="G15" s="65"/>
      <c r="H15" s="42"/>
      <c r="I15" s="83"/>
      <c r="J15" s="70"/>
      <c r="K15" s="65"/>
      <c r="L15" s="65"/>
      <c r="M15" s="65"/>
      <c r="N15" s="65"/>
      <c r="O15" s="65"/>
      <c r="P15" s="65"/>
    </row>
    <row r="16" spans="2:16" s="23" customFormat="1" ht="20.100000000000001" customHeight="1">
      <c r="B16" s="153"/>
      <c r="C16" s="157" t="s">
        <v>58</v>
      </c>
      <c r="D16" s="155">
        <v>10629.090749999999</v>
      </c>
      <c r="E16" s="155">
        <v>1083.691</v>
      </c>
      <c r="F16" s="156"/>
      <c r="G16" s="65"/>
      <c r="H16" s="42"/>
      <c r="I16" s="83"/>
      <c r="J16" s="70"/>
      <c r="K16" s="65"/>
      <c r="L16" s="65"/>
      <c r="M16" s="65"/>
      <c r="N16" s="65"/>
      <c r="O16" s="65"/>
      <c r="P16" s="65"/>
    </row>
    <row r="17" spans="2:16" s="23" customFormat="1" ht="20.100000000000001" customHeight="1">
      <c r="B17" s="153"/>
      <c r="C17" s="157" t="s">
        <v>59</v>
      </c>
      <c r="D17" s="155" t="s">
        <v>60</v>
      </c>
      <c r="E17" s="155">
        <v>34.31</v>
      </c>
      <c r="F17" s="156"/>
      <c r="G17" s="65"/>
      <c r="H17" s="42"/>
      <c r="I17" s="83"/>
      <c r="J17" s="70"/>
      <c r="K17" s="65"/>
      <c r="L17" s="65"/>
      <c r="M17" s="65"/>
      <c r="N17" s="65"/>
      <c r="O17" s="65"/>
      <c r="P17" s="65"/>
    </row>
    <row r="18" spans="2:16" s="23" customFormat="1" ht="20.100000000000001" customHeight="1">
      <c r="B18" s="153"/>
      <c r="C18" s="157" t="s">
        <v>61</v>
      </c>
      <c r="D18" s="155">
        <v>34943.372000000003</v>
      </c>
      <c r="E18" s="155">
        <v>4245.6880000000001</v>
      </c>
      <c r="F18" s="156"/>
      <c r="G18" s="65"/>
      <c r="H18" s="42"/>
      <c r="I18" s="83"/>
      <c r="J18" s="70"/>
      <c r="K18" s="65"/>
      <c r="L18" s="65"/>
      <c r="M18" s="65"/>
      <c r="N18" s="65"/>
      <c r="O18" s="65"/>
      <c r="P18" s="65"/>
    </row>
    <row r="19" spans="2:16" s="23" customFormat="1" ht="20.100000000000001" customHeight="1">
      <c r="B19" s="153"/>
      <c r="C19" s="157" t="s">
        <v>62</v>
      </c>
      <c r="D19" s="155">
        <v>28019.878000000001</v>
      </c>
      <c r="E19" s="155">
        <v>2369.8919999999998</v>
      </c>
      <c r="F19" s="156"/>
      <c r="G19" s="65"/>
      <c r="H19" s="42"/>
      <c r="I19" s="83"/>
      <c r="J19" s="70"/>
      <c r="K19" s="65"/>
      <c r="L19" s="65"/>
      <c r="M19" s="65"/>
      <c r="N19" s="65"/>
      <c r="O19" s="65"/>
      <c r="P19" s="65"/>
    </row>
    <row r="20" spans="2:16" s="23" customFormat="1" ht="20.100000000000001" customHeight="1">
      <c r="B20" s="153"/>
      <c r="C20" s="157" t="s">
        <v>63</v>
      </c>
      <c r="D20" s="155">
        <v>15252.44</v>
      </c>
      <c r="E20" s="155">
        <v>2117.7199999999998</v>
      </c>
      <c r="F20" s="156"/>
      <c r="G20" s="65"/>
      <c r="H20" s="42"/>
      <c r="I20" s="83"/>
      <c r="J20" s="70"/>
      <c r="K20" s="65"/>
      <c r="L20" s="65"/>
      <c r="M20" s="65"/>
      <c r="N20" s="65"/>
      <c r="O20" s="65"/>
      <c r="P20" s="65"/>
    </row>
    <row r="21" spans="2:16" s="23" customFormat="1" ht="20.100000000000001" customHeight="1">
      <c r="B21" s="153"/>
      <c r="C21" s="157" t="s">
        <v>64</v>
      </c>
      <c r="D21" s="155">
        <v>34195.754999999997</v>
      </c>
      <c r="E21" s="155">
        <v>4575.1970000000001</v>
      </c>
      <c r="F21" s="156"/>
      <c r="G21" s="65"/>
      <c r="H21" s="42"/>
      <c r="I21" s="83"/>
      <c r="J21" s="70"/>
      <c r="K21" s="65"/>
      <c r="L21" s="65"/>
      <c r="M21" s="65"/>
      <c r="N21" s="65"/>
      <c r="O21" s="65"/>
      <c r="P21" s="65"/>
    </row>
    <row r="22" spans="2:16" s="23" customFormat="1" ht="20.100000000000001" customHeight="1">
      <c r="B22" s="153"/>
      <c r="C22" s="157" t="s">
        <v>65</v>
      </c>
      <c r="D22" s="155">
        <v>57837.032249999997</v>
      </c>
      <c r="E22" s="155">
        <v>6560.9170000000004</v>
      </c>
      <c r="F22" s="156"/>
      <c r="G22" s="65"/>
      <c r="H22" s="42"/>
      <c r="I22" s="83"/>
      <c r="J22" s="70"/>
      <c r="K22" s="65"/>
      <c r="L22" s="65"/>
      <c r="M22" s="65"/>
      <c r="N22" s="65"/>
      <c r="O22" s="65"/>
      <c r="P22" s="65"/>
    </row>
    <row r="23" spans="2:16" s="23" customFormat="1" ht="20.100000000000001" customHeight="1">
      <c r="B23" s="153"/>
      <c r="C23" s="157" t="s">
        <v>66</v>
      </c>
      <c r="D23" s="155">
        <v>29318.788</v>
      </c>
      <c r="E23" s="155">
        <v>3383.2660000000001</v>
      </c>
      <c r="F23" s="156"/>
      <c r="G23" s="65"/>
      <c r="H23" s="42"/>
      <c r="I23" s="83"/>
      <c r="J23" s="70"/>
      <c r="K23" s="65"/>
      <c r="L23" s="65"/>
      <c r="M23" s="65"/>
      <c r="N23" s="65"/>
      <c r="O23" s="65"/>
      <c r="P23" s="65"/>
    </row>
    <row r="24" spans="2:16" s="23" customFormat="1" ht="20.100000000000001" customHeight="1">
      <c r="B24" s="153"/>
      <c r="C24" s="157" t="s">
        <v>67</v>
      </c>
      <c r="D24" s="155">
        <v>63474.693249999997</v>
      </c>
      <c r="E24" s="155">
        <v>5974.1869999999999</v>
      </c>
      <c r="F24" s="156"/>
      <c r="G24" s="65"/>
      <c r="H24" s="42"/>
      <c r="I24" s="83"/>
      <c r="J24" s="70"/>
      <c r="K24" s="65"/>
      <c r="L24" s="65"/>
      <c r="M24" s="65"/>
      <c r="N24" s="65"/>
      <c r="O24" s="65"/>
      <c r="P24" s="65"/>
    </row>
    <row r="25" spans="2:16" s="23" customFormat="1" ht="20.100000000000001" customHeight="1">
      <c r="B25" s="153"/>
      <c r="C25" s="157" t="s">
        <v>68</v>
      </c>
      <c r="D25" s="155">
        <v>10710.9</v>
      </c>
      <c r="E25" s="155">
        <v>499.11099999999999</v>
      </c>
      <c r="F25" s="156"/>
      <c r="G25" s="65"/>
      <c r="H25" s="42"/>
      <c r="I25" s="83"/>
      <c r="J25" s="70"/>
      <c r="K25" s="65"/>
      <c r="L25" s="65"/>
      <c r="M25" s="65"/>
      <c r="N25" s="65"/>
      <c r="O25" s="65"/>
      <c r="P25" s="65"/>
    </row>
    <row r="26" spans="2:16" s="23" customFormat="1" ht="20.100000000000001" customHeight="1">
      <c r="B26" s="153"/>
      <c r="C26" s="157" t="s">
        <v>69</v>
      </c>
      <c r="D26" s="155" t="s">
        <v>60</v>
      </c>
      <c r="E26" s="155" t="s">
        <v>60</v>
      </c>
      <c r="F26" s="156"/>
      <c r="G26" s="65"/>
      <c r="H26" s="42"/>
      <c r="I26" s="42"/>
      <c r="J26" s="70"/>
      <c r="K26" s="65"/>
      <c r="L26" s="65"/>
      <c r="M26" s="65"/>
      <c r="N26" s="65"/>
      <c r="O26" s="65"/>
      <c r="P26" s="65"/>
    </row>
    <row r="27" spans="2:16" s="23" customFormat="1" ht="20.100000000000001" customHeight="1">
      <c r="B27" s="153"/>
      <c r="C27" s="157" t="s">
        <v>70</v>
      </c>
      <c r="D27" s="155">
        <v>6507.86</v>
      </c>
      <c r="E27" s="155">
        <v>316.64</v>
      </c>
      <c r="F27" s="156"/>
      <c r="G27" s="65"/>
      <c r="H27" s="42"/>
      <c r="I27" s="42"/>
      <c r="J27" s="70"/>
      <c r="K27" s="65"/>
      <c r="L27" s="65"/>
      <c r="M27" s="65"/>
      <c r="N27" s="65"/>
      <c r="O27" s="65"/>
      <c r="P27" s="65"/>
    </row>
    <row r="28" spans="2:16" s="23" customFormat="1" ht="20.100000000000001" customHeight="1">
      <c r="B28" s="153"/>
      <c r="C28" s="157" t="s">
        <v>71</v>
      </c>
      <c r="D28" s="155" t="s">
        <v>60</v>
      </c>
      <c r="E28" s="155" t="s">
        <v>60</v>
      </c>
      <c r="F28" s="156"/>
      <c r="G28" s="65"/>
      <c r="H28" s="42"/>
      <c r="I28" s="42"/>
      <c r="J28" s="70"/>
      <c r="K28" s="65"/>
      <c r="L28" s="65"/>
      <c r="M28" s="65"/>
      <c r="N28" s="65"/>
      <c r="O28" s="65"/>
      <c r="P28" s="65"/>
    </row>
    <row r="29" spans="2:16" s="23" customFormat="1" ht="20.100000000000001" customHeight="1">
      <c r="B29" s="153"/>
      <c r="C29" s="157" t="s">
        <v>72</v>
      </c>
      <c r="D29" s="155">
        <v>10869.45</v>
      </c>
      <c r="E29" s="155">
        <v>352.25599999999997</v>
      </c>
      <c r="F29" s="156"/>
      <c r="G29" s="65"/>
      <c r="H29" s="42"/>
      <c r="I29" s="42"/>
      <c r="J29" s="70"/>
      <c r="K29" s="65"/>
      <c r="L29" s="65"/>
      <c r="M29" s="65"/>
      <c r="N29" s="65"/>
      <c r="O29" s="65"/>
      <c r="P29" s="65"/>
    </row>
    <row r="30" spans="2:16" s="23" customFormat="1" ht="20.100000000000001" customHeight="1">
      <c r="B30" s="153"/>
      <c r="C30" s="157" t="s">
        <v>73</v>
      </c>
      <c r="D30" s="155">
        <v>8517.4500000000007</v>
      </c>
      <c r="E30" s="155">
        <v>383.6</v>
      </c>
      <c r="F30" s="156"/>
      <c r="G30" s="65"/>
      <c r="H30" s="42"/>
      <c r="I30" s="42"/>
      <c r="J30" s="65"/>
      <c r="K30" s="65"/>
      <c r="L30" s="65"/>
      <c r="M30" s="65"/>
      <c r="N30" s="65"/>
      <c r="O30" s="65"/>
      <c r="P30" s="65"/>
    </row>
    <row r="31" spans="2:16" s="23" customFormat="1" ht="20.100000000000001" customHeight="1">
      <c r="B31" s="153"/>
      <c r="C31" s="157" t="s">
        <v>74</v>
      </c>
      <c r="D31" s="155">
        <v>11703.67</v>
      </c>
      <c r="E31" s="155">
        <v>685.98400000000004</v>
      </c>
      <c r="F31" s="156"/>
      <c r="G31" s="65"/>
      <c r="H31" s="42"/>
      <c r="I31" s="42"/>
      <c r="J31" s="65"/>
      <c r="K31" s="65"/>
      <c r="L31" s="65"/>
      <c r="M31" s="65"/>
      <c r="N31" s="65"/>
      <c r="O31" s="65"/>
      <c r="P31" s="65"/>
    </row>
    <row r="32" spans="2:16" s="23" customFormat="1" ht="6.75" customHeight="1">
      <c r="B32" s="67"/>
      <c r="C32" s="68"/>
      <c r="D32" s="68"/>
      <c r="E32" s="68"/>
      <c r="F32" s="69"/>
      <c r="G32" s="65"/>
      <c r="H32" s="70"/>
      <c r="I32" s="70"/>
      <c r="J32" s="65"/>
      <c r="K32" s="65"/>
      <c r="L32" s="65"/>
      <c r="M32" s="65"/>
      <c r="N32" s="65"/>
      <c r="O32" s="65"/>
      <c r="P32" s="65"/>
    </row>
    <row r="33" spans="2:16" s="18" customFormat="1" ht="4.5" customHeight="1">
      <c r="E33" s="50"/>
      <c r="G33" s="71"/>
      <c r="H33" s="51"/>
      <c r="I33" s="51"/>
      <c r="J33" s="71"/>
      <c r="K33" s="71"/>
      <c r="L33" s="71"/>
      <c r="M33" s="71"/>
      <c r="N33" s="71"/>
      <c r="O33" s="71"/>
      <c r="P33" s="71"/>
    </row>
    <row r="34" spans="2:16" s="14" customFormat="1" ht="12">
      <c r="B34" s="14" t="s">
        <v>75</v>
      </c>
      <c r="E34" s="72"/>
      <c r="G34" s="73"/>
      <c r="H34" s="59"/>
      <c r="I34" s="59"/>
      <c r="J34" s="73"/>
      <c r="K34" s="73"/>
      <c r="L34" s="73"/>
      <c r="M34" s="73"/>
      <c r="N34" s="73"/>
      <c r="O34" s="73"/>
      <c r="P34" s="73"/>
    </row>
    <row r="35" spans="2:16" s="14" customFormat="1" ht="12">
      <c r="C35" s="14" t="s">
        <v>76</v>
      </c>
      <c r="E35" s="72"/>
      <c r="G35" s="73"/>
      <c r="H35" s="59"/>
      <c r="I35" s="59"/>
      <c r="J35" s="73"/>
      <c r="K35" s="73"/>
      <c r="L35" s="73"/>
      <c r="M35" s="73"/>
      <c r="N35" s="73"/>
      <c r="O35" s="73"/>
      <c r="P35" s="73"/>
    </row>
    <row r="36" spans="2:16" s="14" customFormat="1" ht="12">
      <c r="B36" s="14" t="s">
        <v>77</v>
      </c>
      <c r="D36" s="74"/>
      <c r="E36" s="72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2:16" s="18" customFormat="1" ht="12" customHeight="1">
      <c r="E37" s="50"/>
      <c r="G37" s="71"/>
      <c r="H37" s="71"/>
      <c r="I37" s="71"/>
      <c r="J37" s="71"/>
      <c r="K37" s="71"/>
      <c r="L37" s="71"/>
      <c r="M37" s="71"/>
      <c r="N37" s="71"/>
      <c r="O37" s="71"/>
      <c r="P37" s="71"/>
    </row>
    <row r="38" spans="2:16" s="18" customFormat="1">
      <c r="E38" s="50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2:16" s="37" customFormat="1">
      <c r="C39" s="75"/>
      <c r="D39" s="75"/>
      <c r="E39" s="76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2:16" s="37" customFormat="1">
      <c r="C40" s="75"/>
      <c r="D40" s="75"/>
      <c r="E40" s="76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2:16" s="24" customFormat="1">
      <c r="C41" s="77"/>
      <c r="D41" s="75"/>
      <c r="E41" s="76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s="24" customFormat="1">
      <c r="C42" s="77"/>
      <c r="D42" s="75"/>
      <c r="E42" s="76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2:16" s="24" customFormat="1">
      <c r="C43" s="77"/>
      <c r="D43" s="75"/>
      <c r="E43" s="76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spans="2:16" s="24" customFormat="1">
      <c r="C44" s="77"/>
      <c r="D44" s="75"/>
      <c r="E44" s="76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2:16" s="24" customFormat="1">
      <c r="C45" s="77"/>
      <c r="D45" s="75"/>
      <c r="E45" s="76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2:16" s="24" customFormat="1">
      <c r="C46" s="77"/>
      <c r="D46" s="75"/>
      <c r="E46" s="76"/>
      <c r="G46" s="78"/>
      <c r="H46" s="51"/>
      <c r="I46" s="51"/>
      <c r="J46" s="51"/>
      <c r="K46" s="51"/>
      <c r="L46" s="51"/>
      <c r="M46" s="51"/>
      <c r="N46" s="51"/>
      <c r="O46" s="51"/>
      <c r="P46" s="51"/>
    </row>
    <row r="47" spans="2:16" s="24" customFormat="1">
      <c r="C47" s="77"/>
      <c r="D47" s="75"/>
      <c r="E47" s="76"/>
      <c r="G47" s="51"/>
      <c r="H47" s="51"/>
      <c r="I47" s="51"/>
      <c r="J47" s="51"/>
      <c r="K47" s="51"/>
      <c r="L47" s="51"/>
      <c r="M47" s="51"/>
      <c r="N47" s="51"/>
      <c r="O47" s="51"/>
      <c r="P47" s="51"/>
    </row>
    <row r="48" spans="2:16" s="24" customFormat="1">
      <c r="C48" s="77"/>
      <c r="D48" s="75"/>
      <c r="E48" s="76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 spans="3:16" s="24" customFormat="1">
      <c r="C49" s="77"/>
      <c r="D49" s="77"/>
      <c r="E49" s="76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3:16">
      <c r="C50" s="77"/>
      <c r="D50" s="77"/>
      <c r="E50" s="76"/>
      <c r="G50" s="51"/>
      <c r="H50" s="51"/>
      <c r="I50" s="51"/>
      <c r="J50" s="51"/>
      <c r="K50" s="51"/>
      <c r="L50" s="51"/>
      <c r="M50" s="51"/>
      <c r="N50" s="51"/>
      <c r="O50" s="51"/>
      <c r="P50" s="51"/>
    </row>
    <row r="51" spans="3:16">
      <c r="C51" s="77"/>
      <c r="D51" s="77"/>
      <c r="E51" s="76"/>
      <c r="G51" s="51"/>
      <c r="H51" s="51"/>
      <c r="I51" s="51"/>
      <c r="J51" s="51"/>
      <c r="K51" s="51"/>
      <c r="L51" s="51"/>
      <c r="M51" s="51"/>
      <c r="N51" s="51"/>
      <c r="O51" s="51"/>
      <c r="P51" s="51"/>
    </row>
    <row r="52" spans="3:16">
      <c r="C52" s="77"/>
      <c r="D52" s="77"/>
      <c r="E52" s="76"/>
      <c r="G52" s="51"/>
      <c r="H52" s="51"/>
      <c r="I52" s="51"/>
      <c r="J52" s="51"/>
      <c r="K52" s="51"/>
      <c r="L52" s="51"/>
      <c r="M52" s="51"/>
      <c r="N52" s="51"/>
      <c r="O52" s="51"/>
      <c r="P52" s="51"/>
    </row>
    <row r="53" spans="3:16">
      <c r="C53" s="77"/>
      <c r="D53" s="77"/>
      <c r="E53" s="76"/>
      <c r="G53" s="51"/>
      <c r="H53" s="51"/>
      <c r="I53" s="51"/>
      <c r="J53" s="51"/>
      <c r="K53" s="51"/>
      <c r="L53" s="51"/>
      <c r="M53" s="51"/>
      <c r="N53" s="51"/>
      <c r="O53" s="51"/>
      <c r="P53" s="51"/>
    </row>
    <row r="54" spans="3:16"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 spans="3:16"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3:16"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3:16"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3:16"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3:16"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3:16"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 spans="3:16"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3:16"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3:16"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 spans="3:16">
      <c r="G64" s="51"/>
      <c r="H64" s="51"/>
      <c r="I64" s="51"/>
      <c r="J64" s="51"/>
      <c r="K64" s="51"/>
      <c r="L64" s="51"/>
      <c r="M64" s="51"/>
      <c r="N64" s="51"/>
      <c r="O64" s="51"/>
      <c r="P64" s="51"/>
    </row>
    <row r="65" spans="7:16"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6" spans="7:16">
      <c r="G66" s="51"/>
      <c r="H66" s="51"/>
      <c r="I66" s="51"/>
      <c r="J66" s="51"/>
      <c r="K66" s="51"/>
      <c r="L66" s="51"/>
      <c r="M66" s="51"/>
      <c r="N66" s="51"/>
      <c r="O66" s="51"/>
      <c r="P66" s="51"/>
    </row>
    <row r="67" spans="7:16">
      <c r="G67" s="78"/>
      <c r="H67" s="51"/>
      <c r="I67" s="51"/>
      <c r="J67" s="51"/>
      <c r="K67" s="51"/>
      <c r="L67" s="51"/>
      <c r="M67" s="51"/>
      <c r="N67" s="51"/>
      <c r="O67" s="51"/>
      <c r="P67" s="51"/>
    </row>
    <row r="68" spans="7:16">
      <c r="G68" s="51"/>
      <c r="H68" s="51"/>
      <c r="I68" s="51"/>
      <c r="J68" s="51"/>
      <c r="K68" s="51"/>
      <c r="L68" s="51"/>
      <c r="M68" s="51"/>
      <c r="N68" s="51"/>
      <c r="O68" s="51"/>
      <c r="P68" s="51"/>
    </row>
    <row r="69" spans="7:16"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0" spans="7:16">
      <c r="G70" s="51"/>
      <c r="H70" s="51"/>
      <c r="I70" s="51"/>
      <c r="J70" s="51"/>
      <c r="K70" s="51"/>
      <c r="L70" s="51"/>
      <c r="M70" s="51"/>
      <c r="N70" s="51"/>
      <c r="O70" s="51"/>
      <c r="P70" s="51"/>
    </row>
    <row r="71" spans="7:16">
      <c r="G71" s="51"/>
      <c r="H71" s="51"/>
      <c r="I71" s="51"/>
      <c r="J71" s="51"/>
      <c r="K71" s="51"/>
      <c r="L71" s="51"/>
      <c r="M71" s="51"/>
      <c r="N71" s="51"/>
      <c r="O71" s="51"/>
      <c r="P71" s="51"/>
    </row>
    <row r="72" spans="7:16">
      <c r="G72" s="51"/>
      <c r="H72" s="51"/>
      <c r="I72" s="51"/>
      <c r="J72" s="51"/>
      <c r="K72" s="51"/>
      <c r="L72" s="51"/>
      <c r="M72" s="51"/>
      <c r="N72" s="51"/>
      <c r="O72" s="51"/>
      <c r="P72" s="51"/>
    </row>
    <row r="73" spans="7:16">
      <c r="G73" s="51"/>
      <c r="H73" s="51"/>
      <c r="I73" s="51"/>
      <c r="J73" s="51"/>
      <c r="K73" s="51"/>
      <c r="L73" s="51"/>
      <c r="M73" s="51"/>
      <c r="N73" s="51"/>
      <c r="O73" s="51"/>
      <c r="P73" s="51"/>
    </row>
    <row r="74" spans="7:16">
      <c r="G74" s="51"/>
      <c r="H74" s="51"/>
      <c r="I74" s="51"/>
      <c r="J74" s="51"/>
      <c r="K74" s="51"/>
      <c r="L74" s="51"/>
      <c r="M74" s="51"/>
      <c r="N74" s="51"/>
      <c r="O74" s="51"/>
      <c r="P74" s="51"/>
    </row>
    <row r="75" spans="7:16">
      <c r="G75" s="51"/>
      <c r="H75" s="51"/>
      <c r="I75" s="51"/>
      <c r="J75" s="51"/>
      <c r="K75" s="51"/>
      <c r="L75" s="51"/>
      <c r="M75" s="51"/>
      <c r="N75" s="51"/>
      <c r="O75" s="51"/>
      <c r="P75" s="51"/>
    </row>
    <row r="76" spans="7:16"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7:16">
      <c r="G77" s="51"/>
      <c r="H77" s="51"/>
      <c r="I77" s="51"/>
      <c r="J77" s="51"/>
      <c r="K77" s="51"/>
      <c r="L77" s="51"/>
      <c r="M77" s="51"/>
      <c r="N77" s="51"/>
      <c r="O77" s="51"/>
      <c r="P77" s="51"/>
    </row>
    <row r="78" spans="7:16">
      <c r="G78" s="51"/>
      <c r="H78" s="51"/>
      <c r="I78" s="51"/>
      <c r="J78" s="51"/>
      <c r="K78" s="51"/>
      <c r="L78" s="51"/>
      <c r="M78" s="51"/>
      <c r="N78" s="51"/>
      <c r="O78" s="51"/>
      <c r="P78" s="51"/>
    </row>
    <row r="79" spans="7:16">
      <c r="G79" s="51"/>
      <c r="H79" s="51"/>
      <c r="I79" s="51"/>
      <c r="J79" s="51"/>
      <c r="K79" s="51"/>
      <c r="L79" s="51"/>
      <c r="M79" s="51"/>
      <c r="N79" s="51"/>
      <c r="O79" s="51"/>
      <c r="P79" s="51"/>
    </row>
    <row r="80" spans="7:16">
      <c r="G80" s="51"/>
      <c r="H80" s="51"/>
      <c r="I80" s="51"/>
      <c r="J80" s="51"/>
      <c r="K80" s="51"/>
      <c r="L80" s="51"/>
      <c r="M80" s="51"/>
      <c r="N80" s="51"/>
      <c r="O80" s="51"/>
      <c r="P80" s="51"/>
    </row>
    <row r="81" spans="5:16">
      <c r="G81" s="51"/>
      <c r="H81" s="51"/>
      <c r="I81" s="51"/>
      <c r="J81" s="51"/>
      <c r="K81" s="51"/>
      <c r="L81" s="51"/>
      <c r="M81" s="51"/>
      <c r="N81" s="51"/>
      <c r="O81" s="51"/>
      <c r="P81" s="51"/>
    </row>
    <row r="82" spans="5:16">
      <c r="G82" s="51"/>
      <c r="H82" s="51"/>
      <c r="I82" s="51"/>
      <c r="J82" s="51"/>
      <c r="K82" s="51"/>
      <c r="L82" s="51"/>
      <c r="M82" s="51"/>
      <c r="N82" s="51"/>
      <c r="O82" s="51"/>
      <c r="P82" s="51"/>
    </row>
    <row r="83" spans="5:16">
      <c r="G83" s="51"/>
      <c r="H83" s="51"/>
      <c r="I83" s="51"/>
      <c r="J83" s="51"/>
      <c r="K83" s="51"/>
      <c r="L83" s="51"/>
      <c r="M83" s="51"/>
      <c r="N83" s="51"/>
      <c r="O83" s="51"/>
      <c r="P83" s="51"/>
    </row>
    <row r="84" spans="5:16" s="24" customFormat="1">
      <c r="E84" s="84"/>
      <c r="G84" s="51"/>
      <c r="H84" s="51"/>
      <c r="I84" s="51"/>
      <c r="J84" s="51"/>
      <c r="K84" s="51"/>
      <c r="L84" s="51"/>
      <c r="M84" s="51"/>
      <c r="N84" s="51"/>
      <c r="O84" s="51"/>
      <c r="P84" s="51"/>
    </row>
    <row r="85" spans="5:16" s="47" customFormat="1">
      <c r="E85" s="85"/>
      <c r="G85" s="51"/>
      <c r="H85" s="51"/>
      <c r="I85" s="51"/>
      <c r="J85" s="51"/>
      <c r="K85" s="51"/>
      <c r="L85" s="51"/>
      <c r="M85" s="51"/>
      <c r="N85" s="51"/>
      <c r="O85" s="51"/>
      <c r="P85" s="51"/>
    </row>
    <row r="86" spans="5:16" s="47" customFormat="1">
      <c r="E86" s="85"/>
    </row>
    <row r="87" spans="5:16" s="47" customFormat="1">
      <c r="E87" s="85"/>
    </row>
    <row r="88" spans="5:16" s="48" customFormat="1"/>
    <row r="89" spans="5:16" s="49" customFormat="1"/>
    <row r="90" spans="5:16" s="48" customFormat="1"/>
    <row r="91" spans="5:16" s="48" customFormat="1"/>
    <row r="92" spans="5:16" s="48" customFormat="1"/>
    <row r="93" spans="5:16" s="48" customFormat="1"/>
    <row r="94" spans="5:16" s="48" customFormat="1"/>
    <row r="95" spans="5:16" s="48" customFormat="1"/>
    <row r="96" spans="5:16" s="48" customFormat="1"/>
    <row r="97" s="48" customFormat="1"/>
    <row r="98" s="48" customFormat="1"/>
    <row r="99" s="48" customFormat="1"/>
    <row r="100" s="48" customFormat="1"/>
    <row r="101" s="48" customFormat="1"/>
    <row r="102" s="48" customFormat="1"/>
    <row r="103" s="48" customFormat="1"/>
    <row r="104" s="48" customFormat="1"/>
    <row r="105" s="48" customFormat="1"/>
    <row r="106" s="49" customFormat="1"/>
    <row r="107" s="48" customFormat="1"/>
    <row r="108" s="48" customFormat="1"/>
    <row r="109" s="48" customFormat="1"/>
    <row r="110" s="48" customFormat="1"/>
    <row r="111" s="48" customFormat="1"/>
    <row r="112" s="48" customFormat="1"/>
    <row r="113" spans="5:5" s="48" customFormat="1"/>
    <row r="114" spans="5:5" s="48" customFormat="1"/>
    <row r="115" spans="5:5" s="48" customFormat="1"/>
    <row r="116" spans="5:5" s="48" customFormat="1"/>
    <row r="117" spans="5:5" s="48" customFormat="1"/>
    <row r="118" spans="5:5" s="48" customFormat="1"/>
    <row r="119" spans="5:5" s="48" customFormat="1"/>
    <row r="120" spans="5:5" s="48" customFormat="1"/>
    <row r="121" spans="5:5" s="47" customFormat="1"/>
    <row r="122" spans="5:5" s="47" customFormat="1"/>
    <row r="123" spans="5:5" s="47" customFormat="1">
      <c r="E123" s="85"/>
    </row>
    <row r="124" spans="5:5" s="47" customFormat="1">
      <c r="E124" s="85"/>
    </row>
    <row r="125" spans="5:5" s="47" customFormat="1">
      <c r="E125" s="85"/>
    </row>
    <row r="126" spans="5:5" s="47" customFormat="1">
      <c r="E126" s="85"/>
    </row>
    <row r="127" spans="5:5" s="47" customFormat="1">
      <c r="E127" s="85"/>
    </row>
    <row r="128" spans="5:5" s="47" customFormat="1">
      <c r="E128" s="85"/>
    </row>
    <row r="129" spans="3:7" s="47" customFormat="1">
      <c r="E129" s="85"/>
    </row>
    <row r="130" spans="3:7" s="47" customFormat="1">
      <c r="E130" s="85"/>
    </row>
    <row r="131" spans="3:7" s="47" customFormat="1">
      <c r="E131" s="85"/>
    </row>
    <row r="132" spans="3:7" s="47" customFormat="1">
      <c r="E132" s="85"/>
    </row>
    <row r="133" spans="3:7" s="47" customFormat="1">
      <c r="E133" s="85"/>
    </row>
    <row r="134" spans="3:7" s="47" customFormat="1">
      <c r="E134" s="85"/>
    </row>
    <row r="135" spans="3:7" s="47" customFormat="1">
      <c r="E135" s="85"/>
    </row>
    <row r="136" spans="3:7" s="47" customFormat="1">
      <c r="E136" s="85"/>
    </row>
    <row r="137" spans="3:7" s="47" customFormat="1">
      <c r="E137" s="85"/>
    </row>
    <row r="138" spans="3:7" s="47" customFormat="1">
      <c r="E138" s="85"/>
    </row>
    <row r="139" spans="3:7" s="47" customFormat="1">
      <c r="E139" s="85"/>
    </row>
    <row r="140" spans="3:7" s="47" customFormat="1">
      <c r="E140" s="85"/>
    </row>
    <row r="141" spans="3:7" s="47" customFormat="1">
      <c r="E141" s="85"/>
    </row>
    <row r="142" spans="3:7" s="47" customFormat="1">
      <c r="E142" s="85"/>
    </row>
    <row r="143" spans="3:7" s="47" customFormat="1">
      <c r="C143" s="86"/>
      <c r="D143" s="86"/>
      <c r="E143" s="87"/>
      <c r="F143" s="86"/>
      <c r="G143" s="86"/>
    </row>
    <row r="144" spans="3:7" s="47" customFormat="1">
      <c r="C144" s="86"/>
      <c r="D144" s="86"/>
      <c r="E144" s="87"/>
      <c r="F144" s="86"/>
      <c r="G144" s="86"/>
    </row>
    <row r="145" spans="3:7" s="24" customFormat="1">
      <c r="C145" s="86"/>
      <c r="D145" s="86"/>
      <c r="E145" s="87"/>
      <c r="F145" s="86"/>
      <c r="G145" s="86"/>
    </row>
    <row r="146" spans="3:7" s="24" customFormat="1">
      <c r="C146" s="86"/>
      <c r="D146" s="86"/>
      <c r="E146" s="87"/>
      <c r="F146" s="86"/>
      <c r="G146" s="86"/>
    </row>
    <row r="147" spans="3:7" s="24" customFormat="1">
      <c r="E147" s="84"/>
    </row>
    <row r="148" spans="3:7" s="24" customFormat="1">
      <c r="E148" s="84"/>
    </row>
    <row r="149" spans="3:7" s="24" customFormat="1">
      <c r="E149" s="84"/>
    </row>
    <row r="150" spans="3:7" s="24" customFormat="1">
      <c r="E150" s="84"/>
    </row>
    <row r="222" spans="2:8">
      <c r="B222" s="158"/>
      <c r="C222" s="158"/>
      <c r="D222" s="158"/>
      <c r="E222" s="159"/>
      <c r="F222" s="158"/>
      <c r="G222" s="158"/>
      <c r="H222" s="158"/>
    </row>
    <row r="223" spans="2:8">
      <c r="B223" s="160"/>
      <c r="C223" s="160" t="s">
        <v>44</v>
      </c>
      <c r="D223" s="161">
        <f>SUM(D225:D237)</f>
        <v>810529.77124999987</v>
      </c>
      <c r="E223" s="162">
        <f>SUM(E225:E239)</f>
        <v>100</v>
      </c>
      <c r="F223" s="160"/>
      <c r="G223" s="163">
        <f>SUM(G225:G239)</f>
        <v>180.33358694472508</v>
      </c>
      <c r="H223" s="160"/>
    </row>
    <row r="224" spans="2:8">
      <c r="B224" s="158"/>
      <c r="C224" s="164" t="s">
        <v>48</v>
      </c>
      <c r="D224" s="164" t="s">
        <v>78</v>
      </c>
      <c r="E224" s="165"/>
      <c r="F224" s="158"/>
      <c r="G224" s="158"/>
      <c r="H224" s="158"/>
    </row>
    <row r="225" spans="2:8" ht="15">
      <c r="B225" s="158"/>
      <c r="C225" s="166" t="s">
        <v>67</v>
      </c>
      <c r="D225" s="167">
        <f>+D24</f>
        <v>63474.693249999997</v>
      </c>
      <c r="E225" s="168">
        <f>+D225/D223*100</f>
        <v>7.8312599365855817</v>
      </c>
      <c r="F225" s="158"/>
      <c r="G225" s="165"/>
      <c r="H225" s="158"/>
    </row>
    <row r="226" spans="2:8" ht="15">
      <c r="B226" s="158"/>
      <c r="C226" s="166" t="s">
        <v>57</v>
      </c>
      <c r="D226" s="169">
        <f>+D15</f>
        <v>166105.24650000001</v>
      </c>
      <c r="E226" s="168">
        <f>D226/$D$223*100</f>
        <v>20.493417070150592</v>
      </c>
      <c r="F226" s="158"/>
      <c r="G226" s="165"/>
      <c r="H226" s="158"/>
    </row>
    <row r="227" spans="2:8" ht="15">
      <c r="B227" s="158"/>
      <c r="C227" s="166" t="s">
        <v>65</v>
      </c>
      <c r="D227" s="169">
        <f>+D22</f>
        <v>57837.032249999997</v>
      </c>
      <c r="E227" s="168">
        <f>D227/$D$223*100</f>
        <v>7.1357073239646294</v>
      </c>
      <c r="F227" s="158"/>
      <c r="G227" s="165"/>
      <c r="H227" s="158"/>
    </row>
    <row r="228" spans="2:8" ht="15">
      <c r="B228" s="158"/>
      <c r="C228" s="166" t="s">
        <v>55</v>
      </c>
      <c r="D228" s="169">
        <f>+D13</f>
        <v>208954.1335</v>
      </c>
      <c r="E228" s="168">
        <f>D228/$D$223*100</f>
        <v>25.77994552596763</v>
      </c>
      <c r="F228" s="158"/>
      <c r="G228" s="165"/>
      <c r="H228" s="158"/>
    </row>
    <row r="229" spans="2:8" ht="15">
      <c r="B229" s="158"/>
      <c r="C229" s="166" t="s">
        <v>56</v>
      </c>
      <c r="D229" s="169">
        <f>+D14</f>
        <v>80166.039999999994</v>
      </c>
      <c r="E229" s="168">
        <f>D229/$D$223*100</f>
        <v>9.8905731588819794</v>
      </c>
      <c r="F229" s="158"/>
      <c r="G229" s="165"/>
      <c r="H229" s="158"/>
    </row>
    <row r="230" spans="2:8" ht="15">
      <c r="B230" s="158"/>
      <c r="C230" s="166" t="s">
        <v>64</v>
      </c>
      <c r="D230" s="169">
        <f>+D21</f>
        <v>34195.754999999997</v>
      </c>
      <c r="E230" s="168">
        <f>D230/$D$223*100</f>
        <v>4.2189387994056364</v>
      </c>
      <c r="F230" s="158"/>
      <c r="G230" s="165"/>
      <c r="H230" s="158"/>
    </row>
    <row r="231" spans="2:8" ht="15">
      <c r="B231" s="158"/>
      <c r="C231" s="166" t="s">
        <v>61</v>
      </c>
      <c r="D231" s="169">
        <f>+D18</f>
        <v>34943.372000000003</v>
      </c>
      <c r="E231" s="168">
        <f>D231/$D$223*100</f>
        <v>4.3111768672124526</v>
      </c>
      <c r="F231" s="158"/>
      <c r="G231" s="165"/>
      <c r="H231" s="158"/>
    </row>
    <row r="232" spans="2:8" ht="15">
      <c r="B232" s="158"/>
      <c r="C232" s="166" t="s">
        <v>66</v>
      </c>
      <c r="D232" s="169">
        <f>+D23</f>
        <v>29318.788</v>
      </c>
      <c r="E232" s="168">
        <f>D232/$D$223*100</f>
        <v>3.6172376438171465</v>
      </c>
      <c r="F232" s="158"/>
      <c r="G232" s="165"/>
      <c r="H232" s="158"/>
    </row>
    <row r="233" spans="2:8" ht="15">
      <c r="B233" s="158"/>
      <c r="C233" s="166" t="s">
        <v>62</v>
      </c>
      <c r="D233" s="169">
        <f>+D19</f>
        <v>28019.878000000001</v>
      </c>
      <c r="E233" s="168">
        <f>D233/$D$223*100</f>
        <v>3.4569831971486642</v>
      </c>
      <c r="F233" s="158"/>
      <c r="G233" s="165">
        <f>SUM(E225:E233)</f>
        <v>86.735239523134311</v>
      </c>
      <c r="H233" s="158"/>
    </row>
    <row r="234" spans="2:8" ht="15">
      <c r="B234" s="158"/>
      <c r="C234" s="166" t="s">
        <v>74</v>
      </c>
      <c r="D234" s="169">
        <f>+D31</f>
        <v>11703.67</v>
      </c>
      <c r="E234" s="168">
        <f>D234/$D$223*100</f>
        <v>1.4439531298092343</v>
      </c>
      <c r="F234" s="158"/>
      <c r="G234" s="165"/>
      <c r="H234" s="158"/>
    </row>
    <row r="235" spans="2:8" ht="15">
      <c r="B235" s="158"/>
      <c r="C235" s="166" t="s">
        <v>58</v>
      </c>
      <c r="D235" s="169">
        <f>+D16</f>
        <v>10629.090749999999</v>
      </c>
      <c r="E235" s="168">
        <f>D235/$D$223*100</f>
        <v>1.3113757356016429</v>
      </c>
      <c r="F235" s="158"/>
      <c r="G235" s="165"/>
      <c r="H235" s="158"/>
    </row>
    <row r="236" spans="2:8" ht="15">
      <c r="B236" s="158"/>
      <c r="C236" s="166" t="s">
        <v>54</v>
      </c>
      <c r="D236" s="169">
        <f>+D12</f>
        <v>33294.771999999997</v>
      </c>
      <c r="E236" s="168">
        <f>D236/$D$223*100</f>
        <v>4.1077790330456043</v>
      </c>
      <c r="F236" s="158"/>
      <c r="G236" s="165">
        <f>SUM(E225:E236)</f>
        <v>93.598347421590788</v>
      </c>
      <c r="H236" s="158"/>
    </row>
    <row r="237" spans="2:8" ht="15">
      <c r="B237" s="158"/>
      <c r="C237" s="166" t="s">
        <v>79</v>
      </c>
      <c r="D237" s="169">
        <f>+D8-SUM(D225:D236)</f>
        <v>51887.29999999993</v>
      </c>
      <c r="E237" s="168">
        <f>D237/$D$223*100</f>
        <v>6.401652578409216</v>
      </c>
      <c r="F237" s="158"/>
      <c r="G237" s="165"/>
      <c r="H237" s="158"/>
    </row>
    <row r="238" spans="2:8" ht="15">
      <c r="B238" s="158"/>
      <c r="C238" s="166"/>
      <c r="D238" s="169"/>
      <c r="E238" s="168"/>
      <c r="F238" s="158"/>
      <c r="G238" s="165"/>
      <c r="H238" s="170"/>
    </row>
    <row r="239" spans="2:8" ht="14.25">
      <c r="B239" s="158"/>
      <c r="C239" s="171"/>
      <c r="D239" s="172"/>
      <c r="E239" s="165"/>
      <c r="F239" s="158"/>
      <c r="G239" s="165"/>
      <c r="H239" s="170"/>
    </row>
    <row r="240" spans="2:8" ht="15">
      <c r="B240" s="160"/>
      <c r="C240" s="173" t="s">
        <v>36</v>
      </c>
      <c r="D240" s="174">
        <f>SUM(D242:D254)</f>
        <v>105008.034</v>
      </c>
      <c r="E240" s="162">
        <f>SUM(E242:E254)</f>
        <v>99.999999999999957</v>
      </c>
      <c r="F240" s="160"/>
      <c r="G240" s="163">
        <f>SUM(G242:G254)</f>
        <v>0</v>
      </c>
      <c r="H240" s="160"/>
    </row>
    <row r="241" spans="2:8">
      <c r="B241" s="158"/>
      <c r="C241" s="164" t="s">
        <v>48</v>
      </c>
      <c r="D241" s="164" t="s">
        <v>78</v>
      </c>
      <c r="E241" s="165"/>
      <c r="F241" s="158"/>
      <c r="G241" s="158"/>
      <c r="H241" s="158"/>
    </row>
    <row r="242" spans="2:8" ht="14.25">
      <c r="B242" s="158"/>
      <c r="C242" s="171" t="s">
        <v>67</v>
      </c>
      <c r="D242" s="172">
        <f>+E24</f>
        <v>5974.1869999999999</v>
      </c>
      <c r="E242" s="168">
        <f>D242/$D$240*100</f>
        <v>5.6892665945921816</v>
      </c>
      <c r="F242" s="158"/>
      <c r="G242" s="165"/>
      <c r="H242" s="158"/>
    </row>
    <row r="243" spans="2:8" ht="14.25">
      <c r="B243" s="158"/>
      <c r="C243" s="171" t="s">
        <v>57</v>
      </c>
      <c r="D243" s="172">
        <f>+E15</f>
        <v>25413.499</v>
      </c>
      <c r="E243" s="168">
        <f>D243/$D$240*100</f>
        <v>24.201480621949365</v>
      </c>
      <c r="F243" s="158"/>
      <c r="G243" s="165"/>
      <c r="H243" s="158"/>
    </row>
    <row r="244" spans="2:8" ht="14.25">
      <c r="B244" s="158"/>
      <c r="C244" s="171" t="s">
        <v>65</v>
      </c>
      <c r="D244" s="172">
        <f>+E22</f>
        <v>6560.9170000000004</v>
      </c>
      <c r="E244" s="168">
        <f>D244/$D$240*100</f>
        <v>6.2480143185996608</v>
      </c>
      <c r="F244" s="158"/>
      <c r="G244" s="165"/>
      <c r="H244" s="158"/>
    </row>
    <row r="245" spans="2:8" ht="14.25">
      <c r="B245" s="158"/>
      <c r="C245" s="171" t="s">
        <v>61</v>
      </c>
      <c r="D245" s="172">
        <f>+E18</f>
        <v>4245.6880000000001</v>
      </c>
      <c r="E245" s="168">
        <f>D245/$D$240*100</f>
        <v>4.0432030181614484</v>
      </c>
      <c r="F245" s="158"/>
      <c r="G245" s="165"/>
      <c r="H245" s="158"/>
    </row>
    <row r="246" spans="2:8" ht="14.25">
      <c r="B246" s="158"/>
      <c r="C246" s="171" t="s">
        <v>55</v>
      </c>
      <c r="D246" s="172">
        <f>+E13</f>
        <v>30720.292000000001</v>
      </c>
      <c r="E246" s="168">
        <f>D246/$D$240*100</f>
        <v>29.255182512987531</v>
      </c>
      <c r="F246" s="158"/>
      <c r="G246" s="165"/>
      <c r="H246" s="158"/>
    </row>
    <row r="247" spans="2:8" ht="14.25">
      <c r="B247" s="158"/>
      <c r="C247" s="171" t="s">
        <v>64</v>
      </c>
      <c r="D247" s="172">
        <f>+E21</f>
        <v>4575.1970000000001</v>
      </c>
      <c r="E247" s="168">
        <f>D247/$D$240*100</f>
        <v>4.3569971036692303</v>
      </c>
      <c r="F247" s="158"/>
      <c r="G247" s="165"/>
      <c r="H247" s="158"/>
    </row>
    <row r="248" spans="2:8" ht="14.25">
      <c r="B248" s="158"/>
      <c r="C248" s="171" t="s">
        <v>56</v>
      </c>
      <c r="D248" s="172">
        <f>+E14</f>
        <v>11054.78</v>
      </c>
      <c r="E248" s="168">
        <f>D248/$D$240*100</f>
        <v>10.527556396303925</v>
      </c>
      <c r="F248" s="158"/>
      <c r="G248" s="165"/>
      <c r="H248" s="158"/>
    </row>
    <row r="249" spans="2:8" ht="14.25">
      <c r="B249" s="158"/>
      <c r="C249" s="171" t="s">
        <v>62</v>
      </c>
      <c r="D249" s="172">
        <f>+E19</f>
        <v>2369.8919999999998</v>
      </c>
      <c r="E249" s="168">
        <f>D249/$D$240*100</f>
        <v>2.2568673174092564</v>
      </c>
      <c r="F249" s="158"/>
      <c r="G249" s="165"/>
      <c r="H249" s="158"/>
    </row>
    <row r="250" spans="2:8" ht="14.25">
      <c r="B250" s="158"/>
      <c r="C250" s="171" t="s">
        <v>66</v>
      </c>
      <c r="D250" s="172">
        <f>+E23</f>
        <v>3383.2660000000001</v>
      </c>
      <c r="E250" s="168">
        <f>D250/$D$240*100</f>
        <v>3.2219115729754546</v>
      </c>
      <c r="F250" s="158"/>
      <c r="G250" s="165"/>
      <c r="H250" s="158"/>
    </row>
    <row r="251" spans="2:8" ht="14.25">
      <c r="B251" s="158"/>
      <c r="C251" s="171" t="s">
        <v>58</v>
      </c>
      <c r="D251" s="172">
        <f>+E16</f>
        <v>1083.691</v>
      </c>
      <c r="E251" s="168">
        <f>D251/$D$240*100</f>
        <v>1.0320077033343944</v>
      </c>
      <c r="F251" s="158"/>
      <c r="G251" s="165"/>
      <c r="H251" s="158"/>
    </row>
    <row r="252" spans="2:8" ht="14.25">
      <c r="B252" s="158"/>
      <c r="C252" s="171" t="s">
        <v>54</v>
      </c>
      <c r="D252" s="172">
        <f>+E12</f>
        <v>5236.7539999999999</v>
      </c>
      <c r="E252" s="168">
        <f>D252/$D$240*100</f>
        <v>4.9870031849182128</v>
      </c>
      <c r="F252" s="158"/>
      <c r="G252" s="165"/>
      <c r="H252" s="158"/>
    </row>
    <row r="253" spans="2:8" ht="14.25">
      <c r="B253" s="158"/>
      <c r="C253" s="171" t="s">
        <v>68</v>
      </c>
      <c r="D253" s="172">
        <f>+E25</f>
        <v>499.11099999999999</v>
      </c>
      <c r="E253" s="168">
        <f>D253/$D$240*100</f>
        <v>0.47530744171441208</v>
      </c>
      <c r="F253" s="158"/>
      <c r="G253" s="165"/>
      <c r="H253" s="158"/>
    </row>
    <row r="254" spans="2:8" ht="14.25">
      <c r="B254" s="158"/>
      <c r="C254" s="171" t="s">
        <v>79</v>
      </c>
      <c r="D254" s="172">
        <f>+E8-SUM(D242:D253)</f>
        <v>3890.7599999999657</v>
      </c>
      <c r="E254" s="168">
        <f>D254/$D$240*100</f>
        <v>3.7052022133848976</v>
      </c>
      <c r="F254" s="158"/>
      <c r="G254" s="165"/>
      <c r="H254" s="158"/>
    </row>
    <row r="255" spans="2:8">
      <c r="B255" s="158"/>
      <c r="C255" s="158"/>
      <c r="D255" s="158"/>
      <c r="E255" s="159"/>
      <c r="F255" s="158"/>
      <c r="G255" s="158"/>
      <c r="H255" s="158"/>
    </row>
    <row r="256" spans="2:8">
      <c r="B256" s="158"/>
      <c r="C256" s="158"/>
      <c r="D256" s="158"/>
      <c r="E256" s="159"/>
      <c r="F256" s="158"/>
      <c r="G256" s="158"/>
      <c r="H256" s="158"/>
    </row>
  </sheetData>
  <mergeCells count="6">
    <mergeCell ref="B8:C8"/>
    <mergeCell ref="B2:F2"/>
    <mergeCell ref="B3:F3"/>
    <mergeCell ref="B4:F4"/>
    <mergeCell ref="B6:C6"/>
    <mergeCell ref="E6:F6"/>
  </mergeCells>
  <printOptions horizontalCentered="1" verticalCentered="1"/>
  <pageMargins left="0.59055118110236204" right="0.78740157480314998" top="0.39370078740157499" bottom="0.196850393700787" header="0" footer="0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N40"/>
  <sheetViews>
    <sheetView showGridLines="0" zoomScale="80" zoomScaleNormal="80" zoomScaleSheetLayoutView="80" workbookViewId="0">
      <selection activeCell="K54" sqref="K54"/>
    </sheetView>
  </sheetViews>
  <sheetFormatPr baseColWidth="10" defaultColWidth="11" defaultRowHeight="12.75"/>
  <cols>
    <col min="1" max="1" width="1.7109375" customWidth="1"/>
    <col min="2" max="2" width="1.42578125" customWidth="1"/>
    <col min="3" max="3" width="38" customWidth="1"/>
    <col min="4" max="4" width="17.7109375" customWidth="1"/>
    <col min="5" max="5" width="19.5703125" customWidth="1"/>
    <col min="6" max="6" width="13.7109375" customWidth="1"/>
    <col min="7" max="7" width="15.7109375" customWidth="1"/>
    <col min="8" max="8" width="11.42578125" style="24" customWidth="1"/>
    <col min="9" max="9" width="13.42578125" style="24" customWidth="1"/>
    <col min="10" max="10" width="11" customWidth="1"/>
  </cols>
  <sheetData>
    <row r="2" spans="2:14" s="1" customFormat="1" ht="15.75">
      <c r="B2" s="117" t="s">
        <v>80</v>
      </c>
      <c r="C2" s="117"/>
      <c r="D2" s="117"/>
      <c r="E2" s="117"/>
      <c r="F2" s="117"/>
      <c r="G2" s="117"/>
      <c r="H2" s="25"/>
      <c r="I2" s="25"/>
    </row>
    <row r="3" spans="2:14" s="1" customFormat="1" ht="15.75">
      <c r="B3" s="117" t="s">
        <v>47</v>
      </c>
      <c r="C3" s="117"/>
      <c r="D3" s="117"/>
      <c r="E3" s="117"/>
      <c r="F3" s="117"/>
      <c r="G3" s="117"/>
      <c r="H3" s="25"/>
      <c r="I3" s="25"/>
    </row>
    <row r="4" spans="2:14" s="1" customFormat="1" ht="12.75" customHeight="1">
      <c r="H4" s="25"/>
      <c r="I4" s="25"/>
    </row>
    <row r="5" spans="2:14" s="21" customFormat="1" ht="15.75" customHeight="1">
      <c r="B5" s="26"/>
      <c r="C5" s="118" t="s">
        <v>81</v>
      </c>
      <c r="D5" s="120" t="s">
        <v>4</v>
      </c>
      <c r="E5" s="120" t="s">
        <v>82</v>
      </c>
      <c r="F5" s="120" t="s">
        <v>83</v>
      </c>
      <c r="G5" s="109" t="s">
        <v>84</v>
      </c>
      <c r="H5" s="27"/>
      <c r="I5" s="27"/>
    </row>
    <row r="6" spans="2:14" s="21" customFormat="1" ht="15.75">
      <c r="B6" s="28"/>
      <c r="C6" s="119"/>
      <c r="D6" s="121"/>
      <c r="E6" s="121"/>
      <c r="F6" s="121"/>
      <c r="G6" s="110" t="s">
        <v>83</v>
      </c>
      <c r="H6" s="27"/>
      <c r="I6" s="27"/>
    </row>
    <row r="7" spans="2:14" s="21" customFormat="1" ht="15.75">
      <c r="B7" s="3"/>
      <c r="C7" s="175"/>
      <c r="D7" s="176"/>
      <c r="E7" s="176"/>
      <c r="F7" s="176"/>
      <c r="G7" s="61"/>
      <c r="H7" s="30"/>
      <c r="I7" s="27"/>
    </row>
    <row r="8" spans="2:14" s="22" customFormat="1" ht="15.75" customHeight="1">
      <c r="B8" s="115" t="s">
        <v>4</v>
      </c>
      <c r="C8" s="177"/>
      <c r="D8" s="178">
        <f>SUM(E8:G8)</f>
        <v>810529.77124999999</v>
      </c>
      <c r="E8" s="178">
        <f>SUM(E10:E32)</f>
        <v>174662.60725</v>
      </c>
      <c r="F8" s="178">
        <f>SUM(F10:F32)</f>
        <v>534139.72699999996</v>
      </c>
      <c r="G8" s="179">
        <f>SUM(G10:G32)</f>
        <v>101727.43699999999</v>
      </c>
      <c r="H8" s="31"/>
      <c r="I8" s="40"/>
      <c r="K8" s="41"/>
      <c r="L8" s="41"/>
      <c r="M8" s="41"/>
    </row>
    <row r="9" spans="2:14" s="23" customFormat="1" ht="15">
      <c r="B9" s="32"/>
      <c r="C9" s="180"/>
      <c r="D9" s="181"/>
      <c r="E9" s="181"/>
      <c r="F9" s="181"/>
      <c r="G9" s="182"/>
      <c r="H9" s="33"/>
      <c r="I9" s="34"/>
      <c r="J9" s="42"/>
      <c r="K9" s="42"/>
      <c r="L9" s="42"/>
      <c r="M9" s="42"/>
    </row>
    <row r="10" spans="2:14" s="23" customFormat="1" ht="20.100000000000001" customHeight="1">
      <c r="B10" s="32"/>
      <c r="C10" s="180" t="s">
        <v>85</v>
      </c>
      <c r="D10" s="181">
        <f t="shared" ref="D10:D32" si="0">SUM(E10:G10)</f>
        <v>0</v>
      </c>
      <c r="E10" s="181" t="s">
        <v>60</v>
      </c>
      <c r="F10" s="181" t="s">
        <v>60</v>
      </c>
      <c r="G10" s="182" t="s">
        <v>60</v>
      </c>
      <c r="H10" s="33"/>
      <c r="K10" s="42"/>
      <c r="L10" s="42"/>
      <c r="M10" s="42"/>
    </row>
    <row r="11" spans="2:14" s="23" customFormat="1" ht="20.100000000000001" customHeight="1">
      <c r="B11" s="32"/>
      <c r="C11" s="180" t="s">
        <v>51</v>
      </c>
      <c r="D11" s="181">
        <f t="shared" si="0"/>
        <v>2.85</v>
      </c>
      <c r="E11" s="181">
        <v>2.85</v>
      </c>
      <c r="F11" s="181" t="s">
        <v>60</v>
      </c>
      <c r="G11" s="182" t="s">
        <v>60</v>
      </c>
      <c r="H11" s="33"/>
      <c r="K11" s="42"/>
      <c r="L11" s="42"/>
      <c r="M11" s="42"/>
    </row>
    <row r="12" spans="2:14" s="23" customFormat="1" ht="20.100000000000001" customHeight="1">
      <c r="B12" s="32"/>
      <c r="C12" s="180" t="s">
        <v>53</v>
      </c>
      <c r="D12" s="181">
        <f t="shared" si="0"/>
        <v>26.35</v>
      </c>
      <c r="E12" s="181">
        <v>26.35</v>
      </c>
      <c r="F12" s="181" t="s">
        <v>60</v>
      </c>
      <c r="G12" s="182" t="s">
        <v>60</v>
      </c>
      <c r="H12" s="33"/>
      <c r="K12" s="42"/>
      <c r="L12" s="42"/>
      <c r="M12" s="42"/>
    </row>
    <row r="13" spans="2:14" s="23" customFormat="1" ht="20.100000000000001" customHeight="1">
      <c r="B13" s="32"/>
      <c r="C13" s="180" t="s">
        <v>54</v>
      </c>
      <c r="D13" s="181">
        <f t="shared" si="0"/>
        <v>33294.771999999997</v>
      </c>
      <c r="E13" s="181">
        <v>8711.6049999999996</v>
      </c>
      <c r="F13" s="181">
        <v>20917.405999999999</v>
      </c>
      <c r="G13" s="182">
        <v>3665.761</v>
      </c>
      <c r="H13" s="33"/>
      <c r="K13" s="42"/>
      <c r="L13" s="42"/>
      <c r="M13" s="42"/>
    </row>
    <row r="14" spans="2:14" s="23" customFormat="1" ht="20.100000000000001" customHeight="1">
      <c r="B14" s="32"/>
      <c r="C14" s="180" t="s">
        <v>55</v>
      </c>
      <c r="D14" s="181">
        <f t="shared" si="0"/>
        <v>208954.1335</v>
      </c>
      <c r="E14" s="181">
        <v>23323.9925</v>
      </c>
      <c r="F14" s="181">
        <v>146670.56299999999</v>
      </c>
      <c r="G14" s="182">
        <v>38959.578000000001</v>
      </c>
      <c r="H14" s="33"/>
      <c r="K14" s="42"/>
      <c r="L14" s="42"/>
      <c r="M14" s="42"/>
      <c r="N14" s="42"/>
    </row>
    <row r="15" spans="2:14" s="23" customFormat="1" ht="20.100000000000001" customHeight="1">
      <c r="B15" s="32"/>
      <c r="C15" s="180" t="s">
        <v>56</v>
      </c>
      <c r="D15" s="181">
        <f t="shared" si="0"/>
        <v>80166.039999999994</v>
      </c>
      <c r="E15" s="181">
        <v>33638.28</v>
      </c>
      <c r="F15" s="181">
        <v>40833.47</v>
      </c>
      <c r="G15" s="182">
        <v>5694.29</v>
      </c>
      <c r="H15" s="33"/>
      <c r="K15" s="42"/>
      <c r="L15" s="42"/>
      <c r="M15" s="42"/>
      <c r="N15" s="42"/>
    </row>
    <row r="16" spans="2:14" s="23" customFormat="1" ht="20.100000000000001" customHeight="1">
      <c r="B16" s="32"/>
      <c r="C16" s="180" t="s">
        <v>57</v>
      </c>
      <c r="D16" s="181">
        <f t="shared" si="0"/>
        <v>166105.24649999998</v>
      </c>
      <c r="E16" s="181">
        <v>50080.849499999997</v>
      </c>
      <c r="F16" s="181">
        <v>108508.557</v>
      </c>
      <c r="G16" s="182">
        <v>7515.84</v>
      </c>
      <c r="H16" s="33"/>
      <c r="J16" s="30"/>
      <c r="K16" s="43"/>
      <c r="L16" s="43"/>
      <c r="M16" s="43"/>
      <c r="N16" s="43"/>
    </row>
    <row r="17" spans="2:14" s="23" customFormat="1" ht="20.100000000000001" customHeight="1">
      <c r="B17" s="32"/>
      <c r="C17" s="180" t="s">
        <v>58</v>
      </c>
      <c r="D17" s="181">
        <f t="shared" si="0"/>
        <v>10629.090749999999</v>
      </c>
      <c r="E17" s="181">
        <v>4645.3137500000003</v>
      </c>
      <c r="F17" s="181">
        <v>4796.527</v>
      </c>
      <c r="G17" s="182">
        <v>1187.25</v>
      </c>
      <c r="H17" s="33"/>
      <c r="J17" s="30"/>
      <c r="K17" s="43"/>
      <c r="L17" s="43"/>
      <c r="M17" s="43"/>
      <c r="N17" s="30"/>
    </row>
    <row r="18" spans="2:14" s="23" customFormat="1" ht="20.100000000000001" customHeight="1">
      <c r="B18" s="32"/>
      <c r="C18" s="180" t="s">
        <v>59</v>
      </c>
      <c r="D18" s="181">
        <f t="shared" si="0"/>
        <v>0</v>
      </c>
      <c r="E18" s="181" t="s">
        <v>60</v>
      </c>
      <c r="F18" s="181" t="s">
        <v>60</v>
      </c>
      <c r="G18" s="182" t="s">
        <v>60</v>
      </c>
      <c r="H18" s="33"/>
      <c r="J18" s="30"/>
      <c r="K18" s="43"/>
      <c r="L18" s="43"/>
      <c r="M18" s="43"/>
      <c r="N18" s="30"/>
    </row>
    <row r="19" spans="2:14" s="23" customFormat="1" ht="20.100000000000001" customHeight="1">
      <c r="B19" s="32"/>
      <c r="C19" s="180" t="s">
        <v>61</v>
      </c>
      <c r="D19" s="181">
        <f t="shared" si="0"/>
        <v>34943.372000000003</v>
      </c>
      <c r="E19" s="181">
        <v>2853.64</v>
      </c>
      <c r="F19" s="181">
        <v>29136.572</v>
      </c>
      <c r="G19" s="182">
        <v>2953.16</v>
      </c>
      <c r="H19" s="33"/>
      <c r="J19" s="30"/>
      <c r="K19" s="43"/>
      <c r="L19" s="43"/>
      <c r="M19" s="43"/>
      <c r="N19" s="30"/>
    </row>
    <row r="20" spans="2:14" s="23" customFormat="1" ht="20.100000000000001" customHeight="1">
      <c r="B20" s="32"/>
      <c r="C20" s="180" t="s">
        <v>62</v>
      </c>
      <c r="D20" s="181">
        <f t="shared" si="0"/>
        <v>28019.877999999997</v>
      </c>
      <c r="E20" s="181">
        <v>6453.0429999999997</v>
      </c>
      <c r="F20" s="181">
        <v>17267.334999999999</v>
      </c>
      <c r="G20" s="182">
        <v>4299.5</v>
      </c>
      <c r="H20" s="33"/>
      <c r="J20" s="30"/>
      <c r="K20" s="43"/>
      <c r="L20" s="43"/>
      <c r="M20" s="43"/>
      <c r="N20" s="30"/>
    </row>
    <row r="21" spans="2:14" s="23" customFormat="1" ht="20.100000000000001" customHeight="1">
      <c r="B21" s="32"/>
      <c r="C21" s="180" t="s">
        <v>63</v>
      </c>
      <c r="D21" s="181">
        <f t="shared" si="0"/>
        <v>15252.44</v>
      </c>
      <c r="E21" s="180">
        <v>1278.4000000000001</v>
      </c>
      <c r="F21" s="180">
        <v>13050.04</v>
      </c>
      <c r="G21" s="64">
        <v>924</v>
      </c>
      <c r="H21" s="33"/>
      <c r="J21" s="30"/>
      <c r="K21" s="43"/>
      <c r="L21" s="43"/>
      <c r="M21" s="43"/>
      <c r="N21" s="30"/>
    </row>
    <row r="22" spans="2:14" s="23" customFormat="1" ht="20.100000000000001" customHeight="1">
      <c r="B22" s="32"/>
      <c r="C22" s="180" t="s">
        <v>64</v>
      </c>
      <c r="D22" s="181">
        <f t="shared" si="0"/>
        <v>34195.754999999997</v>
      </c>
      <c r="E22" s="181">
        <v>10631.81</v>
      </c>
      <c r="F22" s="181">
        <v>16581.159</v>
      </c>
      <c r="G22" s="182">
        <v>6982.7860000000001</v>
      </c>
      <c r="H22" s="33"/>
      <c r="J22" s="30"/>
      <c r="K22" s="43"/>
      <c r="L22" s="43"/>
      <c r="M22" s="43"/>
      <c r="N22" s="30"/>
    </row>
    <row r="23" spans="2:14" s="23" customFormat="1" ht="20.100000000000001" customHeight="1">
      <c r="B23" s="32"/>
      <c r="C23" s="180" t="s">
        <v>65</v>
      </c>
      <c r="D23" s="181">
        <f t="shared" si="0"/>
        <v>57837.032250000004</v>
      </c>
      <c r="E23" s="181">
        <v>4298.3112499999997</v>
      </c>
      <c r="F23" s="180">
        <v>43669.271000000001</v>
      </c>
      <c r="G23" s="64">
        <v>9869.4500000000007</v>
      </c>
      <c r="H23" s="33"/>
      <c r="K23" s="42"/>
      <c r="L23" s="42"/>
      <c r="M23" s="42"/>
    </row>
    <row r="24" spans="2:14" s="23" customFormat="1" ht="20.100000000000001" customHeight="1">
      <c r="B24" s="32"/>
      <c r="C24" s="180" t="s">
        <v>66</v>
      </c>
      <c r="D24" s="181">
        <f t="shared" si="0"/>
        <v>29318.788000000004</v>
      </c>
      <c r="E24" s="180">
        <v>2990.826</v>
      </c>
      <c r="F24" s="181">
        <v>24578.865000000002</v>
      </c>
      <c r="G24" s="182">
        <v>1749.097</v>
      </c>
      <c r="H24" s="33"/>
      <c r="K24" s="42"/>
      <c r="L24" s="42"/>
      <c r="M24" s="42"/>
    </row>
    <row r="25" spans="2:14" s="23" customFormat="1" ht="20.100000000000001" customHeight="1">
      <c r="B25" s="32"/>
      <c r="C25" s="180" t="s">
        <v>67</v>
      </c>
      <c r="D25" s="181">
        <f t="shared" si="0"/>
        <v>63474.693249999997</v>
      </c>
      <c r="E25" s="181">
        <v>18693.22625</v>
      </c>
      <c r="F25" s="181">
        <v>36594.021999999997</v>
      </c>
      <c r="G25" s="182">
        <v>8187.4449999999997</v>
      </c>
      <c r="H25" s="33"/>
      <c r="K25" s="42"/>
      <c r="L25" s="42"/>
      <c r="M25" s="42"/>
    </row>
    <row r="26" spans="2:14" s="23" customFormat="1" ht="20.100000000000001" customHeight="1">
      <c r="B26" s="32"/>
      <c r="C26" s="180" t="s">
        <v>68</v>
      </c>
      <c r="D26" s="181">
        <f t="shared" si="0"/>
        <v>10710.9</v>
      </c>
      <c r="E26" s="181">
        <v>318</v>
      </c>
      <c r="F26" s="181">
        <v>5584</v>
      </c>
      <c r="G26" s="182">
        <v>4808.8999999999996</v>
      </c>
      <c r="H26" s="33"/>
      <c r="K26" s="42"/>
      <c r="L26" s="42"/>
    </row>
    <row r="27" spans="2:14" s="23" customFormat="1" ht="20.100000000000001" customHeight="1">
      <c r="B27" s="32"/>
      <c r="C27" s="180" t="s">
        <v>69</v>
      </c>
      <c r="D27" s="181">
        <f t="shared" si="0"/>
        <v>0</v>
      </c>
      <c r="E27" s="181" t="s">
        <v>60</v>
      </c>
      <c r="F27" s="181" t="s">
        <v>60</v>
      </c>
      <c r="G27" s="182" t="s">
        <v>60</v>
      </c>
      <c r="H27" s="33"/>
      <c r="K27" s="42"/>
      <c r="L27" s="42"/>
    </row>
    <row r="28" spans="2:14" s="23" customFormat="1" ht="20.100000000000001" customHeight="1">
      <c r="B28" s="32"/>
      <c r="C28" s="180" t="s">
        <v>70</v>
      </c>
      <c r="D28" s="181">
        <f t="shared" si="0"/>
        <v>6507.86</v>
      </c>
      <c r="E28" s="181" t="s">
        <v>60</v>
      </c>
      <c r="F28" s="181">
        <v>6507.86</v>
      </c>
      <c r="G28" s="182" t="s">
        <v>60</v>
      </c>
      <c r="H28" s="33"/>
      <c r="K28" s="42"/>
      <c r="L28" s="42"/>
    </row>
    <row r="29" spans="2:14" s="23" customFormat="1" ht="20.100000000000001" customHeight="1">
      <c r="B29" s="32"/>
      <c r="C29" s="180" t="s">
        <v>71</v>
      </c>
      <c r="D29" s="181">
        <f t="shared" si="0"/>
        <v>0</v>
      </c>
      <c r="E29" s="181" t="s">
        <v>60</v>
      </c>
      <c r="F29" s="181" t="s">
        <v>60</v>
      </c>
      <c r="G29" s="182" t="s">
        <v>60</v>
      </c>
      <c r="H29" s="33"/>
    </row>
    <row r="30" spans="2:14" s="23" customFormat="1" ht="20.100000000000001" customHeight="1">
      <c r="B30" s="32"/>
      <c r="C30" s="180" t="s">
        <v>72</v>
      </c>
      <c r="D30" s="181">
        <f t="shared" si="0"/>
        <v>10869.45</v>
      </c>
      <c r="E30" s="181">
        <v>180.05</v>
      </c>
      <c r="F30" s="181">
        <v>7313.95</v>
      </c>
      <c r="G30" s="182">
        <v>3375.45</v>
      </c>
      <c r="H30" s="33"/>
    </row>
    <row r="31" spans="2:14" s="23" customFormat="1" ht="20.100000000000001" customHeight="1">
      <c r="B31" s="32"/>
      <c r="C31" s="180" t="s">
        <v>73</v>
      </c>
      <c r="D31" s="181">
        <f t="shared" si="0"/>
        <v>8517.4500000000007</v>
      </c>
      <c r="E31" s="181" t="s">
        <v>60</v>
      </c>
      <c r="F31" s="181">
        <v>8517.4500000000007</v>
      </c>
      <c r="G31" s="182" t="s">
        <v>60</v>
      </c>
      <c r="H31" s="33"/>
    </row>
    <row r="32" spans="2:14" s="23" customFormat="1" ht="20.100000000000001" customHeight="1">
      <c r="B32" s="32"/>
      <c r="C32" s="180" t="s">
        <v>74</v>
      </c>
      <c r="D32" s="181">
        <f t="shared" si="0"/>
        <v>11703.67</v>
      </c>
      <c r="E32" s="181">
        <v>6536.06</v>
      </c>
      <c r="F32" s="181">
        <v>3612.68</v>
      </c>
      <c r="G32" s="182">
        <v>1554.93</v>
      </c>
      <c r="H32" s="34"/>
    </row>
    <row r="33" spans="2:10" s="18" customFormat="1" ht="8.25" customHeight="1">
      <c r="B33" s="35"/>
      <c r="C33" s="12"/>
      <c r="D33" s="36"/>
      <c r="E33" s="36"/>
      <c r="F33" s="36"/>
      <c r="G33" s="183"/>
      <c r="H33" s="37"/>
      <c r="I33" s="24"/>
    </row>
    <row r="34" spans="2:10" s="18" customFormat="1" ht="2.25" customHeight="1">
      <c r="H34" s="37"/>
      <c r="I34" s="24"/>
    </row>
    <row r="35" spans="2:10" s="14" customFormat="1" ht="12">
      <c r="B35" s="14" t="s">
        <v>77</v>
      </c>
      <c r="H35" s="38"/>
      <c r="I35" s="44"/>
      <c r="J35" s="13"/>
    </row>
    <row r="36" spans="2:10" s="18" customFormat="1">
      <c r="B36" s="39" t="s">
        <v>86</v>
      </c>
      <c r="H36" s="37"/>
      <c r="I36" s="37"/>
    </row>
    <row r="37" spans="2:10" s="18" customFormat="1">
      <c r="H37" s="37"/>
      <c r="I37" s="37"/>
    </row>
    <row r="38" spans="2:10" s="18" customFormat="1">
      <c r="H38" s="37"/>
      <c r="I38" s="37"/>
      <c r="J38" s="37"/>
    </row>
    <row r="39" spans="2:10" s="18" customFormat="1">
      <c r="H39" s="37"/>
      <c r="I39" s="37"/>
    </row>
    <row r="40" spans="2:10" s="18" customFormat="1">
      <c r="H40" s="37"/>
      <c r="I40" s="37"/>
    </row>
  </sheetData>
  <mergeCells count="7">
    <mergeCell ref="B2:G2"/>
    <mergeCell ref="B3:G3"/>
    <mergeCell ref="B8:C8"/>
    <mergeCell ref="C5:C6"/>
    <mergeCell ref="D5:D6"/>
    <mergeCell ref="E5:E6"/>
    <mergeCell ref="F5:F6"/>
  </mergeCells>
  <printOptions horizontalCentered="1" verticalCentered="1"/>
  <pageMargins left="0.59055118110236204" right="0.74803149606299202" top="0.98425196850393704" bottom="0.98425196850393704" header="0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V82"/>
  <sheetViews>
    <sheetView showGridLines="0" zoomScale="90" zoomScaleNormal="90" zoomScaleSheetLayoutView="100" workbookViewId="0">
      <selection activeCell="T77" sqref="T77"/>
    </sheetView>
  </sheetViews>
  <sheetFormatPr baseColWidth="10" defaultColWidth="11" defaultRowHeight="12.75"/>
  <cols>
    <col min="1" max="1" width="1.85546875" customWidth="1"/>
    <col min="2" max="2" width="1.5703125" customWidth="1"/>
    <col min="3" max="3" width="18.28515625" customWidth="1"/>
    <col min="17" max="17" width="1.140625" customWidth="1"/>
    <col min="18" max="18" width="11" customWidth="1"/>
  </cols>
  <sheetData>
    <row r="3" spans="2:22" ht="16.5">
      <c r="B3" s="116" t="s">
        <v>87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2:22" ht="16.5">
      <c r="B4" s="116" t="s">
        <v>88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2:2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2" ht="15.75">
      <c r="B6" s="122" t="s">
        <v>48</v>
      </c>
      <c r="C6" s="123"/>
      <c r="D6" s="2" t="s">
        <v>4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2" t="s">
        <v>96</v>
      </c>
      <c r="M6" s="2" t="s">
        <v>97</v>
      </c>
      <c r="N6" s="2" t="s">
        <v>98</v>
      </c>
      <c r="O6" s="2" t="s">
        <v>99</v>
      </c>
      <c r="P6" s="122" t="s">
        <v>100</v>
      </c>
      <c r="Q6" s="124"/>
    </row>
    <row r="7" spans="2:22" ht="15.75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5"/>
    </row>
    <row r="8" spans="2:22" ht="15.75">
      <c r="B8" s="125" t="s">
        <v>4</v>
      </c>
      <c r="C8" s="126"/>
      <c r="D8" s="5">
        <f t="shared" ref="D8:P8" si="0">SUM(D10:D14)</f>
        <v>28566.02031</v>
      </c>
      <c r="E8" s="5">
        <f t="shared" si="0"/>
        <v>3226.85</v>
      </c>
      <c r="F8" s="5">
        <f t="shared" si="0"/>
        <v>2677.3</v>
      </c>
      <c r="G8" s="5">
        <f t="shared" si="0"/>
        <v>2737.8139999999999</v>
      </c>
      <c r="H8" s="5">
        <f t="shared" si="0"/>
        <v>2514.098</v>
      </c>
      <c r="I8" s="5">
        <f t="shared" si="0"/>
        <v>2724.2089999999998</v>
      </c>
      <c r="J8" s="5">
        <f t="shared" si="0"/>
        <v>2552.6469999999999</v>
      </c>
      <c r="K8" s="5">
        <f t="shared" si="0"/>
        <v>2088.2816899999998</v>
      </c>
      <c r="L8" s="5">
        <f t="shared" si="0"/>
        <v>1014.61224</v>
      </c>
      <c r="M8" s="5">
        <f t="shared" si="0"/>
        <v>1829.3928799999999</v>
      </c>
      <c r="N8" s="5">
        <f t="shared" si="0"/>
        <v>2048.6655000000001</v>
      </c>
      <c r="O8" s="5">
        <f t="shared" si="0"/>
        <v>2833.15</v>
      </c>
      <c r="P8" s="5">
        <f t="shared" si="0"/>
        <v>2319</v>
      </c>
      <c r="Q8" s="16"/>
    </row>
    <row r="9" spans="2:22" ht="15">
      <c r="B9" s="6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7"/>
      <c r="V9" s="18"/>
    </row>
    <row r="10" spans="2:22" ht="15">
      <c r="B10" s="6"/>
      <c r="C10" s="7" t="s">
        <v>101</v>
      </c>
      <c r="D10" s="8">
        <f>SUM(E10:P10)</f>
        <v>8486</v>
      </c>
      <c r="E10" s="9">
        <v>1163</v>
      </c>
      <c r="F10" s="9">
        <v>732</v>
      </c>
      <c r="G10" s="9">
        <v>652</v>
      </c>
      <c r="H10" s="9">
        <v>576</v>
      </c>
      <c r="I10" s="9">
        <v>586</v>
      </c>
      <c r="J10" s="9">
        <v>877</v>
      </c>
      <c r="K10" s="9">
        <v>519</v>
      </c>
      <c r="L10" s="9">
        <v>543</v>
      </c>
      <c r="M10" s="9">
        <v>688</v>
      </c>
      <c r="N10" s="9">
        <v>648</v>
      </c>
      <c r="O10" s="9">
        <v>1154</v>
      </c>
      <c r="P10" s="9">
        <v>348</v>
      </c>
      <c r="Q10" s="17"/>
      <c r="S10" s="19"/>
    </row>
    <row r="11" spans="2:22" ht="15">
      <c r="B11" s="6"/>
      <c r="C11" s="7" t="s">
        <v>102</v>
      </c>
      <c r="D11" s="8">
        <f t="shared" ref="D11:D14" si="1">SUM(E11:P11)</f>
        <v>0</v>
      </c>
      <c r="E11" s="8" t="s">
        <v>60</v>
      </c>
      <c r="F11" s="8" t="s">
        <v>60</v>
      </c>
      <c r="G11" s="8" t="s">
        <v>60</v>
      </c>
      <c r="H11" s="8" t="s">
        <v>60</v>
      </c>
      <c r="I11" s="8" t="s">
        <v>60</v>
      </c>
      <c r="J11" s="8" t="s">
        <v>60</v>
      </c>
      <c r="K11" s="8" t="s">
        <v>60</v>
      </c>
      <c r="L11" s="8" t="s">
        <v>60</v>
      </c>
      <c r="M11" s="8" t="s">
        <v>60</v>
      </c>
      <c r="N11" s="8" t="s">
        <v>60</v>
      </c>
      <c r="O11" s="8" t="s">
        <v>60</v>
      </c>
      <c r="P11" s="8" t="s">
        <v>60</v>
      </c>
      <c r="Q11" s="17"/>
      <c r="S11" s="19"/>
    </row>
    <row r="12" spans="2:22" ht="15">
      <c r="B12" s="6"/>
      <c r="C12" s="7" t="s">
        <v>103</v>
      </c>
      <c r="D12" s="8">
        <f t="shared" si="1"/>
        <v>3.18031</v>
      </c>
      <c r="E12" s="9">
        <v>0.35</v>
      </c>
      <c r="F12" s="9">
        <v>0.3</v>
      </c>
      <c r="G12" s="9">
        <v>0.314</v>
      </c>
      <c r="H12" s="9">
        <v>0.35799999999999998</v>
      </c>
      <c r="I12" s="9">
        <v>0.35899999999999999</v>
      </c>
      <c r="J12" s="9">
        <v>0.34699999999999998</v>
      </c>
      <c r="K12" s="9">
        <v>0.18168999999999999</v>
      </c>
      <c r="L12" s="9">
        <v>0.31224000000000002</v>
      </c>
      <c r="M12" s="9">
        <v>0.29287999999999997</v>
      </c>
      <c r="N12" s="9">
        <v>0.2155</v>
      </c>
      <c r="O12" s="9">
        <v>0.15</v>
      </c>
      <c r="P12" s="8" t="s">
        <v>60</v>
      </c>
      <c r="Q12" s="17"/>
      <c r="S12" s="19"/>
    </row>
    <row r="13" spans="2:22" ht="15">
      <c r="B13" s="6"/>
      <c r="C13" s="7" t="s">
        <v>104</v>
      </c>
      <c r="D13" s="8">
        <f t="shared" si="1"/>
        <v>20074.95</v>
      </c>
      <c r="E13" s="9">
        <v>2063.5</v>
      </c>
      <c r="F13" s="9">
        <v>1945</v>
      </c>
      <c r="G13" s="9">
        <v>2085.5</v>
      </c>
      <c r="H13" s="9">
        <v>1937</v>
      </c>
      <c r="I13" s="9">
        <v>2137</v>
      </c>
      <c r="J13" s="9">
        <v>1675.3</v>
      </c>
      <c r="K13" s="9">
        <v>1569</v>
      </c>
      <c r="L13" s="9">
        <v>471.2</v>
      </c>
      <c r="M13" s="9">
        <v>1141</v>
      </c>
      <c r="N13" s="9">
        <v>1400.45</v>
      </c>
      <c r="O13" s="9">
        <v>1679</v>
      </c>
      <c r="P13" s="9">
        <v>1971</v>
      </c>
      <c r="Q13" s="17"/>
      <c r="S13" s="19"/>
    </row>
    <row r="14" spans="2:22" ht="15">
      <c r="B14" s="6"/>
      <c r="C14" s="7" t="s">
        <v>105</v>
      </c>
      <c r="D14" s="8">
        <f t="shared" si="1"/>
        <v>1.8900000000000001</v>
      </c>
      <c r="E14" s="8" t="s">
        <v>60</v>
      </c>
      <c r="F14" s="8" t="s">
        <v>60</v>
      </c>
      <c r="G14" s="8" t="s">
        <v>60</v>
      </c>
      <c r="H14" s="9">
        <v>0.74</v>
      </c>
      <c r="I14" s="9">
        <v>0.85</v>
      </c>
      <c r="J14" s="8" t="s">
        <v>60</v>
      </c>
      <c r="K14" s="9">
        <v>0.1</v>
      </c>
      <c r="L14" s="9">
        <v>0.1</v>
      </c>
      <c r="M14" s="9">
        <v>0.1</v>
      </c>
      <c r="N14" s="8" t="s">
        <v>60</v>
      </c>
      <c r="O14" s="8" t="s">
        <v>60</v>
      </c>
      <c r="P14" s="8" t="s">
        <v>60</v>
      </c>
      <c r="Q14" s="17"/>
    </row>
    <row r="15" spans="2:22" ht="15">
      <c r="B15" s="10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20"/>
    </row>
    <row r="16" spans="2:22" ht="15">
      <c r="B16" s="7"/>
      <c r="C16" s="7"/>
      <c r="D16" s="7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7"/>
    </row>
    <row r="17" spans="2:17">
      <c r="B17" s="13" t="s">
        <v>106</v>
      </c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3"/>
    </row>
    <row r="20" spans="2:17" ht="16.5">
      <c r="B20" s="116" t="s">
        <v>107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</row>
    <row r="21" spans="2:17" ht="16.5">
      <c r="B21" s="116" t="s">
        <v>88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</row>
    <row r="22" spans="2:17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5.75">
      <c r="B23" s="122" t="s">
        <v>48</v>
      </c>
      <c r="C23" s="123"/>
      <c r="D23" s="2" t="s">
        <v>4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93</v>
      </c>
      <c r="J23" s="2" t="s">
        <v>94</v>
      </c>
      <c r="K23" s="2" t="s">
        <v>95</v>
      </c>
      <c r="L23" s="2" t="s">
        <v>96</v>
      </c>
      <c r="M23" s="2" t="s">
        <v>97</v>
      </c>
      <c r="N23" s="2" t="s">
        <v>98</v>
      </c>
      <c r="O23" s="2" t="s">
        <v>99</v>
      </c>
      <c r="P23" s="122" t="s">
        <v>100</v>
      </c>
      <c r="Q23" s="124"/>
    </row>
    <row r="24" spans="2:17" ht="15.75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5"/>
    </row>
    <row r="25" spans="2:17" ht="15.75">
      <c r="B25" s="125" t="s">
        <v>4</v>
      </c>
      <c r="C25" s="126"/>
      <c r="D25" s="5">
        <f t="shared" ref="D25:P25" si="2">SUM(D27:D36)</f>
        <v>8486.3856300000007</v>
      </c>
      <c r="E25" s="5">
        <f t="shared" si="2"/>
        <v>1163.2124999999999</v>
      </c>
      <c r="F25" s="5">
        <f t="shared" si="2"/>
        <v>731.75699999999995</v>
      </c>
      <c r="G25" s="5">
        <f t="shared" si="2"/>
        <v>652.14440000000002</v>
      </c>
      <c r="H25" s="5">
        <f t="shared" si="2"/>
        <v>576.20399999999995</v>
      </c>
      <c r="I25" s="5">
        <f t="shared" si="2"/>
        <v>585.81100000000004</v>
      </c>
      <c r="J25" s="5">
        <f t="shared" si="2"/>
        <v>877.14457999999991</v>
      </c>
      <c r="K25" s="5">
        <f t="shared" si="2"/>
        <v>518.55529999999999</v>
      </c>
      <c r="L25" s="5">
        <f t="shared" si="2"/>
        <v>543.47550000000001</v>
      </c>
      <c r="M25" s="5">
        <f t="shared" si="2"/>
        <v>687.61</v>
      </c>
      <c r="N25" s="5">
        <f t="shared" si="2"/>
        <v>648.28899999999999</v>
      </c>
      <c r="O25" s="5">
        <f t="shared" si="2"/>
        <v>1153.8210099999999</v>
      </c>
      <c r="P25" s="5">
        <f t="shared" si="2"/>
        <v>348.36133999999998</v>
      </c>
      <c r="Q25" s="16"/>
    </row>
    <row r="26" spans="2:17" ht="15">
      <c r="B26" s="6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7"/>
    </row>
    <row r="27" spans="2:17" ht="15">
      <c r="B27" s="6"/>
      <c r="C27" s="7" t="s">
        <v>51</v>
      </c>
      <c r="D27" s="8">
        <f>SUM(E27:P27)</f>
        <v>171.11799999999999</v>
      </c>
      <c r="E27" s="8" t="s">
        <v>60</v>
      </c>
      <c r="F27" s="8" t="s">
        <v>60</v>
      </c>
      <c r="G27" s="8" t="s">
        <v>60</v>
      </c>
      <c r="H27" s="8" t="s">
        <v>60</v>
      </c>
      <c r="I27" s="8" t="s">
        <v>60</v>
      </c>
      <c r="J27" s="8" t="s">
        <v>60</v>
      </c>
      <c r="K27" s="8" t="s">
        <v>60</v>
      </c>
      <c r="L27" s="9">
        <v>24.513999999999999</v>
      </c>
      <c r="M27" s="9">
        <v>128.369</v>
      </c>
      <c r="N27" s="9">
        <v>18.234999999999999</v>
      </c>
      <c r="O27" s="8" t="s">
        <v>60</v>
      </c>
      <c r="P27" s="8" t="s">
        <v>60</v>
      </c>
      <c r="Q27" s="17"/>
    </row>
    <row r="28" spans="2:17" ht="15">
      <c r="B28" s="6"/>
      <c r="C28" s="7" t="s">
        <v>57</v>
      </c>
      <c r="D28" s="8">
        <f t="shared" ref="D28:D31" si="3">SUM(E28:P28)</f>
        <v>1767.0524799999998</v>
      </c>
      <c r="E28" s="9">
        <v>343.77</v>
      </c>
      <c r="F28" s="9">
        <v>251.14099999999999</v>
      </c>
      <c r="G28" s="9">
        <v>141.34039999999999</v>
      </c>
      <c r="H28" s="9">
        <v>37.729999999999997</v>
      </c>
      <c r="I28" s="9">
        <v>47</v>
      </c>
      <c r="J28" s="9">
        <v>257.87308000000002</v>
      </c>
      <c r="K28" s="9">
        <v>42.87</v>
      </c>
      <c r="L28" s="9">
        <v>63.57</v>
      </c>
      <c r="M28" s="9">
        <v>64.75</v>
      </c>
      <c r="N28" s="9">
        <v>106.54</v>
      </c>
      <c r="O28" s="9">
        <v>381.00799999999998</v>
      </c>
      <c r="P28" s="9">
        <v>29.46</v>
      </c>
      <c r="Q28" s="17"/>
    </row>
    <row r="29" spans="2:17" ht="15">
      <c r="B29" s="6"/>
      <c r="C29" s="7" t="s">
        <v>108</v>
      </c>
      <c r="D29" s="8">
        <f t="shared" si="3"/>
        <v>1525.5670000000002</v>
      </c>
      <c r="E29" s="9">
        <v>69.247500000000002</v>
      </c>
      <c r="F29" s="9">
        <v>91.385999999999996</v>
      </c>
      <c r="G29" s="9">
        <v>126.86199999999999</v>
      </c>
      <c r="H29" s="9">
        <v>178.03700000000001</v>
      </c>
      <c r="I29" s="9">
        <v>39.070999999999998</v>
      </c>
      <c r="J29" s="9">
        <v>98.754499999999993</v>
      </c>
      <c r="K29" s="9">
        <v>71.888499999999993</v>
      </c>
      <c r="L29" s="9">
        <v>58.369500000000002</v>
      </c>
      <c r="M29" s="9">
        <v>106.416</v>
      </c>
      <c r="N29" s="9">
        <v>168.77</v>
      </c>
      <c r="O29" s="9">
        <v>422.23140000000001</v>
      </c>
      <c r="P29" s="9">
        <v>94.533600000000007</v>
      </c>
      <c r="Q29" s="17"/>
    </row>
    <row r="30" spans="2:17" ht="15">
      <c r="B30" s="6"/>
      <c r="C30" s="7" t="s">
        <v>58</v>
      </c>
      <c r="D30" s="8">
        <f t="shared" si="3"/>
        <v>0</v>
      </c>
      <c r="E30" s="8" t="s">
        <v>60</v>
      </c>
      <c r="F30" s="8" t="s">
        <v>60</v>
      </c>
      <c r="G30" s="8" t="s">
        <v>60</v>
      </c>
      <c r="H30" s="8" t="s">
        <v>60</v>
      </c>
      <c r="I30" s="8" t="s">
        <v>60</v>
      </c>
      <c r="J30" s="8" t="s">
        <v>60</v>
      </c>
      <c r="K30" s="8" t="s">
        <v>60</v>
      </c>
      <c r="L30" s="8" t="s">
        <v>60</v>
      </c>
      <c r="M30" s="8" t="s">
        <v>60</v>
      </c>
      <c r="N30" s="8" t="s">
        <v>60</v>
      </c>
      <c r="O30" s="8" t="s">
        <v>60</v>
      </c>
      <c r="P30" s="8" t="s">
        <v>60</v>
      </c>
      <c r="Q30" s="17"/>
    </row>
    <row r="31" spans="2:17" ht="15">
      <c r="B31" s="6"/>
      <c r="C31" s="7" t="s">
        <v>109</v>
      </c>
      <c r="D31" s="8">
        <f t="shared" si="3"/>
        <v>309.89000000000004</v>
      </c>
      <c r="E31" s="9">
        <v>32.5</v>
      </c>
      <c r="F31" s="9">
        <v>38.21</v>
      </c>
      <c r="G31" s="9">
        <v>27.5</v>
      </c>
      <c r="H31" s="9">
        <v>21.2</v>
      </c>
      <c r="I31" s="9">
        <v>20.6</v>
      </c>
      <c r="J31" s="9">
        <v>16.079999999999998</v>
      </c>
      <c r="K31" s="9">
        <v>21.8</v>
      </c>
      <c r="L31" s="9">
        <v>41.6</v>
      </c>
      <c r="M31" s="9">
        <v>20.100000000000001</v>
      </c>
      <c r="N31" s="9">
        <v>24.8</v>
      </c>
      <c r="O31" s="9">
        <v>26.3</v>
      </c>
      <c r="P31" s="9">
        <v>19.2</v>
      </c>
      <c r="Q31" s="17"/>
    </row>
    <row r="32" spans="2:17" ht="15">
      <c r="B32" s="6"/>
      <c r="C32" s="7" t="s">
        <v>66</v>
      </c>
      <c r="D32" s="8">
        <f t="shared" ref="D32:D36" si="4">SUM(E32:P32)</f>
        <v>807.86999999999989</v>
      </c>
      <c r="E32" s="9">
        <v>75.3</v>
      </c>
      <c r="F32" s="9">
        <v>79.52</v>
      </c>
      <c r="G32" s="9">
        <v>84.08</v>
      </c>
      <c r="H32" s="9">
        <v>75.180000000000007</v>
      </c>
      <c r="I32" s="9">
        <v>88.9</v>
      </c>
      <c r="J32" s="9">
        <v>78.83</v>
      </c>
      <c r="K32" s="9">
        <v>66.459999999999994</v>
      </c>
      <c r="L32" s="9">
        <v>63.72</v>
      </c>
      <c r="M32" s="9">
        <v>71.38</v>
      </c>
      <c r="N32" s="9">
        <v>37.5</v>
      </c>
      <c r="O32" s="9">
        <v>45.94</v>
      </c>
      <c r="P32" s="9">
        <v>41.06</v>
      </c>
      <c r="Q32" s="17"/>
    </row>
    <row r="33" spans="2:19" ht="15">
      <c r="B33" s="6"/>
      <c r="C33" s="7" t="s">
        <v>110</v>
      </c>
      <c r="D33" s="8">
        <f t="shared" si="4"/>
        <v>1832.6499999999999</v>
      </c>
      <c r="E33" s="9">
        <v>406.15</v>
      </c>
      <c r="F33" s="9">
        <v>87.11</v>
      </c>
      <c r="G33" s="9">
        <v>95.32</v>
      </c>
      <c r="H33" s="9">
        <v>109.89</v>
      </c>
      <c r="I33" s="9">
        <v>211.16</v>
      </c>
      <c r="J33" s="9">
        <v>260.52</v>
      </c>
      <c r="K33" s="9">
        <v>114.16</v>
      </c>
      <c r="L33" s="9">
        <v>135.56</v>
      </c>
      <c r="M33" s="9">
        <v>123.33</v>
      </c>
      <c r="N33" s="9">
        <v>93.51</v>
      </c>
      <c r="O33" s="9">
        <v>116.41</v>
      </c>
      <c r="P33" s="9">
        <v>79.53</v>
      </c>
      <c r="Q33" s="17"/>
    </row>
    <row r="34" spans="2:19" ht="15">
      <c r="B34" s="6"/>
      <c r="C34" s="7" t="s">
        <v>67</v>
      </c>
      <c r="D34" s="8">
        <f t="shared" si="4"/>
        <v>46.015800000000006</v>
      </c>
      <c r="E34" s="9">
        <v>20.733000000000001</v>
      </c>
      <c r="F34" s="9">
        <v>4.242</v>
      </c>
      <c r="G34" s="9">
        <v>4.7279999999999998</v>
      </c>
      <c r="H34" s="9">
        <v>0.1</v>
      </c>
      <c r="I34" s="8" t="s">
        <v>60</v>
      </c>
      <c r="J34" s="9">
        <v>0.1</v>
      </c>
      <c r="K34" s="9">
        <v>16.1128</v>
      </c>
      <c r="L34" s="8" t="s">
        <v>60</v>
      </c>
      <c r="M34" s="8" t="s">
        <v>60</v>
      </c>
      <c r="N34" s="8" t="s">
        <v>60</v>
      </c>
      <c r="O34" s="8" t="s">
        <v>60</v>
      </c>
      <c r="P34" s="8" t="s">
        <v>60</v>
      </c>
      <c r="Q34" s="17"/>
      <c r="S34" s="18"/>
    </row>
    <row r="35" spans="2:19" ht="15">
      <c r="B35" s="6"/>
      <c r="C35" s="7" t="s">
        <v>111</v>
      </c>
      <c r="D35" s="8">
        <f t="shared" si="4"/>
        <v>2026.22235</v>
      </c>
      <c r="E35" s="9">
        <v>215.512</v>
      </c>
      <c r="F35" s="9">
        <v>180.148</v>
      </c>
      <c r="G35" s="9">
        <v>172.31399999999999</v>
      </c>
      <c r="H35" s="9">
        <v>154.06700000000001</v>
      </c>
      <c r="I35" s="9">
        <v>179.08</v>
      </c>
      <c r="J35" s="9">
        <v>164.98699999999999</v>
      </c>
      <c r="K35" s="9">
        <v>185.26400000000001</v>
      </c>
      <c r="L35" s="9">
        <v>156.142</v>
      </c>
      <c r="M35" s="9">
        <v>173.26499999999999</v>
      </c>
      <c r="N35" s="9">
        <v>198.934</v>
      </c>
      <c r="O35" s="9">
        <v>161.93161000000001</v>
      </c>
      <c r="P35" s="9">
        <v>84.577740000000006</v>
      </c>
      <c r="Q35" s="17"/>
    </row>
    <row r="36" spans="2:19" ht="15">
      <c r="B36" s="6"/>
      <c r="C36" s="7" t="s">
        <v>112</v>
      </c>
      <c r="D36" s="8">
        <f t="shared" si="4"/>
        <v>0</v>
      </c>
      <c r="E36" s="8" t="s">
        <v>60</v>
      </c>
      <c r="F36" s="8" t="s">
        <v>60</v>
      </c>
      <c r="G36" s="8" t="s">
        <v>60</v>
      </c>
      <c r="H36" s="8" t="s">
        <v>60</v>
      </c>
      <c r="I36" s="8" t="s">
        <v>60</v>
      </c>
      <c r="J36" s="8" t="s">
        <v>60</v>
      </c>
      <c r="K36" s="8" t="s">
        <v>60</v>
      </c>
      <c r="L36" s="8" t="s">
        <v>60</v>
      </c>
      <c r="M36" s="8" t="s">
        <v>60</v>
      </c>
      <c r="N36" s="8" t="s">
        <v>60</v>
      </c>
      <c r="O36" s="8" t="s">
        <v>60</v>
      </c>
      <c r="P36" s="8" t="s">
        <v>60</v>
      </c>
      <c r="Q36" s="17"/>
    </row>
    <row r="37" spans="2:19" ht="15">
      <c r="B37" s="10"/>
      <c r="C37" s="11"/>
      <c r="D37" s="1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"/>
    </row>
    <row r="38" spans="2:19" ht="15">
      <c r="B38" s="7"/>
      <c r="C38" s="7"/>
      <c r="D38" s="7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7"/>
    </row>
    <row r="39" spans="2:19">
      <c r="B39" s="13" t="s">
        <v>106</v>
      </c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3"/>
    </row>
    <row r="41" spans="2:19" ht="16.5">
      <c r="B41" s="116" t="s">
        <v>113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</row>
    <row r="42" spans="2:19" ht="16.5">
      <c r="B42" s="116" t="s">
        <v>88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</row>
    <row r="43" spans="2:1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9" ht="15.75">
      <c r="B44" s="122" t="s">
        <v>48</v>
      </c>
      <c r="C44" s="123"/>
      <c r="D44" s="2" t="s">
        <v>4</v>
      </c>
      <c r="E44" s="2" t="s">
        <v>89</v>
      </c>
      <c r="F44" s="2" t="s">
        <v>90</v>
      </c>
      <c r="G44" s="2" t="s">
        <v>91</v>
      </c>
      <c r="H44" s="2" t="s">
        <v>92</v>
      </c>
      <c r="I44" s="2" t="s">
        <v>93</v>
      </c>
      <c r="J44" s="2" t="s">
        <v>94</v>
      </c>
      <c r="K44" s="2" t="s">
        <v>95</v>
      </c>
      <c r="L44" s="2" t="s">
        <v>96</v>
      </c>
      <c r="M44" s="2" t="s">
        <v>97</v>
      </c>
      <c r="N44" s="2" t="s">
        <v>98</v>
      </c>
      <c r="O44" s="2" t="s">
        <v>99</v>
      </c>
      <c r="P44" s="122" t="s">
        <v>100</v>
      </c>
      <c r="Q44" s="124"/>
    </row>
    <row r="45" spans="2:19" ht="15.75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5"/>
    </row>
    <row r="46" spans="2:19" ht="15.75">
      <c r="B46" s="125" t="s">
        <v>4</v>
      </c>
      <c r="C46" s="126"/>
      <c r="D46" s="5">
        <f t="shared" ref="D46:P46" si="5">SUM(D48:D48)</f>
        <v>3.18031</v>
      </c>
      <c r="E46" s="5">
        <f t="shared" si="5"/>
        <v>0.35</v>
      </c>
      <c r="F46" s="5">
        <f t="shared" si="5"/>
        <v>0.3</v>
      </c>
      <c r="G46" s="5">
        <f t="shared" si="5"/>
        <v>0.314</v>
      </c>
      <c r="H46" s="5">
        <f t="shared" si="5"/>
        <v>0.35799999999999998</v>
      </c>
      <c r="I46" s="5">
        <f t="shared" si="5"/>
        <v>0.35899999999999999</v>
      </c>
      <c r="J46" s="5">
        <f t="shared" si="5"/>
        <v>0.34699999999999998</v>
      </c>
      <c r="K46" s="5">
        <f t="shared" si="5"/>
        <v>0.18168999999999999</v>
      </c>
      <c r="L46" s="5">
        <f t="shared" si="5"/>
        <v>0.31224000000000002</v>
      </c>
      <c r="M46" s="5">
        <f t="shared" si="5"/>
        <v>0.29287999999999997</v>
      </c>
      <c r="N46" s="5">
        <f t="shared" si="5"/>
        <v>0.2155</v>
      </c>
      <c r="O46" s="5">
        <f t="shared" si="5"/>
        <v>0.15</v>
      </c>
      <c r="P46" s="5">
        <f t="shared" si="5"/>
        <v>0</v>
      </c>
      <c r="Q46" s="16"/>
    </row>
    <row r="47" spans="2:19" ht="15">
      <c r="B47" s="6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7"/>
    </row>
    <row r="48" spans="2:19" ht="15">
      <c r="B48" s="6"/>
      <c r="C48" s="7" t="s">
        <v>74</v>
      </c>
      <c r="D48" s="8">
        <f>SUM(E48:P48)</f>
        <v>3.18031</v>
      </c>
      <c r="E48" s="9">
        <v>0.35</v>
      </c>
      <c r="F48" s="9">
        <v>0.3</v>
      </c>
      <c r="G48" s="9">
        <v>0.314</v>
      </c>
      <c r="H48" s="9">
        <v>0.35799999999999998</v>
      </c>
      <c r="I48" s="9">
        <v>0.35899999999999999</v>
      </c>
      <c r="J48" s="9">
        <v>0.34699999999999998</v>
      </c>
      <c r="K48" s="9">
        <v>0.18168999999999999</v>
      </c>
      <c r="L48" s="9">
        <v>0.31224000000000002</v>
      </c>
      <c r="M48" s="9">
        <v>0.29287999999999997</v>
      </c>
      <c r="N48" s="9">
        <v>0.2155</v>
      </c>
      <c r="O48" s="9">
        <v>0.15</v>
      </c>
      <c r="P48" s="8" t="s">
        <v>60</v>
      </c>
      <c r="Q48" s="17"/>
    </row>
    <row r="49" spans="2:17" ht="15">
      <c r="B49" s="10"/>
      <c r="C49" s="11"/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0"/>
    </row>
    <row r="50" spans="2:17" ht="15">
      <c r="B50" s="7"/>
      <c r="C50" s="7"/>
      <c r="D50" s="7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7"/>
    </row>
    <row r="51" spans="2:17" ht="15">
      <c r="B51" s="13" t="s">
        <v>106</v>
      </c>
      <c r="C51" s="7"/>
      <c r="D51" s="7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7"/>
    </row>
    <row r="53" spans="2:17" ht="16.5">
      <c r="B53" s="116" t="s">
        <v>114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</row>
    <row r="54" spans="2:17" ht="16.5">
      <c r="B54" s="116" t="s">
        <v>88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</row>
    <row r="55" spans="2:17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ht="15.75">
      <c r="B56" s="122" t="s">
        <v>48</v>
      </c>
      <c r="C56" s="123"/>
      <c r="D56" s="2" t="s">
        <v>4</v>
      </c>
      <c r="E56" s="2" t="s">
        <v>89</v>
      </c>
      <c r="F56" s="2" t="s">
        <v>90</v>
      </c>
      <c r="G56" s="2" t="s">
        <v>91</v>
      </c>
      <c r="H56" s="2" t="s">
        <v>92</v>
      </c>
      <c r="I56" s="2" t="s">
        <v>93</v>
      </c>
      <c r="J56" s="2" t="s">
        <v>94</v>
      </c>
      <c r="K56" s="2" t="s">
        <v>95</v>
      </c>
      <c r="L56" s="2" t="s">
        <v>96</v>
      </c>
      <c r="M56" s="2" t="s">
        <v>97</v>
      </c>
      <c r="N56" s="2" t="s">
        <v>98</v>
      </c>
      <c r="O56" s="2" t="s">
        <v>99</v>
      </c>
      <c r="P56" s="122" t="s">
        <v>100</v>
      </c>
      <c r="Q56" s="124"/>
    </row>
    <row r="57" spans="2:17" ht="15.75"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5"/>
    </row>
    <row r="58" spans="2:17" ht="15.75">
      <c r="B58" s="125" t="s">
        <v>4</v>
      </c>
      <c r="C58" s="126"/>
      <c r="D58" s="5">
        <f t="shared" ref="D58:P58" si="6">SUM(D60:D60)</f>
        <v>0.4</v>
      </c>
      <c r="E58" s="5">
        <f t="shared" si="6"/>
        <v>0</v>
      </c>
      <c r="F58" s="5">
        <f t="shared" si="6"/>
        <v>0.1</v>
      </c>
      <c r="G58" s="5">
        <f t="shared" si="6"/>
        <v>0.1</v>
      </c>
      <c r="H58" s="5">
        <f t="shared" si="6"/>
        <v>0.1</v>
      </c>
      <c r="I58" s="5">
        <f t="shared" si="6"/>
        <v>0.1</v>
      </c>
      <c r="J58" s="5">
        <f t="shared" si="6"/>
        <v>0</v>
      </c>
      <c r="K58" s="5">
        <f t="shared" si="6"/>
        <v>0</v>
      </c>
      <c r="L58" s="5">
        <f t="shared" si="6"/>
        <v>0</v>
      </c>
      <c r="M58" s="5">
        <f t="shared" si="6"/>
        <v>0</v>
      </c>
      <c r="N58" s="5">
        <f t="shared" si="6"/>
        <v>0</v>
      </c>
      <c r="O58" s="5">
        <f t="shared" si="6"/>
        <v>0</v>
      </c>
      <c r="P58" s="5">
        <f t="shared" si="6"/>
        <v>0</v>
      </c>
      <c r="Q58" s="16"/>
    </row>
    <row r="59" spans="2:17" ht="15">
      <c r="B59" s="6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7"/>
    </row>
    <row r="60" spans="2:17" ht="15">
      <c r="B60" s="6"/>
      <c r="C60" s="7" t="s">
        <v>111</v>
      </c>
      <c r="D60" s="8">
        <f>SUM(E60:P60)</f>
        <v>0.4</v>
      </c>
      <c r="E60" s="8" t="s">
        <v>60</v>
      </c>
      <c r="F60" s="9">
        <v>0.1</v>
      </c>
      <c r="G60" s="9">
        <v>0.1</v>
      </c>
      <c r="H60" s="9">
        <v>0.1</v>
      </c>
      <c r="I60" s="9">
        <v>0.1</v>
      </c>
      <c r="J60" s="8" t="s">
        <v>60</v>
      </c>
      <c r="K60" s="8" t="s">
        <v>60</v>
      </c>
      <c r="L60" s="8" t="s">
        <v>60</v>
      </c>
      <c r="M60" s="8" t="s">
        <v>60</v>
      </c>
      <c r="N60" s="8" t="s">
        <v>60</v>
      </c>
      <c r="O60" s="8" t="s">
        <v>60</v>
      </c>
      <c r="P60" s="8" t="s">
        <v>60</v>
      </c>
      <c r="Q60" s="17"/>
    </row>
    <row r="61" spans="2:17" ht="15">
      <c r="B61" s="6"/>
      <c r="C61" s="7" t="s">
        <v>66</v>
      </c>
      <c r="D61" s="8">
        <f>SUM(E61:P61)</f>
        <v>1.49</v>
      </c>
      <c r="E61" s="9">
        <v>0.74</v>
      </c>
      <c r="F61" s="9">
        <v>0.75</v>
      </c>
      <c r="G61" s="8" t="s">
        <v>60</v>
      </c>
      <c r="H61" s="8" t="s">
        <v>60</v>
      </c>
      <c r="I61" s="8" t="s">
        <v>60</v>
      </c>
      <c r="J61" s="8" t="s">
        <v>60</v>
      </c>
      <c r="K61" s="8" t="s">
        <v>60</v>
      </c>
      <c r="L61" s="8" t="s">
        <v>60</v>
      </c>
      <c r="M61" s="8" t="s">
        <v>60</v>
      </c>
      <c r="N61" s="8" t="s">
        <v>60</v>
      </c>
      <c r="O61" s="8" t="s">
        <v>60</v>
      </c>
      <c r="P61" s="8" t="s">
        <v>60</v>
      </c>
      <c r="Q61" s="17"/>
    </row>
    <row r="62" spans="2:17" ht="15">
      <c r="B62" s="10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0"/>
    </row>
    <row r="63" spans="2:17" ht="15">
      <c r="B63" s="7"/>
      <c r="C63" s="7"/>
      <c r="D63" s="7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7"/>
    </row>
    <row r="64" spans="2:17">
      <c r="B64" s="13" t="s">
        <v>106</v>
      </c>
      <c r="D64" s="13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3"/>
    </row>
    <row r="66" spans="2:17" ht="16.5">
      <c r="B66" s="116" t="s">
        <v>115</v>
      </c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</row>
    <row r="67" spans="2:17" ht="16.5">
      <c r="B67" s="116" t="s">
        <v>88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ht="15.75">
      <c r="B69" s="122" t="s">
        <v>48</v>
      </c>
      <c r="C69" s="123"/>
      <c r="D69" s="2" t="s">
        <v>4</v>
      </c>
      <c r="E69" s="2" t="s">
        <v>89</v>
      </c>
      <c r="F69" s="2" t="s">
        <v>90</v>
      </c>
      <c r="G69" s="2" t="s">
        <v>91</v>
      </c>
      <c r="H69" s="2" t="s">
        <v>92</v>
      </c>
      <c r="I69" s="2" t="s">
        <v>93</v>
      </c>
      <c r="J69" s="2" t="s">
        <v>94</v>
      </c>
      <c r="K69" s="2" t="s">
        <v>95</v>
      </c>
      <c r="L69" s="2" t="s">
        <v>96</v>
      </c>
      <c r="M69" s="2" t="s">
        <v>97</v>
      </c>
      <c r="N69" s="2" t="s">
        <v>98</v>
      </c>
      <c r="O69" s="2" t="s">
        <v>99</v>
      </c>
      <c r="P69" s="122" t="s">
        <v>100</v>
      </c>
      <c r="Q69" s="124"/>
    </row>
    <row r="70" spans="2:17" ht="15.75"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5"/>
    </row>
    <row r="71" spans="2:17" ht="15.75">
      <c r="B71" s="125" t="s">
        <v>4</v>
      </c>
      <c r="C71" s="126"/>
      <c r="D71" s="5">
        <f t="shared" ref="D71:P71" si="7">SUM(D73:D77)</f>
        <v>20073.408800000001</v>
      </c>
      <c r="E71" s="5">
        <f t="shared" si="7"/>
        <v>2062.9850000000001</v>
      </c>
      <c r="F71" s="5">
        <f t="shared" si="7"/>
        <v>1944.828</v>
      </c>
      <c r="G71" s="5">
        <f t="shared" si="7"/>
        <v>2085.4470000000001</v>
      </c>
      <c r="H71" s="5">
        <f t="shared" si="7"/>
        <v>1936.72</v>
      </c>
      <c r="I71" s="5">
        <f t="shared" si="7"/>
        <v>2136.6799999999998</v>
      </c>
      <c r="J71" s="5">
        <f t="shared" si="7"/>
        <v>1675.37</v>
      </c>
      <c r="K71" s="5">
        <f t="shared" si="7"/>
        <v>1568.74</v>
      </c>
      <c r="L71" s="5">
        <f t="shared" si="7"/>
        <v>471.12700000000001</v>
      </c>
      <c r="M71" s="5">
        <f t="shared" si="7"/>
        <v>1141.037</v>
      </c>
      <c r="N71" s="5">
        <f t="shared" si="7"/>
        <v>1400.4422999999999</v>
      </c>
      <c r="O71" s="5">
        <f t="shared" si="7"/>
        <v>1679.164</v>
      </c>
      <c r="P71" s="5">
        <f t="shared" si="7"/>
        <v>1970.8685</v>
      </c>
      <c r="Q71" s="16"/>
    </row>
    <row r="72" spans="2:17" ht="15">
      <c r="B72" s="6"/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7"/>
    </row>
    <row r="73" spans="2:17" ht="15">
      <c r="B73" s="6"/>
      <c r="C73" s="7" t="s">
        <v>111</v>
      </c>
      <c r="D73" s="8">
        <f>SUM(E73:P73)</f>
        <v>228.68200000000002</v>
      </c>
      <c r="E73" s="9">
        <v>9.8350000000000009</v>
      </c>
      <c r="F73" s="9">
        <v>8.1579999999999995</v>
      </c>
      <c r="G73" s="9">
        <v>24.466999999999999</v>
      </c>
      <c r="H73" s="8" t="s">
        <v>60</v>
      </c>
      <c r="I73" s="8" t="s">
        <v>60</v>
      </c>
      <c r="J73" s="8" t="s">
        <v>60</v>
      </c>
      <c r="K73" s="9">
        <v>3.5</v>
      </c>
      <c r="L73" s="9">
        <v>37.457000000000001</v>
      </c>
      <c r="M73" s="9">
        <v>45.226999999999997</v>
      </c>
      <c r="N73" s="9">
        <v>38.593000000000004</v>
      </c>
      <c r="O73" s="9">
        <v>51.853999999999999</v>
      </c>
      <c r="P73" s="9">
        <v>9.5909999999999993</v>
      </c>
      <c r="Q73" s="17"/>
    </row>
    <row r="74" spans="2:17" ht="15">
      <c r="B74" s="6"/>
      <c r="C74" s="7" t="s">
        <v>116</v>
      </c>
      <c r="D74" s="8">
        <f>SUM(E74:P74)</f>
        <v>4651.7299999999996</v>
      </c>
      <c r="E74" s="9">
        <v>858</v>
      </c>
      <c r="F74" s="9">
        <v>480</v>
      </c>
      <c r="G74" s="9">
        <v>210</v>
      </c>
      <c r="H74" s="9">
        <v>560</v>
      </c>
      <c r="I74" s="9">
        <v>448</v>
      </c>
      <c r="J74" s="9">
        <v>231</v>
      </c>
      <c r="K74" s="9">
        <v>384</v>
      </c>
      <c r="L74" s="8" t="s">
        <v>60</v>
      </c>
      <c r="M74" s="9">
        <v>390</v>
      </c>
      <c r="N74" s="9">
        <v>205.3725</v>
      </c>
      <c r="O74" s="9">
        <v>501.6</v>
      </c>
      <c r="P74" s="9">
        <v>383.75749999999999</v>
      </c>
      <c r="Q74" s="17"/>
    </row>
    <row r="75" spans="2:17" ht="15">
      <c r="B75" s="6"/>
      <c r="C75" s="7" t="s">
        <v>117</v>
      </c>
      <c r="D75" s="8">
        <f t="shared" ref="D75:D77" si="8">SUM(E75:P75)</f>
        <v>8371.5800000000017</v>
      </c>
      <c r="E75" s="9">
        <v>716.65</v>
      </c>
      <c r="F75" s="9">
        <v>886.17</v>
      </c>
      <c r="G75" s="9">
        <v>917.48</v>
      </c>
      <c r="H75" s="9">
        <v>918.22</v>
      </c>
      <c r="I75" s="9">
        <v>1016.68</v>
      </c>
      <c r="J75" s="9">
        <v>838.87</v>
      </c>
      <c r="K75" s="9">
        <v>718.44</v>
      </c>
      <c r="L75" s="9">
        <v>433.67</v>
      </c>
      <c r="M75" s="9">
        <v>222.81</v>
      </c>
      <c r="N75" s="9">
        <v>457.06</v>
      </c>
      <c r="O75" s="9">
        <v>453.71</v>
      </c>
      <c r="P75" s="9">
        <v>791.82</v>
      </c>
      <c r="Q75" s="17"/>
    </row>
    <row r="76" spans="2:17" ht="15">
      <c r="B76" s="6"/>
      <c r="C76" s="7" t="s">
        <v>118</v>
      </c>
      <c r="D76" s="8">
        <f t="shared" si="8"/>
        <v>6821.4168</v>
      </c>
      <c r="E76" s="9">
        <v>478.5</v>
      </c>
      <c r="F76" s="9">
        <v>570.5</v>
      </c>
      <c r="G76" s="9">
        <v>933.5</v>
      </c>
      <c r="H76" s="9">
        <v>458.5</v>
      </c>
      <c r="I76" s="9">
        <v>672</v>
      </c>
      <c r="J76" s="9">
        <v>605.5</v>
      </c>
      <c r="K76" s="9">
        <v>462.8</v>
      </c>
      <c r="L76" s="8" t="s">
        <v>60</v>
      </c>
      <c r="M76" s="9">
        <v>483</v>
      </c>
      <c r="N76" s="9">
        <v>699.41679999999997</v>
      </c>
      <c r="O76" s="9">
        <v>672</v>
      </c>
      <c r="P76" s="9">
        <v>785.7</v>
      </c>
      <c r="Q76" s="17"/>
    </row>
    <row r="77" spans="2:17" ht="15">
      <c r="B77" s="6"/>
      <c r="C77" s="7" t="s">
        <v>119</v>
      </c>
      <c r="D77" s="8">
        <f t="shared" si="8"/>
        <v>0</v>
      </c>
      <c r="E77" s="8" t="s">
        <v>60</v>
      </c>
      <c r="F77" s="8" t="s">
        <v>60</v>
      </c>
      <c r="G77" s="8" t="s">
        <v>60</v>
      </c>
      <c r="H77" s="8" t="s">
        <v>60</v>
      </c>
      <c r="I77" s="8" t="s">
        <v>60</v>
      </c>
      <c r="J77" s="8" t="s">
        <v>60</v>
      </c>
      <c r="K77" s="8" t="s">
        <v>60</v>
      </c>
      <c r="L77" s="8" t="s">
        <v>60</v>
      </c>
      <c r="M77" s="8" t="s">
        <v>60</v>
      </c>
      <c r="N77" s="8" t="s">
        <v>60</v>
      </c>
      <c r="O77" s="8" t="s">
        <v>60</v>
      </c>
      <c r="P77" s="8" t="s">
        <v>60</v>
      </c>
      <c r="Q77" s="17"/>
    </row>
    <row r="78" spans="2:17" ht="15">
      <c r="B78" s="10"/>
      <c r="C78" s="11"/>
      <c r="D78" s="11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20"/>
    </row>
    <row r="79" spans="2:17" ht="6.75" customHeight="1">
      <c r="B79" s="7"/>
      <c r="C79" s="7"/>
      <c r="D79" s="7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7"/>
    </row>
    <row r="80" spans="2:17">
      <c r="B80" s="13" t="s">
        <v>106</v>
      </c>
      <c r="D80" s="13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3"/>
    </row>
    <row r="81" spans="2:17">
      <c r="B81" s="13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3"/>
    </row>
    <row r="82" spans="2:17">
      <c r="B82" s="13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3"/>
    </row>
  </sheetData>
  <mergeCells count="25">
    <mergeCell ref="B66:Q66"/>
    <mergeCell ref="B67:Q67"/>
    <mergeCell ref="B69:C69"/>
    <mergeCell ref="P69:Q69"/>
    <mergeCell ref="B71:C71"/>
    <mergeCell ref="B53:Q53"/>
    <mergeCell ref="B54:Q54"/>
    <mergeCell ref="B56:C56"/>
    <mergeCell ref="P56:Q56"/>
    <mergeCell ref="B58:C58"/>
    <mergeCell ref="B41:Q41"/>
    <mergeCell ref="B42:Q42"/>
    <mergeCell ref="B44:C44"/>
    <mergeCell ref="P44:Q44"/>
    <mergeCell ref="B46:C46"/>
    <mergeCell ref="B20:Q20"/>
    <mergeCell ref="B21:Q21"/>
    <mergeCell ref="B23:C23"/>
    <mergeCell ref="P23:Q23"/>
    <mergeCell ref="B25:C25"/>
    <mergeCell ref="B3:Q3"/>
    <mergeCell ref="B4:Q4"/>
    <mergeCell ref="B6:C6"/>
    <mergeCell ref="P6:Q6"/>
    <mergeCell ref="B8:C8"/>
  </mergeCell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ACFBA-42C8-451F-9457-ECFA4DF66F59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customXml/itemProps2.xml><?xml version="1.0" encoding="utf-8"?>
<ds:datastoreItem xmlns:ds="http://schemas.openxmlformats.org/officeDocument/2006/customXml" ds:itemID="{9EAA30A5-5313-45A9-8F88-A8DFDABFEF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F28339-4EB7-4B65-A1C4-5159FA014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Prod Total</vt:lpstr>
      <vt:lpstr>Harina Aceite Puertos</vt:lpstr>
      <vt:lpstr>Harina Tipo Puertos</vt:lpstr>
      <vt:lpstr>Prod curado</vt:lpstr>
      <vt:lpstr>'Harina Aceite Puertos'!Área_de_impresión</vt:lpstr>
      <vt:lpstr>'Harina Tipo Puertos'!Área_de_impresión</vt:lpstr>
      <vt:lpstr>'Prod Total'!Área_de_impresión</vt:lpstr>
    </vt:vector>
  </TitlesOfParts>
  <Manager/>
  <Company>Ministerio de Pesqueria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hleon</dc:creator>
  <cp:keywords/>
  <dc:description/>
  <cp:lastModifiedBy>Karin Lissett Montoya Javes</cp:lastModifiedBy>
  <cp:revision/>
  <dcterms:created xsi:type="dcterms:W3CDTF">2004-02-25T18:01:00Z</dcterms:created>
  <dcterms:modified xsi:type="dcterms:W3CDTF">2023-05-26T16:11:58Z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  <property fmtid="{D5CDD505-2E9C-101B-9397-08002B2CF9AE}" pid="3" name="KSOProductBuildVer">
    <vt:lpwstr>1033-11.2.0.9747</vt:lpwstr>
  </property>
</Properties>
</file>