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D:\Users\Kmontoya\Downloads\Anuario Pesca y Acuicultura 2020\Pesca\"/>
    </mc:Choice>
  </mc:AlternateContent>
  <xr:revisionPtr revIDLastSave="0" documentId="13_ncr:1_{C9BE2672-72EF-4CD1-8716-2A08371C30A3}" xr6:coauthVersionLast="36" xr6:coauthVersionMax="47" xr10:uidLastSave="{00000000-0000-0000-0000-000000000000}"/>
  <bookViews>
    <workbookView xWindow="0" yWindow="0" windowWidth="28800" windowHeight="12225" tabRatio="719" activeTab="6" xr2:uid="{00000000-000D-0000-FFFF-FFFF00000000}"/>
  </bookViews>
  <sheets>
    <sheet name="Ventas" sheetId="17" r:id="rId1"/>
    <sheet name="Precios Promedio" sheetId="18" r:id="rId2"/>
    <sheet name="MMP Ventanilla" sheetId="11" r:id="rId3"/>
    <sheet name="MMP Villa Maria" sheetId="12" r:id="rId4"/>
    <sheet name="MM Norte" sheetId="14" r:id="rId5"/>
    <sheet name="MM Sur" sheetId="15" r:id="rId6"/>
    <sheet name="MM Selva" sheetId="16" r:id="rId7"/>
  </sheets>
  <externalReferences>
    <externalReference r:id="rId8"/>
  </externalReferences>
  <definedNames>
    <definedName name="_xlnm.Print_Area" localSheetId="4">'MM Norte'!$B$2:$R$82</definedName>
    <definedName name="_xlnm.Print_Area" localSheetId="6">'MM Selva'!$B$2:$R$32</definedName>
    <definedName name="_xlnm.Print_Area" localSheetId="5">'MM Sur'!$B$2:$R$79</definedName>
    <definedName name="_xlnm.Print_Area" localSheetId="2">'MMP Ventanilla'!$C$2:$R$84</definedName>
    <definedName name="_xlnm.Print_Area" localSheetId="3">'MMP Villa Maria'!$B$2:$R$78</definedName>
    <definedName name="Print_Area" localSheetId="1">'Precios Promedio'!$B$2:$Q$34</definedName>
    <definedName name="Print_Area" localSheetId="0">Ventas!$A$1:$T$90</definedName>
  </definedNames>
  <calcPr calcId="191028"/>
</workbook>
</file>

<file path=xl/calcChain.xml><?xml version="1.0" encoding="utf-8"?>
<calcChain xmlns="http://schemas.openxmlformats.org/spreadsheetml/2006/main">
  <c r="L9" i="16" l="1"/>
  <c r="Q9" i="16"/>
  <c r="Q7" i="16" s="1"/>
  <c r="F9" i="16"/>
  <c r="G9" i="16"/>
  <c r="G7" i="16" s="1"/>
  <c r="H9" i="16"/>
  <c r="H7" i="16" s="1"/>
  <c r="I9" i="16"/>
  <c r="J9" i="16"/>
  <c r="K9" i="16"/>
  <c r="K7" i="16" s="1"/>
  <c r="M9" i="16"/>
  <c r="N9" i="16"/>
  <c r="O9" i="16"/>
  <c r="P9" i="16"/>
  <c r="R9" i="16"/>
  <c r="E27" i="16"/>
  <c r="H9" i="12"/>
  <c r="G9" i="12"/>
  <c r="F9" i="12"/>
  <c r="F7" i="12" s="1"/>
  <c r="E25" i="11"/>
  <c r="E24" i="11"/>
  <c r="E23" i="11"/>
  <c r="I9" i="11"/>
  <c r="H9" i="11"/>
  <c r="E10" i="11"/>
  <c r="E11" i="11"/>
  <c r="E12" i="11"/>
  <c r="E13" i="11"/>
  <c r="E14" i="11"/>
  <c r="E15" i="11"/>
  <c r="E16" i="11"/>
  <c r="E17" i="11"/>
  <c r="E18" i="11"/>
  <c r="E19" i="11"/>
  <c r="E20" i="11"/>
  <c r="G46" i="12"/>
  <c r="F36" i="17"/>
  <c r="F35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F31" i="17"/>
  <c r="F30" i="17"/>
  <c r="F29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5" i="17"/>
  <c r="F24" i="17"/>
  <c r="F23" i="17"/>
  <c r="F21" i="17"/>
  <c r="F20" i="17"/>
  <c r="F19" i="17"/>
  <c r="F17" i="17"/>
  <c r="F16" i="17"/>
  <c r="F15" i="17"/>
  <c r="F13" i="17"/>
  <c r="F12" i="17"/>
  <c r="Q9" i="17"/>
  <c r="P9" i="17"/>
  <c r="O9" i="17"/>
  <c r="O7" i="17" s="1"/>
  <c r="N9" i="17"/>
  <c r="F11" i="17"/>
  <c r="I9" i="17"/>
  <c r="I7" i="17" s="1"/>
  <c r="H9" i="17"/>
  <c r="H7" i="17" s="1"/>
  <c r="G9" i="17"/>
  <c r="R9" i="17"/>
  <c r="L9" i="17"/>
  <c r="K9" i="17"/>
  <c r="J9" i="17"/>
  <c r="L34" i="12"/>
  <c r="K22" i="12"/>
  <c r="F7" i="16"/>
  <c r="I7" i="16"/>
  <c r="J7" i="16"/>
  <c r="L7" i="16"/>
  <c r="M7" i="16"/>
  <c r="N7" i="16"/>
  <c r="O7" i="16"/>
  <c r="P7" i="16"/>
  <c r="M36" i="15"/>
  <c r="L23" i="15"/>
  <c r="H9" i="15"/>
  <c r="K9" i="12"/>
  <c r="F23" i="14"/>
  <c r="G9" i="14"/>
  <c r="H9" i="14"/>
  <c r="I9" i="14"/>
  <c r="J9" i="14"/>
  <c r="K9" i="14"/>
  <c r="L9" i="14"/>
  <c r="M9" i="14"/>
  <c r="N9" i="14"/>
  <c r="O9" i="14"/>
  <c r="P9" i="14"/>
  <c r="Q9" i="14"/>
  <c r="F9" i="14"/>
  <c r="F9" i="15"/>
  <c r="G9" i="15"/>
  <c r="I9" i="15"/>
  <c r="J9" i="15"/>
  <c r="K9" i="15"/>
  <c r="L9" i="15"/>
  <c r="N9" i="15"/>
  <c r="M9" i="15"/>
  <c r="O9" i="15"/>
  <c r="P9" i="15"/>
  <c r="Q9" i="15"/>
  <c r="E21" i="15"/>
  <c r="E12" i="16"/>
  <c r="E13" i="16"/>
  <c r="E14" i="16"/>
  <c r="E15" i="16"/>
  <c r="E16" i="16"/>
  <c r="E26" i="16"/>
  <c r="E25" i="16"/>
  <c r="E24" i="16"/>
  <c r="E23" i="16"/>
  <c r="E22" i="16"/>
  <c r="E21" i="16"/>
  <c r="E20" i="16"/>
  <c r="E19" i="16"/>
  <c r="E18" i="16"/>
  <c r="E17" i="16"/>
  <c r="E11" i="16"/>
  <c r="E10" i="16"/>
  <c r="E9" i="16" s="1"/>
  <c r="E7" i="16" s="1"/>
  <c r="E37" i="15"/>
  <c r="E36" i="15" s="1"/>
  <c r="Q36" i="15"/>
  <c r="P36" i="15"/>
  <c r="O36" i="15"/>
  <c r="N36" i="15"/>
  <c r="L36" i="15"/>
  <c r="L7" i="15" s="1"/>
  <c r="K36" i="15"/>
  <c r="J36" i="15"/>
  <c r="I36" i="15"/>
  <c r="H36" i="15"/>
  <c r="G36" i="15"/>
  <c r="F36" i="15"/>
  <c r="E34" i="15"/>
  <c r="E33" i="15"/>
  <c r="E32" i="15"/>
  <c r="E31" i="15"/>
  <c r="E30" i="15"/>
  <c r="E29" i="15"/>
  <c r="E28" i="15"/>
  <c r="E27" i="15"/>
  <c r="E26" i="15"/>
  <c r="E25" i="15"/>
  <c r="E24" i="15"/>
  <c r="R23" i="15"/>
  <c r="Q23" i="15"/>
  <c r="Q7" i="15" s="1"/>
  <c r="P23" i="15"/>
  <c r="O23" i="15"/>
  <c r="N23" i="15"/>
  <c r="N7" i="15" s="1"/>
  <c r="M23" i="15"/>
  <c r="K23" i="15"/>
  <c r="J23" i="15"/>
  <c r="J7" i="15"/>
  <c r="I23" i="15"/>
  <c r="I7" i="15" s="1"/>
  <c r="H23" i="15"/>
  <c r="H7" i="15" s="1"/>
  <c r="G23" i="15"/>
  <c r="G7" i="15" s="1"/>
  <c r="F23" i="15"/>
  <c r="E40" i="14"/>
  <c r="E39" i="14"/>
  <c r="F38" i="14"/>
  <c r="F7" i="14"/>
  <c r="G38" i="14"/>
  <c r="I38" i="14"/>
  <c r="H38" i="14"/>
  <c r="E33" i="14"/>
  <c r="E34" i="14"/>
  <c r="E35" i="14"/>
  <c r="E36" i="14"/>
  <c r="E21" i="14"/>
  <c r="E41" i="14"/>
  <c r="Q38" i="14"/>
  <c r="P38" i="14"/>
  <c r="O38" i="14"/>
  <c r="N38" i="14"/>
  <c r="M38" i="14"/>
  <c r="L38" i="14"/>
  <c r="K38" i="14"/>
  <c r="J38" i="14"/>
  <c r="E32" i="14"/>
  <c r="E31" i="14"/>
  <c r="E30" i="14"/>
  <c r="E29" i="14"/>
  <c r="E28" i="14"/>
  <c r="E27" i="14"/>
  <c r="E26" i="14"/>
  <c r="E25" i="14"/>
  <c r="E24" i="14"/>
  <c r="R23" i="14"/>
  <c r="Q23" i="14"/>
  <c r="Q7" i="14" s="1"/>
  <c r="P23" i="14"/>
  <c r="O23" i="14"/>
  <c r="O7" i="14" s="1"/>
  <c r="N23" i="14"/>
  <c r="M23" i="14"/>
  <c r="L23" i="14"/>
  <c r="L7" i="14" s="1"/>
  <c r="K23" i="14"/>
  <c r="J23" i="14"/>
  <c r="I23" i="14"/>
  <c r="I7" i="14"/>
  <c r="H23" i="14"/>
  <c r="G23" i="14"/>
  <c r="G7" i="14"/>
  <c r="E20" i="14"/>
  <c r="E19" i="14"/>
  <c r="E18" i="14"/>
  <c r="E17" i="14"/>
  <c r="E16" i="14"/>
  <c r="E15" i="14"/>
  <c r="E14" i="14"/>
  <c r="E13" i="14"/>
  <c r="E12" i="14"/>
  <c r="E11" i="14"/>
  <c r="E10" i="14"/>
  <c r="E9" i="14" s="1"/>
  <c r="P61" i="14" s="1"/>
  <c r="Q9" i="12"/>
  <c r="Q22" i="12"/>
  <c r="F22" i="12"/>
  <c r="G22" i="12"/>
  <c r="P22" i="12"/>
  <c r="O22" i="12"/>
  <c r="N22" i="12"/>
  <c r="N7" i="12" s="1"/>
  <c r="M22" i="12"/>
  <c r="L22" i="12"/>
  <c r="L7" i="12" s="1"/>
  <c r="J22" i="12"/>
  <c r="H34" i="12"/>
  <c r="I34" i="12"/>
  <c r="J34" i="12"/>
  <c r="K34" i="12"/>
  <c r="M34" i="12"/>
  <c r="N34" i="12"/>
  <c r="O34" i="12"/>
  <c r="P34" i="12"/>
  <c r="P7" i="12" s="1"/>
  <c r="Q34" i="12"/>
  <c r="Q7" i="12" s="1"/>
  <c r="G34" i="12"/>
  <c r="F34" i="12"/>
  <c r="E35" i="12"/>
  <c r="E11" i="12"/>
  <c r="E12" i="12"/>
  <c r="E13" i="12"/>
  <c r="E14" i="12"/>
  <c r="E15" i="12"/>
  <c r="E16" i="12"/>
  <c r="E17" i="12"/>
  <c r="E18" i="12"/>
  <c r="E19" i="12"/>
  <c r="E20" i="12"/>
  <c r="E10" i="12"/>
  <c r="E9" i="12" s="1"/>
  <c r="E23" i="12"/>
  <c r="E9" i="11"/>
  <c r="L60" i="11" s="1"/>
  <c r="E36" i="12"/>
  <c r="E34" i="12" s="1"/>
  <c r="E32" i="12"/>
  <c r="E31" i="12"/>
  <c r="E30" i="12"/>
  <c r="E29" i="12"/>
  <c r="E28" i="12"/>
  <c r="E27" i="12"/>
  <c r="E26" i="12"/>
  <c r="E25" i="12"/>
  <c r="E24" i="12"/>
  <c r="E22" i="12" s="1"/>
  <c r="R22" i="12"/>
  <c r="I22" i="12"/>
  <c r="H22" i="12"/>
  <c r="P9" i="12"/>
  <c r="O9" i="12"/>
  <c r="O7" i="12" s="1"/>
  <c r="N9" i="12"/>
  <c r="M9" i="12"/>
  <c r="M7" i="12" s="1"/>
  <c r="L9" i="12"/>
  <c r="J9" i="12"/>
  <c r="J7" i="12" s="1"/>
  <c r="I9" i="12"/>
  <c r="I7" i="12"/>
  <c r="H7" i="12"/>
  <c r="E40" i="11"/>
  <c r="E39" i="11"/>
  <c r="E38" i="11"/>
  <c r="E36" i="11" s="1"/>
  <c r="L62" i="11" s="1"/>
  <c r="Q36" i="11"/>
  <c r="P36" i="11"/>
  <c r="O36" i="11"/>
  <c r="N36" i="11"/>
  <c r="M36" i="11"/>
  <c r="L36" i="11"/>
  <c r="K36" i="11"/>
  <c r="J36" i="11"/>
  <c r="I36" i="11"/>
  <c r="H36" i="11"/>
  <c r="G36" i="11"/>
  <c r="F36" i="11"/>
  <c r="E34" i="11"/>
  <c r="E33" i="11"/>
  <c r="E32" i="11"/>
  <c r="E31" i="11"/>
  <c r="E30" i="11"/>
  <c r="E29" i="11"/>
  <c r="E28" i="11"/>
  <c r="E27" i="11"/>
  <c r="E26" i="11"/>
  <c r="Q22" i="11"/>
  <c r="P22" i="11"/>
  <c r="O22" i="11"/>
  <c r="N22" i="11"/>
  <c r="M22" i="11"/>
  <c r="L22" i="11"/>
  <c r="K22" i="11"/>
  <c r="J22" i="11"/>
  <c r="I22" i="11"/>
  <c r="I7" i="11"/>
  <c r="H22" i="11"/>
  <c r="G22" i="11"/>
  <c r="F22" i="11"/>
  <c r="Q9" i="11"/>
  <c r="Q7" i="11"/>
  <c r="P9" i="11"/>
  <c r="P7" i="11"/>
  <c r="O9" i="11"/>
  <c r="O7" i="11"/>
  <c r="N9" i="11"/>
  <c r="M9" i="11"/>
  <c r="L9" i="11"/>
  <c r="L7" i="11"/>
  <c r="K9" i="11"/>
  <c r="K7" i="11"/>
  <c r="J9" i="11"/>
  <c r="H7" i="11"/>
  <c r="G9" i="11"/>
  <c r="F9" i="11"/>
  <c r="K7" i="12"/>
  <c r="O7" i="15"/>
  <c r="E20" i="15"/>
  <c r="E19" i="15"/>
  <c r="E18" i="15"/>
  <c r="E17" i="15"/>
  <c r="E16" i="15"/>
  <c r="E15" i="15"/>
  <c r="E14" i="15"/>
  <c r="E13" i="15"/>
  <c r="E12" i="15"/>
  <c r="E11" i="15"/>
  <c r="E10" i="15"/>
  <c r="G7" i="17"/>
  <c r="P7" i="17"/>
  <c r="R7" i="17"/>
  <c r="M9" i="17"/>
  <c r="M7" i="17"/>
  <c r="F27" i="17"/>
  <c r="J7" i="17"/>
  <c r="Q7" i="17"/>
  <c r="F9" i="17"/>
  <c r="L7" i="17"/>
  <c r="N7" i="17"/>
  <c r="K7" i="17"/>
  <c r="G7" i="11"/>
  <c r="E22" i="11"/>
  <c r="L61" i="11" s="1"/>
  <c r="L63" i="11"/>
  <c r="J7" i="11"/>
  <c r="K7" i="14"/>
  <c r="N7" i="14"/>
  <c r="J7" i="14"/>
  <c r="K7" i="15"/>
  <c r="M7" i="15"/>
  <c r="F7" i="15"/>
  <c r="E9" i="15"/>
  <c r="L58" i="15" s="1"/>
  <c r="E38" i="14"/>
  <c r="M7" i="14"/>
  <c r="E52" i="12"/>
  <c r="M58" i="12"/>
  <c r="F7" i="11"/>
  <c r="N7" i="11"/>
  <c r="M7" i="11"/>
  <c r="E7" i="11"/>
  <c r="F7" i="17"/>
  <c r="E50" i="12" l="1"/>
  <c r="M56" i="12"/>
  <c r="E7" i="12"/>
  <c r="E56" i="14"/>
  <c r="P63" i="14"/>
  <c r="M57" i="12"/>
  <c r="M59" i="12" s="1"/>
  <c r="E51" i="12"/>
  <c r="G7" i="12"/>
  <c r="E23" i="14"/>
  <c r="P62" i="14" s="1"/>
  <c r="P64" i="14" s="1"/>
  <c r="E23" i="15"/>
  <c r="P7" i="15"/>
  <c r="P7" i="14"/>
  <c r="H7" i="14"/>
  <c r="E53" i="15"/>
  <c r="L60" i="15"/>
  <c r="E52" i="15"/>
  <c r="L59" i="15"/>
  <c r="L61" i="15" s="1"/>
  <c r="E51" i="15"/>
  <c r="E7" i="15"/>
  <c r="E7" i="14"/>
  <c r="E54" i="14"/>
  <c r="E55" i="14"/>
  <c r="E54" i="12" l="1"/>
  <c r="E55" i="15"/>
  <c r="F54" i="15" s="1"/>
  <c r="F53" i="15"/>
  <c r="E58" i="14"/>
  <c r="F53" i="12" l="1"/>
  <c r="F50" i="12"/>
  <c r="F52" i="12"/>
  <c r="F51" i="12"/>
  <c r="F51" i="15"/>
  <c r="F52" i="15"/>
  <c r="F57" i="14"/>
  <c r="F56" i="14"/>
  <c r="F54" i="14"/>
  <c r="F55" i="14"/>
</calcChain>
</file>

<file path=xl/sharedStrings.xml><?xml version="1.0" encoding="utf-8"?>
<sst xmlns="http://schemas.openxmlformats.org/spreadsheetml/2006/main" count="632" uniqueCount="149">
  <si>
    <t>PERÚ : VENTA INTERNA DE PRODUCTOS HIDROBIOLÓGICOS MARÍTIMOS Y CONTINENTALES SEGÚN UTILIZACIÓN, 2020</t>
  </si>
  <si>
    <t>(TMB)</t>
  </si>
  <si>
    <t>Tipo de Utilización</t>
  </si>
  <si>
    <t>Total</t>
  </si>
  <si>
    <t>Ene</t>
  </si>
  <si>
    <t>Feb</t>
  </si>
  <si>
    <t>Mar</t>
  </si>
  <si>
    <t xml:space="preserve">Abr   </t>
  </si>
  <si>
    <t>May</t>
  </si>
  <si>
    <t>Jun</t>
  </si>
  <si>
    <t>Jul</t>
  </si>
  <si>
    <t>Ago</t>
  </si>
  <si>
    <t>Set</t>
  </si>
  <si>
    <t>Oct</t>
  </si>
  <si>
    <t>Nov</t>
  </si>
  <si>
    <t>Dic</t>
  </si>
  <si>
    <t>1.</t>
  </si>
  <si>
    <t>Consumo Humano Directo</t>
  </si>
  <si>
    <t>Enlatado</t>
  </si>
  <si>
    <t>Nacional</t>
  </si>
  <si>
    <t>Importado</t>
  </si>
  <si>
    <t>Congelado</t>
  </si>
  <si>
    <r>
      <t xml:space="preserve">Curado </t>
    </r>
    <r>
      <rPr>
        <b/>
        <vertAlign val="superscript"/>
        <sz val="11"/>
        <rFont val="Arial"/>
        <family val="2"/>
      </rPr>
      <t xml:space="preserve"> 1/</t>
    </r>
  </si>
  <si>
    <t>Fresco</t>
  </si>
  <si>
    <r>
      <t xml:space="preserve">Importado </t>
    </r>
    <r>
      <rPr>
        <vertAlign val="superscript"/>
        <sz val="11"/>
        <rFont val="Arial"/>
        <family val="2"/>
      </rPr>
      <t>2/</t>
    </r>
  </si>
  <si>
    <t>2.</t>
  </si>
  <si>
    <t>Consumo Humano Indirecto</t>
  </si>
  <si>
    <t/>
  </si>
  <si>
    <t>Harina de Pescado</t>
  </si>
  <si>
    <t>Harina residual</t>
  </si>
  <si>
    <t>Aceite Crudo</t>
  </si>
  <si>
    <t>3.</t>
  </si>
  <si>
    <t>Otros</t>
  </si>
  <si>
    <r>
      <t>Nacional</t>
    </r>
    <r>
      <rPr>
        <vertAlign val="superscript"/>
        <sz val="12"/>
        <rFont val="Arial"/>
        <family val="2"/>
      </rPr>
      <t>3/</t>
    </r>
  </si>
  <si>
    <t>1/ Salpreso, seco salado, salazón.</t>
  </si>
  <si>
    <t>2/ Se considera fresco refrigerado</t>
  </si>
  <si>
    <t>3/ Incluye otros aceites y otras harinas.</t>
  </si>
  <si>
    <t>Nota: incluye lo procedente de la actividad de acuicultura.</t>
  </si>
  <si>
    <t>Fuente : Empresas pesqueras, Direcciones Regionales de la Producción(DIREPRO) y Superintendencia Nacional de Aduanas y de Administración Tributaria(SUNAT).</t>
  </si>
  <si>
    <t>Elaboración: PRODUCE-OGEIEE-OEE.</t>
  </si>
  <si>
    <t xml:space="preserve"> </t>
  </si>
  <si>
    <t>Fuente : Empresas pesqueras, DIREPRO y SUNAT.</t>
  </si>
  <si>
    <t>HARINA</t>
  </si>
  <si>
    <t>ACEITE CRUDO</t>
  </si>
  <si>
    <t>PERÚ:PRECIO PROMEDIO DE LOS PRINCIPALES PRODUCTOS HIDROBIOLÓGICOS Y OTRAS CARNES, 2020</t>
  </si>
  <si>
    <t>(Nuevos soles / kg)</t>
  </si>
  <si>
    <t>PRODUCTOS</t>
  </si>
  <si>
    <t xml:space="preserve">Ene </t>
  </si>
  <si>
    <t xml:space="preserve">Feb  </t>
  </si>
  <si>
    <t xml:space="preserve">Mar  </t>
  </si>
  <si>
    <t xml:space="preserve">Abr  </t>
  </si>
  <si>
    <t xml:space="preserve">May  </t>
  </si>
  <si>
    <t xml:space="preserve">Jun  </t>
  </si>
  <si>
    <t xml:space="preserve">Jul  </t>
  </si>
  <si>
    <t xml:space="preserve">Ago  </t>
  </si>
  <si>
    <t xml:space="preserve">Set  </t>
  </si>
  <si>
    <t xml:space="preserve">Oct  </t>
  </si>
  <si>
    <t xml:space="preserve">Nov  </t>
  </si>
  <si>
    <t xml:space="preserve">Dic  </t>
  </si>
  <si>
    <t>Fresco-Refrigerado</t>
  </si>
  <si>
    <t>Bonito</t>
  </si>
  <si>
    <t>Cojinova</t>
  </si>
  <si>
    <t>Jurel</t>
  </si>
  <si>
    <t>Liza</t>
  </si>
  <si>
    <r>
      <t xml:space="preserve">Tollo </t>
    </r>
    <r>
      <rPr>
        <sz val="8"/>
        <rFont val="Arial"/>
        <family val="2"/>
      </rPr>
      <t>2/</t>
    </r>
  </si>
  <si>
    <t>Choro</t>
  </si>
  <si>
    <r>
      <t xml:space="preserve">Filete de Atún  </t>
    </r>
    <r>
      <rPr>
        <vertAlign val="superscript"/>
        <sz val="11"/>
        <rFont val="Arial"/>
        <family val="2"/>
      </rPr>
      <t>1/</t>
    </r>
  </si>
  <si>
    <t>Otras Carnes</t>
  </si>
  <si>
    <t>Carnero</t>
  </si>
  <si>
    <t>Cerdo Chuleta</t>
  </si>
  <si>
    <t>Carne Molida</t>
  </si>
  <si>
    <t>Res Bisteck</t>
  </si>
  <si>
    <t>Res Churrasco</t>
  </si>
  <si>
    <t>Gallina eviscerada</t>
  </si>
  <si>
    <t>Pollo eviscerado</t>
  </si>
  <si>
    <t>Nota : Precios promedio de productos incluidos en la canasta familiar, para el cálculo del Índice de Precios al Consumidor.</t>
  </si>
  <si>
    <t xml:space="preserve">           1/ Precio por lata.</t>
  </si>
  <si>
    <t xml:space="preserve">           2/ Precio por filete.</t>
  </si>
  <si>
    <t>Fuente: Instituto Nacional de Estadística e Informática-Dirección Técnica de Indicadores Económicos.</t>
  </si>
  <si>
    <t>PERÚ: INGRESO DE RECURSOS HIDROBIOLÓGICOS  AL MERCADO MAYORISTA PESQUERO DE VENTANILLA SEGÚN ESPECIE, 2020</t>
  </si>
  <si>
    <t>(TM)</t>
  </si>
  <si>
    <t>CLASIFICACIÓN / ESPECIE</t>
  </si>
  <si>
    <t>Abr</t>
  </si>
  <si>
    <t>PESCADOS</t>
  </si>
  <si>
    <t>JUREL</t>
  </si>
  <si>
    <t>PERICO</t>
  </si>
  <si>
    <t>BONITO</t>
  </si>
  <si>
    <t>LISA</t>
  </si>
  <si>
    <t>MERLUZA</t>
  </si>
  <si>
    <t>LORNA</t>
  </si>
  <si>
    <t>-</t>
  </si>
  <si>
    <t>CABALLA</t>
  </si>
  <si>
    <t>CHIRI</t>
  </si>
  <si>
    <t>PEJERREY</t>
  </si>
  <si>
    <t>CACHEMA</t>
  </si>
  <si>
    <t>OTROS PESCADOS</t>
  </si>
  <si>
    <t>MARISCOS</t>
  </si>
  <si>
    <t>POTA</t>
  </si>
  <si>
    <t>CANGREJO</t>
  </si>
  <si>
    <t>CALAMAR</t>
  </si>
  <si>
    <t>CHORO</t>
  </si>
  <si>
    <t>LANGOSTINO</t>
  </si>
  <si>
    <t>CONCHA DE ABANICO</t>
  </si>
  <si>
    <t>CONCHA NEGRA</t>
  </si>
  <si>
    <t>CARACOL</t>
  </si>
  <si>
    <t>ALMEJAS</t>
  </si>
  <si>
    <t>CAMARÓN</t>
  </si>
  <si>
    <t>MEJILLÓN</t>
  </si>
  <si>
    <t>OTROS MARISCOS</t>
  </si>
  <si>
    <t>VEGETALES Y OTROS</t>
  </si>
  <si>
    <t>YUYOS</t>
  </si>
  <si>
    <t>ERIZO DE MAR</t>
  </si>
  <si>
    <t>PEPINO DE MAR</t>
  </si>
  <si>
    <t>Fuente: Reportes diarios del Mercado Mayorista Pesquero de Ventanilla.</t>
  </si>
  <si>
    <t>VEGETALES</t>
  </si>
  <si>
    <t>PERÚ: INGRESO DE RECURSOS HIDROBIOLÓGICOS AL MERCADO MAYORISTA PESQUERO DE VILLA MARIA DEL TRIUNFO SEGÚN ESPECIE, 2020</t>
  </si>
  <si>
    <t>CANGREJO/JAIVA</t>
  </si>
  <si>
    <t>PULPO</t>
  </si>
  <si>
    <t>CAMARON</t>
  </si>
  <si>
    <t>Fuente: Reportes diarios del Mercado Mayorista Pesquero de Villa María del Triunfo.</t>
  </si>
  <si>
    <t>OTRAS ESPECIES</t>
  </si>
  <si>
    <t>PERÚ: INGRESO DE RECURSOS HIDROBIOLÓGICOS A LOS MERCADOS MAYORISTAS PESQUEROS DE LAS REGIONES DEL NORTE SEGÚN ESPECIE, 2020</t>
  </si>
  <si>
    <t>CABRILLA</t>
  </si>
  <si>
    <t>MEJILLON</t>
  </si>
  <si>
    <t>ALGAS</t>
  </si>
  <si>
    <t>Fuente: Reportes diarios del Mercado Modelo (Tumbes), TERPESA (Piura), Terminal Pesquero de Buenos Aires (La Libertad), ECOMPHISA (Lambayeque), Terminal Pesquero de Chimbote (ÁNCASH) y Frigorífico Pesquero Municipal (Cajamarca)</t>
  </si>
  <si>
    <t>PERÚ: INGRESO DE RECURSOS HIDROBIOLÓGICOS A LOS MERCADOS MAYORISTAS PESQUEROS DE LAS REGIONES DEL SUR SEGÚN ESPECIE, 2020</t>
  </si>
  <si>
    <t>CABINZA</t>
  </si>
  <si>
    <t>CAMARON DE RIO</t>
  </si>
  <si>
    <t>Fuente: Reportes diarios del Mercado Mayorista Miguel Grau (Tacna), IPA José Olaya - Pisco (Ica) y San Pedro de Río Seco (Arequipa).</t>
  </si>
  <si>
    <t>PERÚ: INGRESO DE RECURSOS HIDROBIOLÓGICOS A LOS MERCADOS MAYORISTAS PESQUEROS DE LAS REGIONES LORETO Y UCAYALI SEGÚN ESPECIE, 2020</t>
  </si>
  <si>
    <t>BOQUICHICO</t>
  </si>
  <si>
    <t>DONCELLA (AMAZÓNICA)</t>
  </si>
  <si>
    <t>PALOMETA (AMAZÓNICA)</t>
  </si>
  <si>
    <t>SÁBALO</t>
  </si>
  <si>
    <t>CORVINA (AMAZÓNICA)</t>
  </si>
  <si>
    <t>BAGRE (AMAZÓNICO)</t>
  </si>
  <si>
    <t>GAMITANA</t>
  </si>
  <si>
    <t>CARACHAMA</t>
  </si>
  <si>
    <t>SARDINA (AMAZÓNICA)</t>
  </si>
  <si>
    <t>ACARAHUAZÚ</t>
  </si>
  <si>
    <t>TUCUNARE</t>
  </si>
  <si>
    <t>MAPARATE</t>
  </si>
  <si>
    <t>DORADO (AMAZÓNICO)</t>
  </si>
  <si>
    <t xml:space="preserve">LISA CUATRO BANDAS </t>
  </si>
  <si>
    <t xml:space="preserve">ASHARA </t>
  </si>
  <si>
    <t>LLAMBINA</t>
  </si>
  <si>
    <t>MOTA</t>
  </si>
  <si>
    <t>Fuente: Reportes diarios del Mercado de Belén, Mercado Modelo de Iquitos y Mercado de Pucallpa.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</si>
</sst>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#,##0.0"/>
    <numFmt numFmtId="166" formatCode="0.00_)"/>
    <numFmt numFmtId="167" formatCode="_(* #,##0.0000_);_(* \(#,##0.0000\);_(* &quot;-&quot;??_);_(@_)"/>
    <numFmt numFmtId="168" formatCode="#,##0.0000"/>
    <numFmt numFmtId="169" formatCode="\$#,##0\ ;\(\$#,##0\)"/>
    <numFmt numFmtId="170" formatCode="##\ ##0.00"/>
    <numFmt numFmtId="171" formatCode="#,##0.00;[Red]#,##0.00"/>
  </numFmts>
  <fonts count="3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i/>
      <sz val="10"/>
      <name val="Times New Roman"/>
      <family val="1"/>
    </font>
    <font>
      <sz val="10"/>
      <name val="Times New Roman"/>
      <family val="1"/>
    </font>
    <font>
      <sz val="11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vertAlign val="superscript"/>
      <sz val="11"/>
      <name val="Arial"/>
      <family val="2"/>
    </font>
    <font>
      <sz val="9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vertAlign val="superscript"/>
      <sz val="11"/>
      <name val="Arial"/>
      <family val="2"/>
    </font>
    <font>
      <sz val="11"/>
      <color theme="0"/>
      <name val="Arial"/>
      <family val="2"/>
    </font>
    <font>
      <sz val="11"/>
      <color theme="3"/>
      <name val="Arial"/>
      <family val="2"/>
    </font>
    <font>
      <sz val="10"/>
      <color theme="0"/>
      <name val="Arial"/>
      <family val="2"/>
    </font>
    <font>
      <sz val="10"/>
      <color theme="3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10"/>
      <color rgb="FFC00000"/>
      <name val="Arial"/>
      <family val="2"/>
    </font>
    <font>
      <sz val="10"/>
      <color theme="1" tint="0.249977111117893"/>
      <name val="Arial"/>
      <family val="2"/>
    </font>
    <font>
      <sz val="11"/>
      <color theme="0" tint="-0.249977111117893"/>
      <name val="Arial"/>
      <family val="2"/>
    </font>
    <font>
      <b/>
      <sz val="14"/>
      <name val="Arial"/>
      <family val="2"/>
    </font>
    <font>
      <vertAlign val="superscript"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F1A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3" fontId="5" fillId="2" borderId="0" applyFont="0" applyFill="0" applyBorder="0" applyAlignment="0" applyProtection="0"/>
    <xf numFmtId="169" fontId="5" fillId="2" borderId="0" applyFont="0" applyFill="0" applyBorder="0" applyAlignment="0" applyProtection="0"/>
    <xf numFmtId="0" fontId="5" fillId="2" borderId="0" applyFont="0" applyFill="0" applyBorder="0" applyAlignment="0" applyProtection="0"/>
    <xf numFmtId="0" fontId="9" fillId="2" borderId="0" applyProtection="0"/>
    <xf numFmtId="0" fontId="10" fillId="2" borderId="0" applyProtection="0"/>
    <xf numFmtId="2" fontId="5" fillId="2" borderId="0" applyFont="0" applyFill="0" applyBorder="0" applyAlignment="0" applyProtection="0"/>
    <xf numFmtId="0" fontId="2" fillId="2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18" fillId="0" borderId="0"/>
  </cellStyleXfs>
  <cellXfs count="188">
    <xf numFmtId="0" fontId="0" fillId="0" borderId="0" xfId="0"/>
    <xf numFmtId="4" fontId="1" fillId="0" borderId="0" xfId="9" applyNumberFormat="1" applyFont="1" applyAlignment="1">
      <alignment vertical="center"/>
    </xf>
    <xf numFmtId="4" fontId="3" fillId="0" borderId="0" xfId="9" applyNumberFormat="1" applyFont="1" applyAlignment="1">
      <alignment vertical="center"/>
    </xf>
    <xf numFmtId="4" fontId="4" fillId="0" borderId="0" xfId="9" applyNumberFormat="1" applyFont="1" applyAlignment="1">
      <alignment vertical="center"/>
    </xf>
    <xf numFmtId="4" fontId="8" fillId="0" borderId="1" xfId="9" applyNumberFormat="1" applyFont="1" applyBorder="1" applyAlignment="1">
      <alignment vertical="center"/>
    </xf>
    <xf numFmtId="4" fontId="8" fillId="0" borderId="2" xfId="9" applyNumberFormat="1" applyFont="1" applyBorder="1" applyAlignment="1">
      <alignment vertical="center"/>
    </xf>
    <xf numFmtId="4" fontId="4" fillId="0" borderId="2" xfId="9" applyNumberFormat="1" applyFont="1" applyBorder="1" applyAlignment="1">
      <alignment vertical="center"/>
    </xf>
    <xf numFmtId="4" fontId="8" fillId="0" borderId="3" xfId="9" applyNumberFormat="1" applyFont="1" applyBorder="1" applyAlignment="1">
      <alignment vertical="center"/>
    </xf>
    <xf numFmtId="4" fontId="6" fillId="0" borderId="0" xfId="9" applyNumberFormat="1" applyFont="1" applyAlignment="1">
      <alignment vertical="center"/>
    </xf>
    <xf numFmtId="4" fontId="20" fillId="0" borderId="0" xfId="9" applyNumberFormat="1" applyFont="1" applyAlignment="1">
      <alignment vertical="center"/>
    </xf>
    <xf numFmtId="4" fontId="21" fillId="0" borderId="0" xfId="9" applyNumberFormat="1" applyFont="1" applyAlignment="1">
      <alignment vertical="center"/>
    </xf>
    <xf numFmtId="4" fontId="22" fillId="0" borderId="0" xfId="9" applyNumberFormat="1" applyFont="1" applyAlignment="1">
      <alignment vertical="center"/>
    </xf>
    <xf numFmtId="4" fontId="23" fillId="0" borderId="0" xfId="9" applyNumberFormat="1" applyFont="1" applyAlignment="1">
      <alignment vertical="center"/>
    </xf>
    <xf numFmtId="4" fontId="5" fillId="0" borderId="0" xfId="9" applyNumberFormat="1" applyAlignment="1">
      <alignment vertical="center"/>
    </xf>
    <xf numFmtId="4" fontId="24" fillId="0" borderId="0" xfId="9" applyNumberFormat="1" applyFont="1" applyAlignment="1">
      <alignment vertical="center"/>
    </xf>
    <xf numFmtId="4" fontId="25" fillId="0" borderId="0" xfId="9" applyNumberFormat="1" applyFont="1" applyAlignment="1">
      <alignment vertical="center"/>
    </xf>
    <xf numFmtId="4" fontId="3" fillId="3" borderId="4" xfId="9" applyNumberFormat="1" applyFont="1" applyFill="1" applyBorder="1" applyAlignment="1">
      <alignment horizontal="center" vertical="center"/>
    </xf>
    <xf numFmtId="4" fontId="3" fillId="0" borderId="5" xfId="9" applyNumberFormat="1" applyFont="1" applyBorder="1" applyAlignment="1">
      <alignment vertical="center"/>
    </xf>
    <xf numFmtId="4" fontId="3" fillId="0" borderId="6" xfId="9" applyNumberFormat="1" applyFont="1" applyBorder="1" applyAlignment="1">
      <alignment vertical="center"/>
    </xf>
    <xf numFmtId="4" fontId="3" fillId="3" borderId="6" xfId="9" applyNumberFormat="1" applyFont="1" applyFill="1" applyBorder="1" applyAlignment="1">
      <alignment horizontal="right" vertical="center"/>
    </xf>
    <xf numFmtId="4" fontId="4" fillId="0" borderId="5" xfId="9" applyNumberFormat="1" applyFont="1" applyBorder="1" applyAlignment="1">
      <alignment vertical="center"/>
    </xf>
    <xf numFmtId="4" fontId="4" fillId="0" borderId="6" xfId="9" applyNumberFormat="1" applyFont="1" applyBorder="1" applyAlignment="1">
      <alignment vertical="center"/>
    </xf>
    <xf numFmtId="4" fontId="3" fillId="3" borderId="5" xfId="9" applyNumberFormat="1" applyFont="1" applyFill="1" applyBorder="1" applyAlignment="1">
      <alignment vertical="center"/>
    </xf>
    <xf numFmtId="4" fontId="3" fillId="3" borderId="6" xfId="9" applyNumberFormat="1" applyFont="1" applyFill="1" applyBorder="1" applyAlignment="1">
      <alignment vertical="center"/>
    </xf>
    <xf numFmtId="0" fontId="4" fillId="0" borderId="0" xfId="9" applyFont="1" applyAlignment="1">
      <alignment vertical="center"/>
    </xf>
    <xf numFmtId="0" fontId="4" fillId="0" borderId="0" xfId="9" applyFont="1" applyAlignment="1">
      <alignment horizontal="left" vertical="center"/>
    </xf>
    <xf numFmtId="4" fontId="4" fillId="0" borderId="1" xfId="9" applyNumberFormat="1" applyFont="1" applyBorder="1" applyAlignment="1">
      <alignment vertical="center"/>
    </xf>
    <xf numFmtId="4" fontId="4" fillId="0" borderId="3" xfId="9" applyNumberFormat="1" applyFont="1" applyBorder="1" applyAlignment="1">
      <alignment vertical="center"/>
    </xf>
    <xf numFmtId="170" fontId="4" fillId="0" borderId="0" xfId="9" applyNumberFormat="1" applyFont="1" applyAlignment="1">
      <alignment vertical="center"/>
    </xf>
    <xf numFmtId="170" fontId="4" fillId="0" borderId="2" xfId="9" applyNumberFormat="1" applyFont="1" applyBorder="1" applyAlignment="1">
      <alignment vertical="center"/>
    </xf>
    <xf numFmtId="170" fontId="8" fillId="0" borderId="2" xfId="9" applyNumberFormat="1" applyFont="1" applyBorder="1" applyAlignment="1">
      <alignment horizontal="right" vertical="center"/>
    </xf>
    <xf numFmtId="170" fontId="4" fillId="0" borderId="0" xfId="9" applyNumberFormat="1" applyFont="1" applyAlignment="1">
      <alignment horizontal="right" vertical="center"/>
    </xf>
    <xf numFmtId="4" fontId="26" fillId="0" borderId="0" xfId="9" applyNumberFormat="1" applyFont="1" applyAlignment="1">
      <alignment vertical="center"/>
    </xf>
    <xf numFmtId="4" fontId="27" fillId="0" borderId="0" xfId="9" applyNumberFormat="1" applyFont="1" applyAlignment="1">
      <alignment vertical="center"/>
    </xf>
    <xf numFmtId="168" fontId="24" fillId="0" borderId="0" xfId="9" applyNumberFormat="1" applyFont="1" applyAlignment="1">
      <alignment vertical="center"/>
    </xf>
    <xf numFmtId="4" fontId="28" fillId="0" borderId="0" xfId="9" applyNumberFormat="1" applyFont="1" applyAlignment="1">
      <alignment vertical="center"/>
    </xf>
    <xf numFmtId="165" fontId="4" fillId="0" borderId="0" xfId="9" applyNumberFormat="1" applyFont="1" applyAlignment="1">
      <alignment horizontal="right" vertical="center"/>
    </xf>
    <xf numFmtId="4" fontId="3" fillId="3" borderId="8" xfId="9" applyNumberFormat="1" applyFont="1" applyFill="1" applyBorder="1" applyAlignment="1">
      <alignment vertical="center"/>
    </xf>
    <xf numFmtId="4" fontId="4" fillId="0" borderId="0" xfId="9" applyNumberFormat="1" applyFont="1" applyAlignment="1">
      <alignment horizontal="right" vertical="center"/>
    </xf>
    <xf numFmtId="3" fontId="5" fillId="0" borderId="0" xfId="9" applyNumberFormat="1" applyAlignment="1">
      <alignment vertical="center"/>
    </xf>
    <xf numFmtId="167" fontId="1" fillId="0" borderId="0" xfId="8" applyNumberFormat="1" applyFont="1" applyAlignment="1">
      <alignment vertical="center"/>
    </xf>
    <xf numFmtId="170" fontId="3" fillId="3" borderId="0" xfId="9" applyNumberFormat="1" applyFont="1" applyFill="1" applyAlignment="1">
      <alignment horizontal="right" vertical="center"/>
    </xf>
    <xf numFmtId="4" fontId="3" fillId="3" borderId="0" xfId="9" applyNumberFormat="1" applyFont="1" applyFill="1" applyAlignment="1">
      <alignment vertical="center"/>
    </xf>
    <xf numFmtId="170" fontId="29" fillId="0" borderId="0" xfId="9" applyNumberFormat="1" applyFont="1" applyAlignment="1">
      <alignment horizontal="right" vertical="center"/>
    </xf>
    <xf numFmtId="3" fontId="4" fillId="0" borderId="0" xfId="9" applyNumberFormat="1" applyFont="1" applyAlignment="1">
      <alignment vertical="center"/>
    </xf>
    <xf numFmtId="170" fontId="4" fillId="0" borderId="0" xfId="9" quotePrefix="1" applyNumberFormat="1" applyFont="1" applyAlignment="1">
      <alignment horizontal="right" vertical="center"/>
    </xf>
    <xf numFmtId="4" fontId="30" fillId="0" borderId="0" xfId="9" applyNumberFormat="1" applyFont="1" applyAlignment="1">
      <alignment vertical="center"/>
    </xf>
    <xf numFmtId="4" fontId="31" fillId="0" borderId="0" xfId="9" applyNumberFormat="1" applyFont="1" applyAlignment="1">
      <alignment vertical="center"/>
    </xf>
    <xf numFmtId="4" fontId="32" fillId="0" borderId="0" xfId="9" applyNumberFormat="1" applyFont="1" applyAlignment="1">
      <alignment vertical="center"/>
    </xf>
    <xf numFmtId="3" fontId="1" fillId="0" borderId="0" xfId="9" applyNumberFormat="1" applyFont="1"/>
    <xf numFmtId="3" fontId="1" fillId="0" borderId="0" xfId="9" applyNumberFormat="1" applyFont="1" applyAlignment="1">
      <alignment horizontal="right"/>
    </xf>
    <xf numFmtId="3" fontId="1" fillId="4" borderId="0" xfId="9" applyNumberFormat="1" applyFont="1" applyFill="1" applyAlignment="1">
      <alignment horizontal="right"/>
    </xf>
    <xf numFmtId="3" fontId="1" fillId="4" borderId="0" xfId="9" applyNumberFormat="1" applyFont="1" applyFill="1"/>
    <xf numFmtId="3" fontId="13" fillId="4" borderId="0" xfId="9" applyNumberFormat="1" applyFont="1" applyFill="1"/>
    <xf numFmtId="3" fontId="3" fillId="0" borderId="0" xfId="9" applyNumberFormat="1" applyFont="1" applyAlignment="1">
      <alignment vertical="center"/>
    </xf>
    <xf numFmtId="3" fontId="3" fillId="5" borderId="4" xfId="9" applyNumberFormat="1" applyFont="1" applyFill="1" applyBorder="1" applyAlignment="1">
      <alignment horizontal="center" vertical="center"/>
    </xf>
    <xf numFmtId="3" fontId="3" fillId="0" borderId="0" xfId="9" applyNumberFormat="1" applyFont="1" applyAlignment="1">
      <alignment horizontal="right" vertical="center"/>
    </xf>
    <xf numFmtId="3" fontId="3" fillId="4" borderId="0" xfId="9" applyNumberFormat="1" applyFont="1" applyFill="1" applyAlignment="1">
      <alignment horizontal="right" vertical="center"/>
    </xf>
    <xf numFmtId="3" fontId="3" fillId="4" borderId="0" xfId="9" applyNumberFormat="1" applyFont="1" applyFill="1" applyAlignment="1">
      <alignment vertical="center"/>
    </xf>
    <xf numFmtId="3" fontId="14" fillId="4" borderId="0" xfId="9" applyNumberFormat="1" applyFont="1" applyFill="1" applyAlignment="1">
      <alignment vertical="center"/>
    </xf>
    <xf numFmtId="3" fontId="3" fillId="0" borderId="0" xfId="9" applyNumberFormat="1" applyFont="1"/>
    <xf numFmtId="3" fontId="3" fillId="0" borderId="5" xfId="9" applyNumberFormat="1" applyFont="1" applyBorder="1"/>
    <xf numFmtId="3" fontId="3" fillId="0" borderId="0" xfId="9" applyNumberFormat="1" applyFont="1" applyAlignment="1">
      <alignment horizontal="right"/>
    </xf>
    <xf numFmtId="3" fontId="3" fillId="0" borderId="6" xfId="9" applyNumberFormat="1" applyFont="1" applyBorder="1" applyAlignment="1">
      <alignment horizontal="right"/>
    </xf>
    <xf numFmtId="3" fontId="3" fillId="4" borderId="0" xfId="9" applyNumberFormat="1" applyFont="1" applyFill="1" applyAlignment="1">
      <alignment horizontal="right"/>
    </xf>
    <xf numFmtId="3" fontId="3" fillId="4" borderId="0" xfId="9" applyNumberFormat="1" applyFont="1" applyFill="1"/>
    <xf numFmtId="3" fontId="14" fillId="4" borderId="0" xfId="9" applyNumberFormat="1" applyFont="1" applyFill="1"/>
    <xf numFmtId="3" fontId="3" fillId="5" borderId="0" xfId="9" applyNumberFormat="1" applyFont="1" applyFill="1" applyAlignment="1">
      <alignment horizontal="right" vertical="center"/>
    </xf>
    <xf numFmtId="3" fontId="3" fillId="5" borderId="6" xfId="9" applyNumberFormat="1" applyFont="1" applyFill="1" applyBorder="1" applyAlignment="1">
      <alignment horizontal="right" vertical="center"/>
    </xf>
    <xf numFmtId="3" fontId="4" fillId="0" borderId="0" xfId="9" applyNumberFormat="1" applyFont="1"/>
    <xf numFmtId="3" fontId="4" fillId="0" borderId="5" xfId="9" applyNumberFormat="1" applyFont="1" applyBorder="1"/>
    <xf numFmtId="3" fontId="4" fillId="0" borderId="0" xfId="9" applyNumberFormat="1" applyFont="1" applyAlignment="1">
      <alignment horizontal="right"/>
    </xf>
    <xf numFmtId="3" fontId="4" fillId="0" borderId="6" xfId="9" applyNumberFormat="1" applyFont="1" applyBorder="1" applyAlignment="1">
      <alignment horizontal="right"/>
    </xf>
    <xf numFmtId="3" fontId="4" fillId="4" borderId="0" xfId="9" applyNumberFormat="1" applyFont="1" applyFill="1" applyAlignment="1">
      <alignment horizontal="right"/>
    </xf>
    <xf numFmtId="3" fontId="4" fillId="4" borderId="0" xfId="9" applyNumberFormat="1" applyFont="1" applyFill="1"/>
    <xf numFmtId="3" fontId="11" fillId="4" borderId="0" xfId="9" applyNumberFormat="1" applyFont="1" applyFill="1"/>
    <xf numFmtId="3" fontId="3" fillId="5" borderId="5" xfId="9" applyNumberFormat="1" applyFont="1" applyFill="1" applyBorder="1" applyAlignment="1">
      <alignment vertical="center"/>
    </xf>
    <xf numFmtId="3" fontId="3" fillId="5" borderId="0" xfId="9" applyNumberFormat="1" applyFont="1" applyFill="1" applyAlignment="1">
      <alignment vertical="center"/>
    </xf>
    <xf numFmtId="3" fontId="3" fillId="6" borderId="0" xfId="9" applyNumberFormat="1" applyFont="1" applyFill="1" applyAlignment="1">
      <alignment vertical="center"/>
    </xf>
    <xf numFmtId="3" fontId="4" fillId="4" borderId="5" xfId="9" applyNumberFormat="1" applyFont="1" applyFill="1" applyBorder="1"/>
    <xf numFmtId="3" fontId="4" fillId="4" borderId="6" xfId="9" applyNumberFormat="1" applyFont="1" applyFill="1" applyBorder="1" applyAlignment="1">
      <alignment horizontal="right"/>
    </xf>
    <xf numFmtId="3" fontId="4" fillId="7" borderId="0" xfId="9" applyNumberFormat="1" applyFont="1" applyFill="1"/>
    <xf numFmtId="3" fontId="4" fillId="0" borderId="0" xfId="9" applyNumberFormat="1" applyFont="1" applyAlignment="1">
      <alignment horizontal="left" indent="1"/>
    </xf>
    <xf numFmtId="0" fontId="4" fillId="4" borderId="0" xfId="9" applyFont="1" applyFill="1" applyAlignment="1">
      <alignment horizontal="right"/>
    </xf>
    <xf numFmtId="0" fontId="4" fillId="4" borderId="0" xfId="9" applyFont="1" applyFill="1"/>
    <xf numFmtId="3" fontId="4" fillId="4" borderId="0" xfId="9" applyNumberFormat="1" applyFont="1" applyFill="1" applyAlignment="1">
      <alignment horizontal="left" indent="1"/>
    </xf>
    <xf numFmtId="4" fontId="4" fillId="0" borderId="0" xfId="9" applyNumberFormat="1" applyFont="1" applyAlignment="1">
      <alignment horizontal="right"/>
    </xf>
    <xf numFmtId="4" fontId="4" fillId="4" borderId="0" xfId="9" applyNumberFormat="1" applyFont="1" applyFill="1"/>
    <xf numFmtId="49" fontId="4" fillId="0" borderId="0" xfId="9" applyNumberFormat="1" applyFont="1"/>
    <xf numFmtId="49" fontId="4" fillId="4" borderId="0" xfId="9" applyNumberFormat="1" applyFont="1" applyFill="1" applyAlignment="1">
      <alignment horizontal="right"/>
    </xf>
    <xf numFmtId="3" fontId="3" fillId="5" borderId="6" xfId="9" applyNumberFormat="1" applyFont="1" applyFill="1" applyBorder="1" applyAlignment="1">
      <alignment vertical="center"/>
    </xf>
    <xf numFmtId="165" fontId="4" fillId="4" borderId="0" xfId="9" applyNumberFormat="1" applyFont="1" applyFill="1" applyAlignment="1">
      <alignment horizontal="right"/>
    </xf>
    <xf numFmtId="3" fontId="3" fillId="0" borderId="5" xfId="9" applyNumberFormat="1" applyFont="1" applyBorder="1" applyAlignment="1">
      <alignment vertical="center"/>
    </xf>
    <xf numFmtId="3" fontId="3" fillId="0" borderId="6" xfId="9" applyNumberFormat="1" applyFont="1" applyBorder="1" applyAlignment="1">
      <alignment vertical="center"/>
    </xf>
    <xf numFmtId="3" fontId="4" fillId="0" borderId="1" xfId="9" applyNumberFormat="1" applyFont="1" applyBorder="1"/>
    <xf numFmtId="3" fontId="4" fillId="0" borderId="2" xfId="9" applyNumberFormat="1" applyFont="1" applyBorder="1"/>
    <xf numFmtId="3" fontId="4" fillId="0" borderId="2" xfId="9" applyNumberFormat="1" applyFont="1" applyBorder="1" applyAlignment="1">
      <alignment horizontal="right"/>
    </xf>
    <xf numFmtId="3" fontId="5" fillId="0" borderId="0" xfId="9" applyNumberFormat="1"/>
    <xf numFmtId="3" fontId="5" fillId="0" borderId="0" xfId="9" applyNumberFormat="1" applyAlignment="1">
      <alignment horizontal="right"/>
    </xf>
    <xf numFmtId="3" fontId="5" fillId="4" borderId="0" xfId="9" applyNumberFormat="1" applyFill="1" applyAlignment="1">
      <alignment horizontal="right"/>
    </xf>
    <xf numFmtId="3" fontId="5" fillId="4" borderId="0" xfId="9" applyNumberFormat="1" applyFill="1"/>
    <xf numFmtId="3" fontId="12" fillId="4" borderId="0" xfId="9" applyNumberFormat="1" applyFont="1" applyFill="1"/>
    <xf numFmtId="3" fontId="6" fillId="0" borderId="0" xfId="9" applyNumberFormat="1" applyFont="1"/>
    <xf numFmtId="3" fontId="6" fillId="0" borderId="0" xfId="9" applyNumberFormat="1" applyFont="1" applyAlignment="1">
      <alignment horizontal="right"/>
    </xf>
    <xf numFmtId="3" fontId="6" fillId="4" borderId="0" xfId="9" applyNumberFormat="1" applyFont="1" applyFill="1" applyAlignment="1">
      <alignment horizontal="right"/>
    </xf>
    <xf numFmtId="3" fontId="6" fillId="4" borderId="0" xfId="9" applyNumberFormat="1" applyFont="1" applyFill="1"/>
    <xf numFmtId="3" fontId="16" fillId="4" borderId="0" xfId="9" applyNumberFormat="1" applyFont="1" applyFill="1"/>
    <xf numFmtId="3" fontId="33" fillId="0" borderId="0" xfId="9" applyNumberFormat="1" applyFont="1"/>
    <xf numFmtId="3" fontId="33" fillId="0" borderId="0" xfId="9" applyNumberFormat="1" applyFont="1" applyAlignment="1">
      <alignment horizontal="right"/>
    </xf>
    <xf numFmtId="3" fontId="33" fillId="4" borderId="0" xfId="9" applyNumberFormat="1" applyFont="1" applyFill="1" applyAlignment="1">
      <alignment horizontal="right"/>
    </xf>
    <xf numFmtId="3" fontId="33" fillId="4" borderId="0" xfId="9" applyNumberFormat="1" applyFont="1" applyFill="1"/>
    <xf numFmtId="3" fontId="34" fillId="4" borderId="0" xfId="9" applyNumberFormat="1" applyFont="1" applyFill="1" applyAlignment="1">
      <alignment horizontal="right"/>
    </xf>
    <xf numFmtId="3" fontId="34" fillId="4" borderId="0" xfId="9" applyNumberFormat="1" applyFont="1" applyFill="1"/>
    <xf numFmtId="3" fontId="34" fillId="4" borderId="0" xfId="9" applyNumberFormat="1" applyFont="1" applyFill="1" applyAlignment="1">
      <alignment horizontal="center"/>
    </xf>
    <xf numFmtId="3" fontId="34" fillId="4" borderId="0" xfId="9" applyNumberFormat="1" applyFont="1" applyFill="1" applyAlignment="1">
      <alignment horizontal="left"/>
    </xf>
    <xf numFmtId="3" fontId="33" fillId="4" borderId="0" xfId="9" applyNumberFormat="1" applyFont="1" applyFill="1" applyAlignment="1">
      <alignment horizontal="left"/>
    </xf>
    <xf numFmtId="4" fontId="33" fillId="4" borderId="0" xfId="9" applyNumberFormat="1" applyFont="1" applyFill="1" applyAlignment="1">
      <alignment horizontal="right"/>
    </xf>
    <xf numFmtId="4" fontId="33" fillId="0" borderId="0" xfId="9" applyNumberFormat="1" applyFont="1" applyAlignment="1">
      <alignment horizontal="right"/>
    </xf>
    <xf numFmtId="165" fontId="33" fillId="0" borderId="0" xfId="9" applyNumberFormat="1" applyFont="1" applyAlignment="1">
      <alignment horizontal="right"/>
    </xf>
    <xf numFmtId="3" fontId="12" fillId="0" borderId="0" xfId="9" applyNumberFormat="1" applyFont="1"/>
    <xf numFmtId="3" fontId="12" fillId="0" borderId="0" xfId="9" applyNumberFormat="1" applyFont="1" applyAlignment="1">
      <alignment horizontal="right"/>
    </xf>
    <xf numFmtId="0" fontId="5" fillId="0" borderId="0" xfId="9"/>
    <xf numFmtId="0" fontId="3" fillId="5" borderId="4" xfId="9" applyFont="1" applyFill="1" applyBorder="1" applyAlignment="1">
      <alignment horizontal="center" vertical="center"/>
    </xf>
    <xf numFmtId="0" fontId="3" fillId="0" borderId="0" xfId="9" applyFont="1" applyAlignment="1">
      <alignment vertical="center"/>
    </xf>
    <xf numFmtId="0" fontId="3" fillId="0" borderId="5" xfId="9" applyFont="1" applyBorder="1"/>
    <xf numFmtId="0" fontId="3" fillId="0" borderId="0" xfId="9" applyFont="1"/>
    <xf numFmtId="0" fontId="3" fillId="0" borderId="6" xfId="9" applyFont="1" applyBorder="1"/>
    <xf numFmtId="0" fontId="3" fillId="5" borderId="5" xfId="9" applyFont="1" applyFill="1" applyBorder="1"/>
    <xf numFmtId="0" fontId="3" fillId="5" borderId="0" xfId="9" applyFont="1" applyFill="1" applyAlignment="1">
      <alignment horizontal="left"/>
    </xf>
    <xf numFmtId="0" fontId="3" fillId="5" borderId="0" xfId="9" applyFont="1" applyFill="1"/>
    <xf numFmtId="2" fontId="3" fillId="5" borderId="0" xfId="9" applyNumberFormat="1" applyFont="1" applyFill="1"/>
    <xf numFmtId="0" fontId="3" fillId="5" borderId="6" xfId="9" applyFont="1" applyFill="1" applyBorder="1"/>
    <xf numFmtId="0" fontId="4" fillId="0" borderId="5" xfId="9" applyFont="1" applyBorder="1"/>
    <xf numFmtId="0" fontId="4" fillId="0" borderId="0" xfId="9" applyFont="1"/>
    <xf numFmtId="0" fontId="4" fillId="0" borderId="6" xfId="9" applyFont="1" applyBorder="1"/>
    <xf numFmtId="0" fontId="4" fillId="0" borderId="0" xfId="9" applyFont="1" applyAlignment="1">
      <alignment horizontal="left"/>
    </xf>
    <xf numFmtId="2" fontId="4" fillId="0" borderId="6" xfId="9" applyNumberFormat="1" applyFont="1" applyBorder="1"/>
    <xf numFmtId="2" fontId="4" fillId="0" borderId="0" xfId="9" applyNumberFormat="1" applyFont="1"/>
    <xf numFmtId="2" fontId="3" fillId="5" borderId="6" xfId="9" applyNumberFormat="1" applyFont="1" applyFill="1" applyBorder="1"/>
    <xf numFmtId="0" fontId="4" fillId="0" borderId="1" xfId="9" applyFont="1" applyBorder="1"/>
    <xf numFmtId="0" fontId="4" fillId="0" borderId="2" xfId="9" applyFont="1" applyBorder="1"/>
    <xf numFmtId="0" fontId="4" fillId="0" borderId="2" xfId="9" applyFont="1" applyBorder="1" applyAlignment="1">
      <alignment horizontal="right"/>
    </xf>
    <xf numFmtId="0" fontId="4" fillId="0" borderId="3" xfId="9" applyFont="1" applyBorder="1"/>
    <xf numFmtId="0" fontId="6" fillId="0" borderId="0" xfId="9" applyFont="1"/>
    <xf numFmtId="166" fontId="4" fillId="0" borderId="0" xfId="10" applyNumberFormat="1" applyFont="1" applyAlignment="1">
      <alignment horizontal="right"/>
    </xf>
    <xf numFmtId="0" fontId="4" fillId="4" borderId="0" xfId="10" applyFont="1" applyFill="1"/>
    <xf numFmtId="171" fontId="4" fillId="0" borderId="0" xfId="9" applyNumberFormat="1" applyFont="1" applyAlignment="1">
      <alignment horizontal="right" vertical="center"/>
    </xf>
    <xf numFmtId="3" fontId="29" fillId="8" borderId="0" xfId="0" applyNumberFormat="1" applyFont="1" applyFill="1" applyAlignment="1">
      <alignment horizontal="right"/>
    </xf>
    <xf numFmtId="3" fontId="4" fillId="9" borderId="5" xfId="9" applyNumberFormat="1" applyFont="1" applyFill="1" applyBorder="1"/>
    <xf numFmtId="3" fontId="4" fillId="9" borderId="0" xfId="9" applyNumberFormat="1" applyFont="1" applyFill="1"/>
    <xf numFmtId="3" fontId="4" fillId="9" borderId="6" xfId="9" applyNumberFormat="1" applyFont="1" applyFill="1" applyBorder="1" applyAlignment="1">
      <alignment horizontal="right"/>
    </xf>
    <xf numFmtId="3" fontId="3" fillId="9" borderId="0" xfId="9" applyNumberFormat="1" applyFont="1" applyFill="1"/>
    <xf numFmtId="3" fontId="3" fillId="9" borderId="0" xfId="9" applyNumberFormat="1" applyFont="1" applyFill="1" applyAlignment="1">
      <alignment horizontal="right"/>
    </xf>
    <xf numFmtId="3" fontId="3" fillId="9" borderId="6" xfId="9" applyNumberFormat="1" applyFont="1" applyFill="1" applyBorder="1" applyAlignment="1">
      <alignment horizontal="right"/>
    </xf>
    <xf numFmtId="3" fontId="3" fillId="9" borderId="0" xfId="9" applyNumberFormat="1" applyFont="1" applyFill="1" applyAlignment="1">
      <alignment vertical="center"/>
    </xf>
    <xf numFmtId="3" fontId="3" fillId="9" borderId="0" xfId="9" applyNumberFormat="1" applyFont="1" applyFill="1" applyAlignment="1">
      <alignment horizontal="right" vertical="center"/>
    </xf>
    <xf numFmtId="3" fontId="3" fillId="9" borderId="6" xfId="9" applyNumberFormat="1" applyFont="1" applyFill="1" applyBorder="1" applyAlignment="1">
      <alignment horizontal="right" vertical="center"/>
    </xf>
    <xf numFmtId="4" fontId="35" fillId="0" borderId="0" xfId="9" applyNumberFormat="1" applyFont="1" applyAlignment="1">
      <alignment vertical="center"/>
    </xf>
    <xf numFmtId="4" fontId="4" fillId="0" borderId="6" xfId="9" applyNumberFormat="1" applyFont="1" applyBorder="1" applyAlignment="1">
      <alignment horizontal="right" vertical="center"/>
    </xf>
    <xf numFmtId="170" fontId="3" fillId="3" borderId="6" xfId="9" applyNumberFormat="1" applyFont="1" applyFill="1" applyBorder="1" applyAlignment="1">
      <alignment horizontal="right" vertical="center"/>
    </xf>
    <xf numFmtId="4" fontId="26" fillId="0" borderId="0" xfId="9" applyNumberFormat="1" applyFont="1"/>
    <xf numFmtId="4" fontId="1" fillId="0" borderId="0" xfId="9" applyNumberFormat="1" applyFont="1"/>
    <xf numFmtId="3" fontId="5" fillId="0" borderId="0" xfId="0" applyNumberFormat="1" applyFont="1"/>
    <xf numFmtId="4" fontId="3" fillId="3" borderId="7" xfId="9" applyNumberFormat="1" applyFont="1" applyFill="1" applyBorder="1" applyAlignment="1">
      <alignment horizontal="center" vertical="center"/>
    </xf>
    <xf numFmtId="3" fontId="4" fillId="0" borderId="2" xfId="9" applyNumberFormat="1" applyFont="1" applyBorder="1" applyAlignment="1">
      <alignment horizontal="center"/>
    </xf>
    <xf numFmtId="3" fontId="4" fillId="0" borderId="3" xfId="9" applyNumberFormat="1" applyFont="1" applyBorder="1" applyAlignment="1">
      <alignment horizontal="center"/>
    </xf>
    <xf numFmtId="3" fontId="2" fillId="0" borderId="0" xfId="9" applyNumberFormat="1" applyFont="1" applyAlignment="1">
      <alignment horizontal="center"/>
    </xf>
    <xf numFmtId="3" fontId="3" fillId="5" borderId="7" xfId="9" applyNumberFormat="1" applyFont="1" applyFill="1" applyBorder="1" applyAlignment="1">
      <alignment horizontal="center" vertical="center"/>
    </xf>
    <xf numFmtId="3" fontId="3" fillId="5" borderId="9" xfId="9" applyNumberFormat="1" applyFont="1" applyFill="1" applyBorder="1" applyAlignment="1">
      <alignment horizontal="center" vertical="center"/>
    </xf>
    <xf numFmtId="3" fontId="3" fillId="5" borderId="8" xfId="9" applyNumberFormat="1" applyFont="1" applyFill="1" applyBorder="1" applyAlignment="1">
      <alignment horizontal="center" vertical="center"/>
    </xf>
    <xf numFmtId="3" fontId="3" fillId="5" borderId="5" xfId="9" applyNumberFormat="1" applyFont="1" applyFill="1" applyBorder="1" applyAlignment="1">
      <alignment horizontal="center" vertical="center"/>
    </xf>
    <xf numFmtId="3" fontId="3" fillId="5" borderId="0" xfId="9" applyNumberFormat="1" applyFont="1" applyFill="1" applyAlignment="1">
      <alignment horizontal="center" vertical="center"/>
    </xf>
    <xf numFmtId="0" fontId="2" fillId="0" borderId="0" xfId="9" applyFont="1" applyAlignment="1">
      <alignment horizontal="center"/>
    </xf>
    <xf numFmtId="0" fontId="3" fillId="5" borderId="7" xfId="9" applyFont="1" applyFill="1" applyBorder="1" applyAlignment="1">
      <alignment horizontal="center" vertical="center"/>
    </xf>
    <xf numFmtId="0" fontId="3" fillId="5" borderId="9" xfId="9" applyFont="1" applyFill="1" applyBorder="1" applyAlignment="1">
      <alignment horizontal="center" vertical="center"/>
    </xf>
    <xf numFmtId="0" fontId="3" fillId="5" borderId="8" xfId="9" applyFont="1" applyFill="1" applyBorder="1" applyAlignment="1">
      <alignment horizontal="center" vertical="center"/>
    </xf>
    <xf numFmtId="4" fontId="7" fillId="0" borderId="0" xfId="9" applyNumberFormat="1" applyFont="1" applyAlignment="1">
      <alignment horizontal="center" vertical="center"/>
    </xf>
    <xf numFmtId="4" fontId="3" fillId="3" borderId="7" xfId="9" applyNumberFormat="1" applyFont="1" applyFill="1" applyBorder="1" applyAlignment="1">
      <alignment horizontal="center" vertical="center" wrapText="1"/>
    </xf>
    <xf numFmtId="4" fontId="3" fillId="3" borderId="8" xfId="9" applyNumberFormat="1" applyFont="1" applyFill="1" applyBorder="1" applyAlignment="1">
      <alignment horizontal="center" vertical="center" wrapText="1"/>
    </xf>
    <xf numFmtId="4" fontId="3" fillId="3" borderId="5" xfId="9" applyNumberFormat="1" applyFont="1" applyFill="1" applyBorder="1" applyAlignment="1">
      <alignment horizontal="center" vertical="center"/>
    </xf>
    <xf numFmtId="4" fontId="3" fillId="3" borderId="0" xfId="9" applyNumberFormat="1" applyFont="1" applyFill="1" applyAlignment="1">
      <alignment horizontal="center" vertical="center"/>
    </xf>
    <xf numFmtId="4" fontId="7" fillId="0" borderId="0" xfId="9" applyNumberFormat="1" applyFont="1" applyAlignment="1">
      <alignment horizontal="center" wrapText="1"/>
    </xf>
    <xf numFmtId="4" fontId="3" fillId="3" borderId="9" xfId="9" applyNumberFormat="1" applyFont="1" applyFill="1" applyBorder="1" applyAlignment="1">
      <alignment horizontal="center" vertical="center" wrapText="1"/>
    </xf>
    <xf numFmtId="4" fontId="3" fillId="3" borderId="7" xfId="9" applyNumberFormat="1" applyFont="1" applyFill="1" applyBorder="1" applyAlignment="1">
      <alignment horizontal="center" vertical="center"/>
    </xf>
    <xf numFmtId="4" fontId="3" fillId="3" borderId="8" xfId="9" applyNumberFormat="1" applyFont="1" applyFill="1" applyBorder="1" applyAlignment="1">
      <alignment horizontal="center" vertical="center"/>
    </xf>
    <xf numFmtId="3" fontId="4" fillId="0" borderId="0" xfId="9" applyNumberFormat="1" applyFont="1" applyAlignment="1">
      <alignment horizontal="left" vertical="center" wrapText="1"/>
    </xf>
    <xf numFmtId="4" fontId="36" fillId="0" borderId="0" xfId="9" applyNumberFormat="1" applyFont="1" applyAlignment="1">
      <alignment horizontal="center" wrapText="1"/>
    </xf>
    <xf numFmtId="4" fontId="36" fillId="0" borderId="0" xfId="9" applyNumberFormat="1" applyFont="1" applyAlignment="1">
      <alignment horizontal="center" vertical="center" wrapText="1"/>
    </xf>
  </cellXfs>
  <cellStyles count="11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2" xfId="4" xr:uid="{00000000-0005-0000-0000-000003000000}"/>
    <cellStyle name="F5" xfId="5" xr:uid="{00000000-0005-0000-0000-000004000000}"/>
    <cellStyle name="Fixed" xfId="6" xr:uid="{00000000-0005-0000-0000-000005000000}"/>
    <cellStyle name="Heading 2" xfId="7" xr:uid="{00000000-0005-0000-0000-000006000000}"/>
    <cellStyle name="Millares 2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PERÚ: VENTA INTERNA DE PRODUCTOS HIDROBIOLÓGICOS MARÍTIMOS Y CONTINENTALES SEGÚN UTILIZACIÓN, 2020
(TMB) </a:t>
            </a:r>
          </a:p>
        </c:rich>
      </c:tx>
      <c:layout>
        <c:manualLayout>
          <c:xMode val="edge"/>
          <c:yMode val="edge"/>
          <c:x val="0.13516907325359839"/>
          <c:y val="4.010554089709762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Ventas!$D$9</c:f>
              <c:strCache>
                <c:ptCount val="1"/>
                <c:pt idx="0">
                  <c:v>Consumo Humano Directo</c:v>
                </c:pt>
              </c:strCache>
            </c:strRef>
          </c:tx>
          <c:spPr>
            <a:solidFill>
              <a:srgbClr val="00B050"/>
            </a:solidFill>
            <a:ln w="28575" cap="rnd" cmpd="sng" algn="ctr">
              <a:solidFill>
                <a:srgbClr val="00B050"/>
              </a:solidFill>
              <a:prstDash val="solid"/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[1]Ventas!$V$54:$AG$54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   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Ventas!$G$9:$R$9</c:f>
              <c:numCache>
                <c:formatCode>#,##0</c:formatCode>
                <c:ptCount val="12"/>
                <c:pt idx="0">
                  <c:v>68267.279784000013</c:v>
                </c:pt>
                <c:pt idx="1">
                  <c:v>79639.750123999998</c:v>
                </c:pt>
                <c:pt idx="2">
                  <c:v>60776.564227000003</c:v>
                </c:pt>
                <c:pt idx="3">
                  <c:v>36353.683315000002</c:v>
                </c:pt>
                <c:pt idx="4">
                  <c:v>41433.833311000002</c:v>
                </c:pt>
                <c:pt idx="5">
                  <c:v>50812.704142000002</c:v>
                </c:pt>
                <c:pt idx="6">
                  <c:v>68615.830770000015</c:v>
                </c:pt>
                <c:pt idx="7">
                  <c:v>64048.468142999991</c:v>
                </c:pt>
                <c:pt idx="8">
                  <c:v>85382.255743999995</c:v>
                </c:pt>
                <c:pt idx="9">
                  <c:v>70438.532653999995</c:v>
                </c:pt>
                <c:pt idx="10">
                  <c:v>64826.922021000006</c:v>
                </c:pt>
                <c:pt idx="11">
                  <c:v>61068.006353999997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7B3-4819-8238-B39EF28E46B4}"/>
            </c:ext>
          </c:extLst>
        </c:ser>
        <c:ser>
          <c:idx val="2"/>
          <c:order val="1"/>
          <c:tx>
            <c:strRef>
              <c:f>Ventas!$D$27</c:f>
              <c:strCache>
                <c:ptCount val="1"/>
                <c:pt idx="0">
                  <c:v>Consumo Humano Indirecto</c:v>
                </c:pt>
              </c:strCache>
            </c:strRef>
          </c:tx>
          <c:spPr>
            <a:solidFill>
              <a:srgbClr val="92D050"/>
            </a:solidFill>
            <a:ln cmpd="sng">
              <a:solidFill>
                <a:srgbClr val="92D05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B7B3-4819-8238-B39EF28E46B4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B7B3-4819-8238-B39EF28E46B4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5-B7B3-4819-8238-B39EF28E46B4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B7B3-4819-8238-B39EF28E46B4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9-B7B3-4819-8238-B39EF28E46B4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B-B7B3-4819-8238-B39EF28E46B4}"/>
              </c:ext>
            </c:extLst>
          </c:dPt>
          <c:dPt>
            <c:idx val="6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D-B7B3-4819-8238-B39EF28E46B4}"/>
              </c:ext>
            </c:extLst>
          </c:dPt>
          <c:dPt>
            <c:idx val="7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F-B7B3-4819-8238-B39EF28E46B4}"/>
              </c:ext>
            </c:extLst>
          </c:dPt>
          <c:dPt>
            <c:idx val="8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1-B7B3-4819-8238-B39EF28E46B4}"/>
              </c:ext>
            </c:extLst>
          </c:dPt>
          <c:dPt>
            <c:idx val="9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3-B7B3-4819-8238-B39EF28E46B4}"/>
              </c:ext>
            </c:extLst>
          </c:dPt>
          <c:dPt>
            <c:idx val="1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5-B7B3-4819-8238-B39EF28E46B4}"/>
              </c:ext>
            </c:extLst>
          </c:dPt>
          <c:dPt>
            <c:idx val="1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7-B7B3-4819-8238-B39EF28E46B4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Ventas!$G$5:$S$5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   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Ventas!$G$27:$R$27</c:f>
              <c:numCache>
                <c:formatCode>#,##0</c:formatCode>
                <c:ptCount val="12"/>
                <c:pt idx="0">
                  <c:v>4993</c:v>
                </c:pt>
                <c:pt idx="1">
                  <c:v>4429</c:v>
                </c:pt>
                <c:pt idx="2">
                  <c:v>2297</c:v>
                </c:pt>
                <c:pt idx="3">
                  <c:v>3986</c:v>
                </c:pt>
                <c:pt idx="4">
                  <c:v>4123</c:v>
                </c:pt>
                <c:pt idx="5">
                  <c:v>2942</c:v>
                </c:pt>
                <c:pt idx="6">
                  <c:v>5669</c:v>
                </c:pt>
                <c:pt idx="7">
                  <c:v>6985</c:v>
                </c:pt>
                <c:pt idx="8">
                  <c:v>6144</c:v>
                </c:pt>
                <c:pt idx="9">
                  <c:v>3326</c:v>
                </c:pt>
                <c:pt idx="10">
                  <c:v>1602</c:v>
                </c:pt>
                <c:pt idx="11">
                  <c:v>8528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92D05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8-B7B3-4819-8238-B39EF28E46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47877512"/>
        <c:axId val="1"/>
      </c:barChart>
      <c:lineChart>
        <c:grouping val="standard"/>
        <c:varyColors val="0"/>
        <c:ser>
          <c:idx val="0"/>
          <c:order val="2"/>
          <c:tx>
            <c:strRef>
              <c:f>Ventas!$B$7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33"/>
            <c:spPr>
              <a:solidFill>
                <a:schemeClr val="bg1"/>
              </a:solidFill>
              <a:ln>
                <a:solidFill>
                  <a:srgbClr val="0070C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[1]Ventas!$V$54:$AG$54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   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Ventas!$G$7:$R$7</c:f>
              <c:numCache>
                <c:formatCode>#,##0</c:formatCode>
                <c:ptCount val="12"/>
                <c:pt idx="0">
                  <c:v>76385.43585400001</c:v>
                </c:pt>
                <c:pt idx="1">
                  <c:v>87430.770800999991</c:v>
                </c:pt>
                <c:pt idx="2">
                  <c:v>65511.475427000005</c:v>
                </c:pt>
                <c:pt idx="3">
                  <c:v>41665.338271000001</c:v>
                </c:pt>
                <c:pt idx="4">
                  <c:v>49360.560505000001</c:v>
                </c:pt>
                <c:pt idx="5">
                  <c:v>56844.410942000002</c:v>
                </c:pt>
                <c:pt idx="6">
                  <c:v>78550.050370000012</c:v>
                </c:pt>
                <c:pt idx="7">
                  <c:v>73840.233378999998</c:v>
                </c:pt>
                <c:pt idx="8">
                  <c:v>98587.987743999998</c:v>
                </c:pt>
                <c:pt idx="9">
                  <c:v>77185.223815999998</c:v>
                </c:pt>
                <c:pt idx="10">
                  <c:v>68375.155286000008</c:v>
                </c:pt>
                <c:pt idx="11">
                  <c:v>73004.672554000004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B7B3-4819-8238-B39EF28E46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49142816"/>
        <c:axId val="449137568"/>
      </c:lineChart>
      <c:catAx>
        <c:axId val="347877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ax val="190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6350" cap="flat" cmpd="sng" algn="ctr">
            <a:noFill/>
            <a:prstDash val="solid"/>
            <a:round/>
          </a:ln>
        </c:spPr>
        <c:txPr>
          <a:bodyPr rot="-60000000" vert="horz"/>
          <a:lstStyle/>
          <a:p>
            <a:pPr>
              <a:defRPr>
                <a:noFill/>
              </a:defRPr>
            </a:pPr>
            <a:endParaRPr lang="es-PE"/>
          </a:p>
        </c:txPr>
        <c:crossAx val="347877512"/>
        <c:crosses val="autoZero"/>
        <c:crossBetween val="between"/>
      </c:valAx>
      <c:valAx>
        <c:axId val="4491375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PE"/>
          </a:p>
        </c:txPr>
        <c:crossAx val="449142816"/>
        <c:crosses val="max"/>
        <c:crossBetween val="between"/>
      </c:valAx>
      <c:catAx>
        <c:axId val="449142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913756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8015435825623836"/>
          <c:y val="0.92383553902727855"/>
          <c:w val="0.43969128348752323"/>
          <c:h val="3.8169738017576296E-2"/>
        </c:manualLayout>
      </c:layout>
      <c:overlay val="0"/>
      <c:txPr>
        <a:bodyPr rot="0" vert="horz"/>
        <a:lstStyle/>
        <a:p>
          <a:pPr>
            <a:defRPr/>
          </a:pPr>
          <a:endParaRPr lang="es-PE"/>
        </a:p>
      </c:txPr>
    </c:legend>
    <c:plotVisOnly val="1"/>
    <c:dispBlanksAs val="zero"/>
    <c:showDLblsOverMax val="1"/>
  </c:chart>
  <c:spPr>
    <a:noFill/>
    <a:ln>
      <a:solidFill>
        <a:schemeClr val="tx1">
          <a:tint val="75000"/>
        </a:schemeClr>
      </a:solidFill>
    </a:ln>
  </c:spPr>
  <c:txPr>
    <a:bodyPr/>
    <a:lstStyle/>
    <a:p>
      <a:pPr>
        <a:defRPr lang="en-US">
          <a:ln>
            <a:noFill/>
          </a:ln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PERÚ: INGRESO DE RECURSOS HIDROBIOLÓGICOS AL MERCADO MAYORISTA PESQUERO DE VENTANILLA </a:t>
            </a:r>
          </a:p>
          <a:p>
            <a:pPr>
              <a:defRPr sz="3275"/>
            </a:pPr>
            <a:r>
              <a:rPr lang="en-US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SEGÚN ESPECIE, 2020</a:t>
            </a:r>
          </a:p>
        </c:rich>
      </c:tx>
      <c:layout>
        <c:manualLayout>
          <c:xMode val="edge"/>
          <c:yMode val="edge"/>
          <c:x val="0.13177765389945725"/>
          <c:y val="3.939670707558970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7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8817867236216957"/>
          <c:y val="0.32488837417049299"/>
          <c:w val="0.28062050986831966"/>
          <c:h val="0.54849457592023765"/>
        </c:manualLayout>
      </c:layout>
      <c:doughnutChart>
        <c:varyColors val="1"/>
        <c:ser>
          <c:idx val="0"/>
          <c:order val="0"/>
          <c:dPt>
            <c:idx val="0"/>
            <c:bubble3D val="0"/>
            <c:explosion val="4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AB4-4732-A997-B69480FD2501}"/>
              </c:ext>
            </c:extLst>
          </c:dPt>
          <c:dPt>
            <c:idx val="1"/>
            <c:bubble3D val="0"/>
            <c:explosion val="4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B4-4732-A997-B69480FD2501}"/>
              </c:ext>
            </c:extLst>
          </c:dPt>
          <c:dPt>
            <c:idx val="2"/>
            <c:bubble3D val="0"/>
            <c:explosion val="9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AB4-4732-A997-B69480FD2501}"/>
              </c:ext>
            </c:extLst>
          </c:dPt>
          <c:dLbls>
            <c:dLbl>
              <c:idx val="0"/>
              <c:layout>
                <c:manualLayout>
                  <c:x val="0.11205046471854671"/>
                  <c:y val="9.4542459243064744E-2"/>
                </c:manualLayout>
              </c:layout>
              <c:numFmt formatCode="0.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B4-4732-A997-B69480FD2501}"/>
                </c:ext>
              </c:extLst>
            </c:dLbl>
            <c:dLbl>
              <c:idx val="1"/>
              <c:layout>
                <c:manualLayout>
                  <c:x val="-0.11546189010050678"/>
                  <c:y val="-0.11203622771543775"/>
                </c:manualLayout>
              </c:layout>
              <c:numFmt formatCode="0.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4-4732-A997-B69480FD2501}"/>
                </c:ext>
              </c:extLst>
            </c:dLbl>
            <c:dLbl>
              <c:idx val="2"/>
              <c:layout>
                <c:manualLayout>
                  <c:x val="8.3803663978366E-2"/>
                  <c:y val="-0.1277189125709414"/>
                </c:manualLayout>
              </c:layout>
              <c:numFmt formatCode="0.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B4-4732-A997-B69480FD2501}"/>
                </c:ext>
              </c:extLst>
            </c:dLbl>
            <c:dLbl>
              <c:idx val="3"/>
              <c:layout>
                <c:manualLayout>
                  <c:x val="-5.3005479074415482E-2"/>
                  <c:y val="-7.9349867362836335E-2"/>
                </c:manualLayout>
              </c:layout>
              <c:numFmt formatCode="0.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4-4732-A997-B69480FD2501}"/>
                </c:ext>
              </c:extLst>
            </c:dLbl>
            <c:dLbl>
              <c:idx val="4"/>
              <c:layout>
                <c:manualLayout>
                  <c:x val="9.7895824356113631E-2"/>
                  <c:y val="-0.11760785999073484"/>
                </c:manualLayout>
              </c:layout>
              <c:numFmt formatCode="0.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B4-4732-A997-B69480FD2501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3175">
                <a:solidFill>
                  <a:srgbClr val="FFFFFF"/>
                </a:solidFill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'MMP Ventanilla'!$K$60:$K$62</c:f>
              <c:strCache>
                <c:ptCount val="3"/>
                <c:pt idx="0">
                  <c:v>PESCADOS</c:v>
                </c:pt>
                <c:pt idx="1">
                  <c:v>MARISCOS</c:v>
                </c:pt>
                <c:pt idx="2">
                  <c:v>VEGETALES</c:v>
                </c:pt>
              </c:strCache>
            </c:strRef>
          </c:cat>
          <c:val>
            <c:numRef>
              <c:f>'MMP Ventanilla'!$L$60:$L$62</c:f>
              <c:numCache>
                <c:formatCode>#,##0.00</c:formatCode>
                <c:ptCount val="3"/>
                <c:pt idx="0">
                  <c:v>57594.574000000008</c:v>
                </c:pt>
                <c:pt idx="1">
                  <c:v>6993.3039999999992</c:v>
                </c:pt>
                <c:pt idx="2">
                  <c:v>165.69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B4-4732-A997-B69480FD2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PERÚ: INGRESO DE RECURSOS HIDROBIOLÓGICOS AL MERCADO MAYORISTA PESQUERO DE VILLA MARÍA DEL TRIUNFO SEGÚN ESPECIE, 2020</a:t>
            </a:r>
          </a:p>
        </c:rich>
      </c:tx>
      <c:layout>
        <c:manualLayout>
          <c:xMode val="edge"/>
          <c:yMode val="edge"/>
          <c:x val="0.13068348223652967"/>
          <c:y val="3.725789831826577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5633876097994305"/>
          <c:y val="0.26650829997094638"/>
          <c:w val="0.2752206446396695"/>
          <c:h val="0.6479762449956421"/>
        </c:manualLayout>
      </c:layout>
      <c:doughnutChart>
        <c:varyColors val="1"/>
        <c:ser>
          <c:idx val="0"/>
          <c:order val="0"/>
          <c:dPt>
            <c:idx val="0"/>
            <c:bubble3D val="0"/>
            <c:explosion val="4"/>
            <c:spPr>
              <a:solidFill>
                <a:schemeClr val="accent4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423-4FDA-8ABE-BA11966D2D19}"/>
              </c:ext>
            </c:extLst>
          </c:dPt>
          <c:dPt>
            <c:idx val="1"/>
            <c:bubble3D val="0"/>
            <c:explosion val="4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23-4FDA-8ABE-BA11966D2D19}"/>
              </c:ext>
            </c:extLst>
          </c:dPt>
          <c:dPt>
            <c:idx val="2"/>
            <c:bubble3D val="0"/>
            <c:explosion val="9"/>
            <c:spPr>
              <a:solidFill>
                <a:schemeClr val="accent4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423-4FDA-8ABE-BA11966D2D19}"/>
              </c:ext>
            </c:extLst>
          </c:dPt>
          <c:dLbls>
            <c:dLbl>
              <c:idx val="0"/>
              <c:layout>
                <c:manualLayout>
                  <c:x val="9.9807769164373547E-2"/>
                  <c:y val="5.473696650958039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23-4FDA-8ABE-BA11966D2D19}"/>
                </c:ext>
              </c:extLst>
            </c:dLbl>
            <c:dLbl>
              <c:idx val="1"/>
              <c:layout>
                <c:manualLayout>
                  <c:x val="-0.1004584107662654"/>
                  <c:y val="-6.9388840466236279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23-4FDA-8ABE-BA11966D2D19}"/>
                </c:ext>
              </c:extLst>
            </c:dLbl>
            <c:dLbl>
              <c:idx val="2"/>
              <c:layout>
                <c:manualLayout>
                  <c:x val="8.4610347502182881E-2"/>
                  <c:y val="-9.2014792710010715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23-4FDA-8ABE-BA11966D2D19}"/>
                </c:ext>
              </c:extLst>
            </c:dLbl>
            <c:dLbl>
              <c:idx val="3"/>
              <c:layout>
                <c:manualLayout>
                  <c:x val="-5.3005479074415482E-2"/>
                  <c:y val="-7.9349867362836363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23-4FDA-8ABE-BA11966D2D19}"/>
                </c:ext>
              </c:extLst>
            </c:dLbl>
            <c:dLbl>
              <c:idx val="4"/>
              <c:layout>
                <c:manualLayout>
                  <c:x val="9.78958243561137E-2"/>
                  <c:y val="-0.11760785999073484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23-4FDA-8ABE-BA11966D2D19}"/>
                </c:ext>
              </c:extLst>
            </c:dLbl>
            <c:numFmt formatCode="0.0%" sourceLinked="0"/>
            <c:spPr>
              <a:noFill/>
              <a:ln w="3175">
                <a:noFill/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'MMP Villa Maria'!$L$56:$L$58</c:f>
              <c:strCache>
                <c:ptCount val="3"/>
                <c:pt idx="0">
                  <c:v>PESCADOS</c:v>
                </c:pt>
                <c:pt idx="1">
                  <c:v>MARISCOS</c:v>
                </c:pt>
                <c:pt idx="2">
                  <c:v>VEGETALES</c:v>
                </c:pt>
              </c:strCache>
            </c:strRef>
          </c:cat>
          <c:val>
            <c:numRef>
              <c:f>'MMP Villa Maria'!$M$56:$M$58</c:f>
              <c:numCache>
                <c:formatCode>#,##0.00</c:formatCode>
                <c:ptCount val="3"/>
                <c:pt idx="0">
                  <c:v>55317.112000000008</c:v>
                </c:pt>
                <c:pt idx="1">
                  <c:v>14537.737000000001</c:v>
                </c:pt>
                <c:pt idx="2">
                  <c:v>204.98499999999999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23-4FDA-8ABE-BA11966D2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 sz="1400"/>
              <a:t>PERÚ: INGRESO DE RECURSOS HIDROBIOLÓGICOS A LOS MERCADOS MAYORISTAS</a:t>
            </a:r>
            <a:r>
              <a:rPr lang="es-ES_tradnl" sz="1400" baseline="0"/>
              <a:t> DE LAS REGIONES DEL NORTE</a:t>
            </a:r>
            <a:r>
              <a:rPr lang="es-ES_tradnl" sz="1400"/>
              <a:t> SEGÚN ESPECIE, 2020</a:t>
            </a:r>
          </a:p>
        </c:rich>
      </c:tx>
      <c:layout>
        <c:manualLayout>
          <c:xMode val="edge"/>
          <c:yMode val="edge"/>
          <c:x val="0.13068348223652967"/>
          <c:y val="3.725787523312832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7982142839631128"/>
          <c:y val="0.27894480197394589"/>
          <c:w val="0.25969351149809011"/>
          <c:h val="0.66378037942966983"/>
        </c:manualLayout>
      </c:layout>
      <c:doughnutChart>
        <c:varyColors val="1"/>
        <c:ser>
          <c:idx val="0"/>
          <c:order val="0"/>
          <c:dPt>
            <c:idx val="0"/>
            <c:bubble3D val="0"/>
            <c:explosion val="4"/>
            <c:spPr>
              <a:solidFill>
                <a:schemeClr val="accent6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3D3-44FE-AEA0-644A9BBBDDB9}"/>
              </c:ext>
            </c:extLst>
          </c:dPt>
          <c:dPt>
            <c:idx val="1"/>
            <c:bubble3D val="0"/>
            <c:explosion val="4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D3-44FE-AEA0-644A9BBBDDB9}"/>
              </c:ext>
            </c:extLst>
          </c:dPt>
          <c:dPt>
            <c:idx val="2"/>
            <c:bubble3D val="0"/>
            <c:explosion val="9"/>
            <c:spPr>
              <a:solidFill>
                <a:schemeClr val="accent6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3D3-44FE-AEA0-644A9BBBDDB9}"/>
              </c:ext>
            </c:extLst>
          </c:dPt>
          <c:dLbls>
            <c:dLbl>
              <c:idx val="0"/>
              <c:layout>
                <c:manualLayout>
                  <c:x val="0.10958080006372761"/>
                  <c:y val="7.6458589574235361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D3-44FE-AEA0-644A9BBBDDB9}"/>
                </c:ext>
              </c:extLst>
            </c:dLbl>
            <c:dLbl>
              <c:idx val="1"/>
              <c:layout>
                <c:manualLayout>
                  <c:x val="-9.575662929785185E-2"/>
                  <c:y val="-5.4221040833431829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D3-44FE-AEA0-644A9BBBDDB9}"/>
                </c:ext>
              </c:extLst>
            </c:dLbl>
            <c:dLbl>
              <c:idx val="2"/>
              <c:layout>
                <c:manualLayout>
                  <c:x val="6.6547653728461414E-2"/>
                  <c:y val="-4.1983528563186351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D3-44FE-AEA0-644A9BBBDDB9}"/>
                </c:ext>
              </c:extLst>
            </c:dLbl>
            <c:dLbl>
              <c:idx val="3"/>
              <c:layout>
                <c:manualLayout>
                  <c:x val="-5.3005479074415482E-2"/>
                  <c:y val="-7.9349867362836363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D3-44FE-AEA0-644A9BBBDDB9}"/>
                </c:ext>
              </c:extLst>
            </c:dLbl>
            <c:dLbl>
              <c:idx val="4"/>
              <c:layout>
                <c:manualLayout>
                  <c:x val="9.78958243561137E-2"/>
                  <c:y val="-0.11760785999073484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D3-44FE-AEA0-644A9BBBDDB9}"/>
                </c:ext>
              </c:extLst>
            </c:dLbl>
            <c:numFmt formatCode="0.0%" sourceLinked="0"/>
            <c:spPr>
              <a:noFill/>
              <a:ln w="3175">
                <a:noFill/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'MM Norte'!$O$61:$O$63</c:f>
              <c:strCache>
                <c:ptCount val="3"/>
                <c:pt idx="0">
                  <c:v>PESCADOS</c:v>
                </c:pt>
                <c:pt idx="1">
                  <c:v>MARISCOS</c:v>
                </c:pt>
                <c:pt idx="2">
                  <c:v>VEGETALES</c:v>
                </c:pt>
              </c:strCache>
            </c:strRef>
          </c:cat>
          <c:val>
            <c:numRef>
              <c:f>'MM Norte'!$P$61:$P$63</c:f>
              <c:numCache>
                <c:formatCode>#,##0.00</c:formatCode>
                <c:ptCount val="3"/>
                <c:pt idx="0">
                  <c:v>79016.086849999934</c:v>
                </c:pt>
                <c:pt idx="1">
                  <c:v>7413.5139240000008</c:v>
                </c:pt>
                <c:pt idx="2">
                  <c:v>307.21200000000005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D3-44FE-AEA0-644A9BBBD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 sz="1400"/>
              <a:t>PERÚ: INGRESO DE RECURSOS HIDROBIOLÓGICOS A LOS MERCADOS MAYORISTAS DE</a:t>
            </a:r>
            <a:r>
              <a:rPr lang="es-ES_tradnl" sz="1400" baseline="0"/>
              <a:t> LAS REGIONES DEL SUR </a:t>
            </a:r>
            <a:r>
              <a:rPr lang="es-ES_tradnl" sz="1400"/>
              <a:t>SEGÚN ESPECIE, 2020</a:t>
            </a:r>
          </a:p>
        </c:rich>
      </c:tx>
      <c:layout>
        <c:manualLayout>
          <c:xMode val="edge"/>
          <c:yMode val="edge"/>
          <c:x val="0.13068348223652967"/>
          <c:y val="3.725789831826577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9676501484117493"/>
          <c:y val="0.24697853944727496"/>
          <c:w val="0.24680414564003672"/>
          <c:h val="0.64445827543615875"/>
        </c:manualLayout>
      </c:layout>
      <c:doughnutChart>
        <c:varyColors val="1"/>
        <c:ser>
          <c:idx val="0"/>
          <c:order val="0"/>
          <c:dPt>
            <c:idx val="0"/>
            <c:bubble3D val="0"/>
            <c:explosion val="4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A9B-43E3-8856-35B8C24F04D0}"/>
              </c:ext>
            </c:extLst>
          </c:dPt>
          <c:dPt>
            <c:idx val="1"/>
            <c:bubble3D val="0"/>
            <c:explosion val="4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9B-43E3-8856-35B8C24F04D0}"/>
              </c:ext>
            </c:extLst>
          </c:dPt>
          <c:dPt>
            <c:idx val="2"/>
            <c:bubble3D val="0"/>
            <c:explosion val="9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A9B-43E3-8856-35B8C24F04D0}"/>
              </c:ext>
            </c:extLst>
          </c:dPt>
          <c:dLbls>
            <c:dLbl>
              <c:idx val="0"/>
              <c:layout>
                <c:manualLayout>
                  <c:x val="0.11513611076117874"/>
                  <c:y val="8.6296317739694303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9B-43E3-8856-35B8C24F04D0}"/>
                </c:ext>
              </c:extLst>
            </c:dLbl>
            <c:dLbl>
              <c:idx val="1"/>
              <c:layout>
                <c:manualLayout>
                  <c:x val="-0.10710050895374922"/>
                  <c:y val="-3.9521962328238382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9B-43E3-8856-35B8C24F04D0}"/>
                </c:ext>
              </c:extLst>
            </c:dLbl>
            <c:dLbl>
              <c:idx val="2"/>
              <c:layout>
                <c:manualLayout>
                  <c:x val="0.12318097422506734"/>
                  <c:y val="-4.1983557202408525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9B-43E3-8856-35B8C24F04D0}"/>
                </c:ext>
              </c:extLst>
            </c:dLbl>
            <c:dLbl>
              <c:idx val="3"/>
              <c:layout>
                <c:manualLayout>
                  <c:x val="-5.3005479074415482E-2"/>
                  <c:y val="-7.9349867362836363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9B-43E3-8856-35B8C24F04D0}"/>
                </c:ext>
              </c:extLst>
            </c:dLbl>
            <c:dLbl>
              <c:idx val="4"/>
              <c:layout>
                <c:manualLayout>
                  <c:x val="9.78958243561137E-2"/>
                  <c:y val="-0.11760785999073484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9B-43E3-8856-35B8C24F04D0}"/>
                </c:ext>
              </c:extLst>
            </c:dLbl>
            <c:numFmt formatCode="0.0%" sourceLinked="0"/>
            <c:spPr>
              <a:noFill/>
              <a:ln w="3175">
                <a:noFill/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'MM Sur'!$K$58:$K$60</c:f>
              <c:strCache>
                <c:ptCount val="3"/>
                <c:pt idx="0">
                  <c:v>PESCADOS</c:v>
                </c:pt>
                <c:pt idx="1">
                  <c:v>MARISCOS</c:v>
                </c:pt>
                <c:pt idx="2">
                  <c:v>VEGETALES</c:v>
                </c:pt>
              </c:strCache>
            </c:strRef>
          </c:cat>
          <c:val>
            <c:numRef>
              <c:f>'MM Sur'!$L$58:$L$60</c:f>
              <c:numCache>
                <c:formatCode>#,##0.00</c:formatCode>
                <c:ptCount val="3"/>
                <c:pt idx="0">
                  <c:v>12378.257000000003</c:v>
                </c:pt>
                <c:pt idx="1">
                  <c:v>825.79049999999995</c:v>
                </c:pt>
                <c:pt idx="2">
                  <c:v>19.649000000000001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9B-43E3-8856-35B8C24F0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32808</xdr:colOff>
      <xdr:row>45</xdr:row>
      <xdr:rowOff>11642</xdr:rowOff>
    </xdr:from>
    <xdr:to>
      <xdr:col>17</xdr:col>
      <xdr:colOff>117475</xdr:colOff>
      <xdr:row>83</xdr:row>
      <xdr:rowOff>69851</xdr:rowOff>
    </xdr:to>
    <xdr:graphicFrame macro="">
      <xdr:nvGraphicFramePr>
        <xdr:cNvPr id="1049649" name="Chart 1" descr="Chart 0">
          <a:extLst>
            <a:ext uri="{FF2B5EF4-FFF2-40B4-BE49-F238E27FC236}">
              <a16:creationId xmlns:a16="http://schemas.microsoft.com/office/drawing/2014/main" id="{00000000-0008-0000-0000-00003104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24343</xdr:colOff>
      <xdr:row>48</xdr:row>
      <xdr:rowOff>106591</xdr:rowOff>
    </xdr:from>
    <xdr:to>
      <xdr:col>14</xdr:col>
      <xdr:colOff>429380</xdr:colOff>
      <xdr:row>84</xdr:row>
      <xdr:rowOff>138341</xdr:rowOff>
    </xdr:to>
    <xdr:graphicFrame macro="">
      <xdr:nvGraphicFramePr>
        <xdr:cNvPr id="845930" name="Chart 1">
          <a:extLst>
            <a:ext uri="{FF2B5EF4-FFF2-40B4-BE49-F238E27FC236}">
              <a16:creationId xmlns:a16="http://schemas.microsoft.com/office/drawing/2014/main" id="{00000000-0008-0000-0200-00006AE8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16933</xdr:colOff>
      <xdr:row>42</xdr:row>
      <xdr:rowOff>28575</xdr:rowOff>
    </xdr:from>
    <xdr:to>
      <xdr:col>14</xdr:col>
      <xdr:colOff>698500</xdr:colOff>
      <xdr:row>73</xdr:row>
      <xdr:rowOff>67734</xdr:rowOff>
    </xdr:to>
    <xdr:graphicFrame macro="">
      <xdr:nvGraphicFramePr>
        <xdr:cNvPr id="846954" name="Chart 1">
          <a:extLst>
            <a:ext uri="{FF2B5EF4-FFF2-40B4-BE49-F238E27FC236}">
              <a16:creationId xmlns:a16="http://schemas.microsoft.com/office/drawing/2014/main" id="{00000000-0008-0000-0300-00006AEC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7144</xdr:colOff>
      <xdr:row>48</xdr:row>
      <xdr:rowOff>45244</xdr:rowOff>
    </xdr:from>
    <xdr:to>
      <xdr:col>16</xdr:col>
      <xdr:colOff>511969</xdr:colOff>
      <xdr:row>79</xdr:row>
      <xdr:rowOff>40482</xdr:rowOff>
    </xdr:to>
    <xdr:graphicFrame macro="">
      <xdr:nvGraphicFramePr>
        <xdr:cNvPr id="976960" name="Chart 1">
          <a:extLst>
            <a:ext uri="{FF2B5EF4-FFF2-40B4-BE49-F238E27FC236}">
              <a16:creationId xmlns:a16="http://schemas.microsoft.com/office/drawing/2014/main" id="{00000000-0008-0000-0400-000040E8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</xdr:colOff>
      <xdr:row>43</xdr:row>
      <xdr:rowOff>57150</xdr:rowOff>
    </xdr:from>
    <xdr:to>
      <xdr:col>14</xdr:col>
      <xdr:colOff>428624</xdr:colOff>
      <xdr:row>74</xdr:row>
      <xdr:rowOff>95250</xdr:rowOff>
    </xdr:to>
    <xdr:graphicFrame macro="">
      <xdr:nvGraphicFramePr>
        <xdr:cNvPr id="990269" name="Chart 1">
          <a:extLst>
            <a:ext uri="{FF2B5EF4-FFF2-40B4-BE49-F238E27FC236}">
              <a16:creationId xmlns:a16="http://schemas.microsoft.com/office/drawing/2014/main" id="{00000000-0008-0000-0500-00003D1C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19_G3_Venta%20Interna_2020_Anuario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tas"/>
      <sheetName val="Precios Promedio"/>
      <sheetName val="MMP Ventanilla"/>
      <sheetName val="MMP Villa Maria"/>
      <sheetName val="MM Norte"/>
      <sheetName val="MM Sur"/>
      <sheetName val="MM Selva"/>
    </sheetNames>
    <sheetDataSet>
      <sheetData sheetId="0">
        <row r="54">
          <cell r="V54" t="str">
            <v>Ene</v>
          </cell>
          <cell r="W54" t="str">
            <v>Feb</v>
          </cell>
          <cell r="X54" t="str">
            <v>Mar</v>
          </cell>
          <cell r="Y54" t="str">
            <v xml:space="preserve">Abr   </v>
          </cell>
          <cell r="Z54" t="str">
            <v>May</v>
          </cell>
          <cell r="AA54" t="str">
            <v>Jun</v>
          </cell>
          <cell r="AB54" t="str">
            <v>Jul</v>
          </cell>
          <cell r="AC54" t="str">
            <v>Ago</v>
          </cell>
          <cell r="AD54" t="str">
            <v>Set</v>
          </cell>
          <cell r="AE54" t="str">
            <v>Oct</v>
          </cell>
          <cell r="AF54" t="str">
            <v>Nov</v>
          </cell>
          <cell r="AG54" t="str">
            <v>Dic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P182"/>
  <sheetViews>
    <sheetView showGridLines="0" zoomScale="90" workbookViewId="0">
      <selection activeCell="U33" sqref="U33"/>
    </sheetView>
  </sheetViews>
  <sheetFormatPr baseColWidth="10" defaultColWidth="9.140625" defaultRowHeight="12.75" x14ac:dyDescent="0.2"/>
  <cols>
    <col min="1" max="1" width="1.7109375" style="97" customWidth="1"/>
    <col min="2" max="2" width="1.5703125" style="97" customWidth="1"/>
    <col min="3" max="3" width="2.7109375" style="97" customWidth="1"/>
    <col min="4" max="4" width="4.5703125" style="97" customWidth="1"/>
    <col min="5" max="5" width="22.5703125" style="97" customWidth="1"/>
    <col min="6" max="6" width="11.85546875" style="98" customWidth="1"/>
    <col min="7" max="17" width="10.7109375" style="98" customWidth="1"/>
    <col min="18" max="18" width="10.85546875" style="98" customWidth="1"/>
    <col min="19" max="19" width="2.85546875" style="98" customWidth="1"/>
    <col min="20" max="20" width="6.42578125" style="98" customWidth="1"/>
    <col min="21" max="21" width="11.85546875" style="99" customWidth="1"/>
    <col min="22" max="22" width="9.7109375" style="99" customWidth="1"/>
    <col min="23" max="23" width="13.85546875" style="99" customWidth="1"/>
    <col min="24" max="25" width="9.140625" style="99" customWidth="1"/>
    <col min="26" max="34" width="9.140625" style="100" customWidth="1"/>
    <col min="35" max="35" width="9.140625" style="101" customWidth="1"/>
    <col min="36" max="42" width="9.140625" style="100"/>
    <col min="43" max="16384" width="9.140625" style="97"/>
  </cols>
  <sheetData>
    <row r="2" spans="1:42" s="49" customFormat="1" ht="15.75" x14ac:dyDescent="0.25">
      <c r="B2" s="166" t="s">
        <v>0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50"/>
      <c r="U2" s="51"/>
      <c r="V2" s="51"/>
      <c r="W2" s="51"/>
      <c r="X2" s="51"/>
      <c r="Y2" s="51"/>
      <c r="Z2" s="52"/>
      <c r="AA2" s="52"/>
      <c r="AB2" s="52"/>
      <c r="AC2" s="52"/>
      <c r="AD2" s="52"/>
      <c r="AE2" s="52"/>
      <c r="AF2" s="52"/>
      <c r="AG2" s="52"/>
      <c r="AH2" s="52"/>
      <c r="AI2" s="53"/>
      <c r="AJ2" s="52"/>
      <c r="AK2" s="52"/>
      <c r="AL2" s="52"/>
      <c r="AM2" s="52"/>
      <c r="AN2" s="52"/>
      <c r="AO2" s="52"/>
      <c r="AP2" s="52"/>
    </row>
    <row r="3" spans="1:42" s="49" customFormat="1" ht="15.75" x14ac:dyDescent="0.25">
      <c r="B3" s="166" t="s">
        <v>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50"/>
      <c r="U3" s="51"/>
      <c r="V3" s="51"/>
      <c r="W3" s="51"/>
      <c r="X3" s="51"/>
      <c r="Y3" s="51"/>
      <c r="Z3" s="52"/>
      <c r="AA3" s="52"/>
      <c r="AB3" s="52"/>
      <c r="AC3" s="52"/>
      <c r="AD3" s="52"/>
      <c r="AE3" s="52"/>
      <c r="AF3" s="52"/>
      <c r="AG3" s="52"/>
      <c r="AH3" s="52"/>
      <c r="AI3" s="53"/>
      <c r="AJ3" s="52"/>
      <c r="AK3" s="52"/>
      <c r="AL3" s="52"/>
      <c r="AM3" s="52"/>
      <c r="AN3" s="52"/>
      <c r="AO3" s="52"/>
      <c r="AP3" s="52"/>
    </row>
    <row r="5" spans="1:42" s="54" customFormat="1" ht="38.25" customHeight="1" x14ac:dyDescent="0.2">
      <c r="B5" s="167" t="s">
        <v>2</v>
      </c>
      <c r="C5" s="168"/>
      <c r="D5" s="168"/>
      <c r="E5" s="168"/>
      <c r="F5" s="55" t="s">
        <v>3</v>
      </c>
      <c r="G5" s="55" t="s">
        <v>4</v>
      </c>
      <c r="H5" s="55" t="s">
        <v>5</v>
      </c>
      <c r="I5" s="55" t="s">
        <v>6</v>
      </c>
      <c r="J5" s="55" t="s">
        <v>7</v>
      </c>
      <c r="K5" s="55" t="s">
        <v>8</v>
      </c>
      <c r="L5" s="55" t="s">
        <v>9</v>
      </c>
      <c r="M5" s="55" t="s">
        <v>10</v>
      </c>
      <c r="N5" s="55" t="s">
        <v>11</v>
      </c>
      <c r="O5" s="55" t="s">
        <v>12</v>
      </c>
      <c r="P5" s="55" t="s">
        <v>13</v>
      </c>
      <c r="Q5" s="55" t="s">
        <v>14</v>
      </c>
      <c r="R5" s="167" t="s">
        <v>15</v>
      </c>
      <c r="S5" s="169"/>
      <c r="T5" s="56"/>
      <c r="U5" s="57"/>
      <c r="V5" s="57"/>
      <c r="W5" s="57"/>
      <c r="X5" s="57"/>
      <c r="Y5" s="57"/>
      <c r="Z5" s="58"/>
      <c r="AA5" s="58"/>
      <c r="AB5" s="58"/>
      <c r="AC5" s="58"/>
      <c r="AD5" s="58"/>
      <c r="AE5" s="58"/>
      <c r="AF5" s="58"/>
      <c r="AG5" s="58"/>
      <c r="AH5" s="58"/>
      <c r="AI5" s="59"/>
      <c r="AJ5" s="58"/>
      <c r="AK5" s="58"/>
      <c r="AL5" s="58"/>
      <c r="AM5" s="58"/>
      <c r="AN5" s="58"/>
      <c r="AO5" s="58"/>
      <c r="AP5" s="58"/>
    </row>
    <row r="6" spans="1:42" s="60" customFormat="1" ht="15" x14ac:dyDescent="0.25">
      <c r="B6" s="61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3"/>
      <c r="T6" s="62"/>
      <c r="U6" s="64"/>
      <c r="V6" s="64"/>
      <c r="W6" s="64"/>
      <c r="X6" s="64"/>
      <c r="Y6" s="64"/>
      <c r="Z6" s="65"/>
      <c r="AA6" s="65"/>
      <c r="AB6" s="65"/>
      <c r="AC6" s="65"/>
      <c r="AD6" s="65"/>
      <c r="AE6" s="65"/>
      <c r="AF6" s="65"/>
      <c r="AG6" s="65"/>
      <c r="AH6" s="65"/>
      <c r="AI6" s="66"/>
      <c r="AJ6" s="65"/>
      <c r="AK6" s="65"/>
      <c r="AL6" s="65"/>
      <c r="AM6" s="65"/>
      <c r="AN6" s="65"/>
      <c r="AO6" s="65"/>
      <c r="AP6" s="65"/>
    </row>
    <row r="7" spans="1:42" s="54" customFormat="1" ht="18.75" customHeight="1" x14ac:dyDescent="0.2">
      <c r="B7" s="170" t="s">
        <v>3</v>
      </c>
      <c r="C7" s="171"/>
      <c r="D7" s="171"/>
      <c r="E7" s="171"/>
      <c r="F7" s="67">
        <f>SUM(G7:R7)</f>
        <v>846741.31494900014</v>
      </c>
      <c r="G7" s="67">
        <f>+G9+G27+G33</f>
        <v>76385.43585400001</v>
      </c>
      <c r="H7" s="67">
        <f t="shared" ref="H7:R7" si="0">+H9+H27+H33</f>
        <v>87430.770800999991</v>
      </c>
      <c r="I7" s="67">
        <f t="shared" si="0"/>
        <v>65511.475427000005</v>
      </c>
      <c r="J7" s="67">
        <f t="shared" si="0"/>
        <v>41665.338271000001</v>
      </c>
      <c r="K7" s="67">
        <f t="shared" si="0"/>
        <v>49360.560505000001</v>
      </c>
      <c r="L7" s="67">
        <f t="shared" si="0"/>
        <v>56844.410942000002</v>
      </c>
      <c r="M7" s="67">
        <f t="shared" si="0"/>
        <v>78550.050370000012</v>
      </c>
      <c r="N7" s="67">
        <f t="shared" si="0"/>
        <v>73840.233378999998</v>
      </c>
      <c r="O7" s="67">
        <f t="shared" si="0"/>
        <v>98587.987743999998</v>
      </c>
      <c r="P7" s="67">
        <f t="shared" si="0"/>
        <v>77185.223815999998</v>
      </c>
      <c r="Q7" s="67">
        <f t="shared" si="0"/>
        <v>68375.155286000008</v>
      </c>
      <c r="R7" s="67">
        <f t="shared" si="0"/>
        <v>73004.672554000004</v>
      </c>
      <c r="S7" s="68"/>
      <c r="T7" s="56"/>
      <c r="U7" s="57"/>
      <c r="V7" s="57"/>
      <c r="W7" s="57"/>
      <c r="X7" s="57"/>
      <c r="Y7" s="57"/>
      <c r="Z7" s="58"/>
      <c r="AA7" s="58"/>
      <c r="AB7" s="58"/>
      <c r="AC7" s="58"/>
      <c r="AD7" s="58"/>
      <c r="AE7" s="58"/>
      <c r="AF7" s="58"/>
      <c r="AG7" s="58"/>
      <c r="AH7" s="58"/>
      <c r="AI7" s="59"/>
      <c r="AJ7" s="58"/>
      <c r="AK7" s="58"/>
      <c r="AL7" s="58"/>
      <c r="AM7" s="58"/>
      <c r="AN7" s="58"/>
      <c r="AO7" s="58"/>
      <c r="AP7" s="58"/>
    </row>
    <row r="8" spans="1:42" s="69" customFormat="1" ht="14.25" x14ac:dyDescent="0.2">
      <c r="B8" s="70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2"/>
      <c r="T8" s="71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4"/>
      <c r="AH8" s="74"/>
      <c r="AI8" s="75"/>
      <c r="AJ8" s="74"/>
      <c r="AK8" s="74"/>
      <c r="AL8" s="74"/>
      <c r="AM8" s="74"/>
      <c r="AN8" s="74"/>
      <c r="AO8" s="74"/>
      <c r="AP8" s="74"/>
    </row>
    <row r="9" spans="1:42" s="78" customFormat="1" ht="19.5" customHeight="1" x14ac:dyDescent="0.2">
      <c r="A9" s="54"/>
      <c r="B9" s="76"/>
      <c r="C9" s="77" t="s">
        <v>16</v>
      </c>
      <c r="D9" s="77" t="s">
        <v>17</v>
      </c>
      <c r="E9" s="77"/>
      <c r="F9" s="67">
        <f>SUM(G9:R9)</f>
        <v>751663.8305889999</v>
      </c>
      <c r="G9" s="67">
        <f t="shared" ref="G9:R9" si="1">+G11+G15+G19+G23</f>
        <v>68267.279784000013</v>
      </c>
      <c r="H9" s="67">
        <f t="shared" si="1"/>
        <v>79639.750123999998</v>
      </c>
      <c r="I9" s="67">
        <f t="shared" si="1"/>
        <v>60776.564227000003</v>
      </c>
      <c r="J9" s="67">
        <f t="shared" si="1"/>
        <v>36353.683315000002</v>
      </c>
      <c r="K9" s="67">
        <f t="shared" si="1"/>
        <v>41433.833311000002</v>
      </c>
      <c r="L9" s="67">
        <f t="shared" si="1"/>
        <v>50812.704142000002</v>
      </c>
      <c r="M9" s="67">
        <f t="shared" si="1"/>
        <v>68615.830770000015</v>
      </c>
      <c r="N9" s="67">
        <f t="shared" si="1"/>
        <v>64048.468142999991</v>
      </c>
      <c r="O9" s="67">
        <f t="shared" si="1"/>
        <v>85382.255743999995</v>
      </c>
      <c r="P9" s="67">
        <f t="shared" si="1"/>
        <v>70438.532653999995</v>
      </c>
      <c r="Q9" s="67">
        <f t="shared" si="1"/>
        <v>64826.922021000006</v>
      </c>
      <c r="R9" s="67">
        <f t="shared" si="1"/>
        <v>61068.006353999997</v>
      </c>
      <c r="S9" s="68"/>
      <c r="T9" s="56"/>
      <c r="U9" s="57"/>
      <c r="V9" s="57"/>
      <c r="W9" s="57"/>
      <c r="X9" s="57"/>
      <c r="Y9" s="57"/>
      <c r="Z9" s="58"/>
      <c r="AA9" s="58"/>
      <c r="AB9" s="58"/>
      <c r="AC9" s="58"/>
      <c r="AD9" s="58"/>
      <c r="AE9" s="58"/>
      <c r="AF9" s="58"/>
      <c r="AG9" s="58"/>
      <c r="AH9" s="58"/>
      <c r="AI9" s="59"/>
      <c r="AJ9" s="58"/>
      <c r="AK9" s="58"/>
      <c r="AL9" s="58"/>
      <c r="AM9" s="58"/>
      <c r="AN9" s="58"/>
      <c r="AO9" s="58"/>
      <c r="AP9" s="58"/>
    </row>
    <row r="10" spans="1:42" s="69" customFormat="1" ht="14.25" x14ac:dyDescent="0.2">
      <c r="B10" s="7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2"/>
      <c r="T10" s="71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4"/>
      <c r="AH10" s="74"/>
      <c r="AI10" s="75"/>
      <c r="AJ10" s="74"/>
      <c r="AK10" s="74"/>
      <c r="AL10" s="74"/>
      <c r="AM10" s="74"/>
      <c r="AN10" s="74"/>
      <c r="AO10" s="74"/>
      <c r="AP10" s="74"/>
    </row>
    <row r="11" spans="1:42" s="81" customFormat="1" ht="15" x14ac:dyDescent="0.2">
      <c r="A11" s="69"/>
      <c r="B11" s="148"/>
      <c r="C11" s="154"/>
      <c r="D11" s="154"/>
      <c r="E11" s="154" t="s">
        <v>18</v>
      </c>
      <c r="F11" s="155">
        <f>SUM(G11:R11)</f>
        <v>97317.304691000012</v>
      </c>
      <c r="G11" s="155">
        <v>6202.2337539999999</v>
      </c>
      <c r="H11" s="155">
        <v>7592.9910600000003</v>
      </c>
      <c r="I11" s="155">
        <v>5599.0213679999997</v>
      </c>
      <c r="J11" s="155">
        <v>6284.2425249999997</v>
      </c>
      <c r="K11" s="155">
        <v>7644.2505799999999</v>
      </c>
      <c r="L11" s="155">
        <v>7327.2261230000004</v>
      </c>
      <c r="M11" s="155">
        <v>8156.4496199999994</v>
      </c>
      <c r="N11" s="155">
        <v>8142.0246000000006</v>
      </c>
      <c r="O11" s="155">
        <v>16245.329624</v>
      </c>
      <c r="P11" s="155">
        <v>8937.0349999999999</v>
      </c>
      <c r="Q11" s="155">
        <v>8021.1312369999996</v>
      </c>
      <c r="R11" s="155">
        <v>7165.3692000000001</v>
      </c>
      <c r="S11" s="156"/>
      <c r="T11" s="71"/>
      <c r="U11" s="73"/>
      <c r="V11" s="73"/>
      <c r="W11" s="73"/>
      <c r="X11" s="73"/>
      <c r="Y11" s="73"/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74"/>
      <c r="AK11" s="74"/>
      <c r="AL11" s="74"/>
      <c r="AM11" s="74"/>
      <c r="AN11" s="74"/>
      <c r="AO11" s="74"/>
      <c r="AP11" s="74"/>
    </row>
    <row r="12" spans="1:42" s="69" customFormat="1" ht="14.25" x14ac:dyDescent="0.2">
      <c r="B12" s="70"/>
      <c r="E12" s="82" t="s">
        <v>19</v>
      </c>
      <c r="F12" s="71">
        <f>SUM(G12:R12)</f>
        <v>51965</v>
      </c>
      <c r="G12" s="71">
        <v>3444</v>
      </c>
      <c r="H12" s="71">
        <v>5070</v>
      </c>
      <c r="I12" s="71">
        <v>3771</v>
      </c>
      <c r="J12" s="71">
        <v>3124</v>
      </c>
      <c r="K12" s="71">
        <v>2980</v>
      </c>
      <c r="L12" s="71">
        <v>4009</v>
      </c>
      <c r="M12" s="71">
        <v>4351</v>
      </c>
      <c r="N12" s="69">
        <v>4326</v>
      </c>
      <c r="O12" s="71">
        <v>7980</v>
      </c>
      <c r="P12" s="71">
        <v>4871</v>
      </c>
      <c r="Q12" s="71">
        <v>3960</v>
      </c>
      <c r="R12" s="71">
        <v>4079</v>
      </c>
      <c r="S12" s="72"/>
      <c r="T12" s="71"/>
      <c r="U12" s="83"/>
      <c r="V12" s="73"/>
      <c r="W12" s="73"/>
      <c r="X12" s="73"/>
      <c r="Y12" s="73"/>
      <c r="Z12" s="73"/>
      <c r="AA12" s="83"/>
      <c r="AB12" s="83"/>
      <c r="AC12" s="83"/>
      <c r="AD12" s="83"/>
      <c r="AE12" s="83"/>
      <c r="AF12" s="83"/>
      <c r="AG12" s="84"/>
      <c r="AH12" s="84"/>
      <c r="AI12" s="75"/>
      <c r="AJ12" s="74"/>
      <c r="AK12" s="74"/>
      <c r="AL12" s="74"/>
      <c r="AM12" s="74"/>
      <c r="AN12" s="74"/>
      <c r="AO12" s="74"/>
      <c r="AP12" s="74"/>
    </row>
    <row r="13" spans="1:42" s="69" customFormat="1" ht="14.25" x14ac:dyDescent="0.2">
      <c r="B13" s="70"/>
      <c r="E13" s="82" t="s">
        <v>20</v>
      </c>
      <c r="F13" s="71">
        <f>SUM(G13:R13)</f>
        <v>45352.304691000005</v>
      </c>
      <c r="G13" s="71">
        <v>2758.2337539999999</v>
      </c>
      <c r="H13" s="71">
        <v>2522.9910599999998</v>
      </c>
      <c r="I13" s="71">
        <v>1828.0213679999999</v>
      </c>
      <c r="J13" s="71">
        <v>3160.2425250000001</v>
      </c>
      <c r="K13" s="71">
        <v>4664.2505799999999</v>
      </c>
      <c r="L13" s="71">
        <v>3318.2261229999999</v>
      </c>
      <c r="M13" s="71">
        <v>3805.4496199999999</v>
      </c>
      <c r="N13" s="71">
        <v>3816.0246000000002</v>
      </c>
      <c r="O13" s="71">
        <v>8265.329624</v>
      </c>
      <c r="P13" s="71">
        <v>4066.0349999999999</v>
      </c>
      <c r="Q13" s="71">
        <v>4061.1312370000001</v>
      </c>
      <c r="R13" s="71">
        <v>3086.3692000000001</v>
      </c>
      <c r="S13" s="72"/>
      <c r="T13" s="71"/>
      <c r="U13" s="83"/>
      <c r="V13" s="73"/>
      <c r="W13" s="73"/>
      <c r="X13" s="73"/>
      <c r="Y13" s="73"/>
      <c r="Z13" s="74"/>
      <c r="AA13" s="84"/>
      <c r="AB13" s="84"/>
      <c r="AC13" s="84"/>
      <c r="AD13" s="84"/>
      <c r="AE13" s="84"/>
      <c r="AF13" s="84"/>
      <c r="AG13" s="84"/>
      <c r="AH13" s="84"/>
      <c r="AI13" s="75"/>
      <c r="AJ13" s="74"/>
      <c r="AK13" s="74"/>
      <c r="AL13" s="74"/>
      <c r="AM13" s="74"/>
      <c r="AN13" s="74"/>
      <c r="AO13" s="74"/>
      <c r="AP13" s="74"/>
    </row>
    <row r="14" spans="1:42" s="69" customFormat="1" ht="14.25" x14ac:dyDescent="0.2">
      <c r="B14" s="70"/>
      <c r="E14" s="82"/>
      <c r="F14" s="71"/>
      <c r="G14" s="71"/>
      <c r="H14" s="71"/>
      <c r="I14" s="71"/>
      <c r="J14" s="71"/>
      <c r="K14" s="71"/>
      <c r="L14" s="71"/>
      <c r="M14" s="71"/>
      <c r="O14" s="71"/>
      <c r="P14" s="71"/>
      <c r="Q14" s="71"/>
      <c r="R14" s="71"/>
      <c r="S14" s="72"/>
      <c r="T14" s="71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5"/>
      <c r="AJ14" s="74"/>
      <c r="AK14" s="74"/>
      <c r="AL14" s="74"/>
      <c r="AM14" s="74"/>
      <c r="AN14" s="74"/>
      <c r="AO14" s="74"/>
      <c r="AP14" s="74"/>
    </row>
    <row r="15" spans="1:42" s="81" customFormat="1" ht="15" x14ac:dyDescent="0.25">
      <c r="A15" s="149"/>
      <c r="B15" s="148"/>
      <c r="C15" s="149"/>
      <c r="D15" s="151"/>
      <c r="E15" s="151" t="s">
        <v>21</v>
      </c>
      <c r="F15" s="152">
        <f>SUM(G15:R15)</f>
        <v>159010.00322700001</v>
      </c>
      <c r="G15" s="152">
        <v>14999.34578900001</v>
      </c>
      <c r="H15" s="152">
        <v>20294.465007999999</v>
      </c>
      <c r="I15" s="152">
        <v>11706.269064</v>
      </c>
      <c r="J15" s="152">
        <v>11343.975863</v>
      </c>
      <c r="K15" s="152">
        <v>7933.2038560000001</v>
      </c>
      <c r="L15" s="152">
        <v>9407.0289090000006</v>
      </c>
      <c r="M15" s="152">
        <v>18758.370190000001</v>
      </c>
      <c r="N15" s="152">
        <v>11856.434786999998</v>
      </c>
      <c r="O15" s="152">
        <v>18144.585663999998</v>
      </c>
      <c r="P15" s="152">
        <v>13303.270971000009</v>
      </c>
      <c r="Q15" s="152">
        <v>11070.898513</v>
      </c>
      <c r="R15" s="152">
        <v>10192.154612999999</v>
      </c>
      <c r="S15" s="153"/>
      <c r="T15" s="71"/>
      <c r="U15" s="73"/>
      <c r="V15" s="73"/>
      <c r="W15" s="73"/>
      <c r="X15" s="73"/>
      <c r="Y15" s="73"/>
      <c r="Z15" s="74"/>
      <c r="AA15" s="74"/>
      <c r="AB15" s="74"/>
      <c r="AC15" s="74"/>
      <c r="AD15" s="74"/>
      <c r="AE15" s="74"/>
      <c r="AF15" s="74"/>
      <c r="AG15" s="74"/>
      <c r="AH15" s="74"/>
      <c r="AI15" s="75"/>
      <c r="AJ15" s="74"/>
      <c r="AK15" s="74"/>
      <c r="AL15" s="74"/>
      <c r="AM15" s="74"/>
      <c r="AN15" s="74"/>
      <c r="AO15" s="74"/>
      <c r="AP15" s="74"/>
    </row>
    <row r="16" spans="1:42" s="69" customFormat="1" ht="14.25" x14ac:dyDescent="0.2">
      <c r="B16" s="79"/>
      <c r="C16" s="74"/>
      <c r="D16" s="74"/>
      <c r="E16" s="85" t="s">
        <v>19</v>
      </c>
      <c r="F16" s="73">
        <f>SUM(G16:R16)</f>
        <v>86903.311022000009</v>
      </c>
      <c r="G16" s="73">
        <v>4631.0867000000098</v>
      </c>
      <c r="H16" s="73">
        <v>13580.235708</v>
      </c>
      <c r="I16" s="73">
        <v>6207.9994880000004</v>
      </c>
      <c r="J16" s="73">
        <v>6268.4852899999996</v>
      </c>
      <c r="K16" s="73">
        <v>5119.9021400000001</v>
      </c>
      <c r="L16" s="73">
        <v>6703.6854199999998</v>
      </c>
      <c r="M16" s="73">
        <v>13729.70746</v>
      </c>
      <c r="N16" s="73">
        <v>5853.5820409999997</v>
      </c>
      <c r="O16" s="73">
        <v>6996.5305360000002</v>
      </c>
      <c r="P16" s="73">
        <v>7913.0664690000003</v>
      </c>
      <c r="Q16" s="73">
        <v>5366.7795319999996</v>
      </c>
      <c r="R16" s="73">
        <v>4532.2502379999996</v>
      </c>
      <c r="S16" s="80"/>
      <c r="T16" s="71"/>
      <c r="U16" s="73"/>
      <c r="V16" s="73"/>
      <c r="W16" s="73"/>
      <c r="X16" s="73"/>
      <c r="Y16" s="73"/>
      <c r="Z16" s="74"/>
      <c r="AA16" s="74"/>
      <c r="AB16" s="74"/>
      <c r="AC16" s="74"/>
      <c r="AD16" s="74"/>
      <c r="AE16" s="74"/>
      <c r="AF16" s="74"/>
      <c r="AG16" s="74"/>
      <c r="AH16" s="74"/>
      <c r="AI16" s="75"/>
      <c r="AJ16" s="74"/>
      <c r="AK16" s="74"/>
      <c r="AL16" s="74"/>
      <c r="AM16" s="74"/>
      <c r="AN16" s="74"/>
      <c r="AO16" s="74"/>
      <c r="AP16" s="74"/>
    </row>
    <row r="17" spans="1:42" s="69" customFormat="1" ht="14.25" x14ac:dyDescent="0.2">
      <c r="B17" s="79"/>
      <c r="C17" s="74"/>
      <c r="D17" s="74"/>
      <c r="E17" s="85" t="s">
        <v>20</v>
      </c>
      <c r="F17" s="73">
        <f>SUM(G17:R17)</f>
        <v>72106.692204999985</v>
      </c>
      <c r="G17" s="71">
        <v>10368.259088999999</v>
      </c>
      <c r="H17" s="71">
        <v>6714.2293</v>
      </c>
      <c r="I17" s="71">
        <v>5498.2695759999997</v>
      </c>
      <c r="J17" s="71">
        <v>5075.490573</v>
      </c>
      <c r="K17" s="71">
        <v>2813.3017159999999</v>
      </c>
      <c r="L17" s="71">
        <v>2703.3434889999999</v>
      </c>
      <c r="M17" s="71">
        <v>5028.66273</v>
      </c>
      <c r="N17" s="71">
        <v>6002.8527459999996</v>
      </c>
      <c r="O17" s="71">
        <v>11148.055128</v>
      </c>
      <c r="P17" s="71">
        <v>5390.2045020000096</v>
      </c>
      <c r="Q17" s="71">
        <v>5704.1189809999996</v>
      </c>
      <c r="R17" s="71">
        <v>5659.9043750000001</v>
      </c>
      <c r="S17" s="80"/>
      <c r="T17" s="71"/>
      <c r="U17" s="73"/>
      <c r="V17" s="73"/>
      <c r="W17" s="73"/>
      <c r="X17" s="73"/>
      <c r="Y17" s="73"/>
      <c r="Z17" s="74"/>
      <c r="AA17" s="74"/>
      <c r="AB17" s="74"/>
      <c r="AC17" s="74"/>
      <c r="AD17" s="74"/>
      <c r="AE17" s="74"/>
      <c r="AF17" s="74"/>
      <c r="AG17" s="74"/>
      <c r="AH17" s="74"/>
      <c r="AI17" s="75"/>
      <c r="AJ17" s="74"/>
      <c r="AK17" s="74"/>
      <c r="AL17" s="74"/>
      <c r="AM17" s="74"/>
      <c r="AN17" s="74"/>
      <c r="AO17" s="74"/>
      <c r="AP17" s="74"/>
    </row>
    <row r="18" spans="1:42" s="69" customFormat="1" ht="14.25" x14ac:dyDescent="0.2">
      <c r="B18" s="79"/>
      <c r="C18" s="74"/>
      <c r="D18" s="74"/>
      <c r="E18" s="74"/>
      <c r="F18" s="73"/>
      <c r="G18" s="73"/>
      <c r="H18" s="73"/>
      <c r="I18" s="73"/>
      <c r="J18" s="73"/>
      <c r="K18" s="73"/>
      <c r="L18" s="73"/>
      <c r="M18" s="73"/>
      <c r="N18" s="74"/>
      <c r="O18" s="73"/>
      <c r="P18" s="73"/>
      <c r="Q18" s="73"/>
      <c r="R18" s="73"/>
      <c r="S18" s="80"/>
      <c r="T18" s="71"/>
      <c r="U18" s="73"/>
      <c r="V18" s="73"/>
      <c r="W18" s="73"/>
      <c r="X18" s="73"/>
      <c r="Y18" s="73"/>
      <c r="Z18" s="74"/>
      <c r="AA18" s="74"/>
      <c r="AB18" s="74"/>
      <c r="AC18" s="74"/>
      <c r="AD18" s="74"/>
      <c r="AE18" s="74"/>
      <c r="AF18" s="74"/>
      <c r="AG18" s="74"/>
      <c r="AH18" s="74"/>
      <c r="AI18" s="75"/>
      <c r="AJ18" s="74"/>
      <c r="AK18" s="74"/>
      <c r="AL18" s="74"/>
      <c r="AM18" s="74"/>
      <c r="AN18" s="74"/>
      <c r="AO18" s="74"/>
      <c r="AP18" s="74"/>
    </row>
    <row r="19" spans="1:42" s="81" customFormat="1" ht="17.25" x14ac:dyDescent="0.2">
      <c r="A19" s="69"/>
      <c r="B19" s="148"/>
      <c r="C19" s="149"/>
      <c r="D19" s="154"/>
      <c r="E19" s="154" t="s">
        <v>22</v>
      </c>
      <c r="F19" s="155">
        <f>SUM(G19:R19)</f>
        <v>5353.5802759999997</v>
      </c>
      <c r="G19" s="155">
        <v>416.12612799999999</v>
      </c>
      <c r="H19" s="155">
        <v>389.64075600000001</v>
      </c>
      <c r="I19" s="155">
        <v>605.35</v>
      </c>
      <c r="J19" s="155">
        <v>161</v>
      </c>
      <c r="K19" s="155">
        <v>250.95109099999999</v>
      </c>
      <c r="L19" s="155">
        <v>478.83904000000001</v>
      </c>
      <c r="M19" s="155">
        <v>346.29300000000001</v>
      </c>
      <c r="N19" s="155">
        <v>451.55770200000001</v>
      </c>
      <c r="O19" s="155">
        <v>654.33978400000001</v>
      </c>
      <c r="P19" s="155">
        <v>760.06818499999997</v>
      </c>
      <c r="Q19" s="155">
        <v>524.81752299999994</v>
      </c>
      <c r="R19" s="155">
        <v>314.59706699999998</v>
      </c>
      <c r="S19" s="150"/>
      <c r="T19" s="71"/>
      <c r="U19" s="73"/>
      <c r="V19" s="73"/>
      <c r="W19" s="73"/>
      <c r="X19" s="73"/>
      <c r="Y19" s="73"/>
      <c r="Z19" s="74"/>
      <c r="AA19" s="74"/>
      <c r="AB19" s="74"/>
      <c r="AC19" s="74"/>
      <c r="AD19" s="74"/>
      <c r="AE19" s="74"/>
      <c r="AF19" s="74"/>
      <c r="AG19" s="74"/>
      <c r="AH19" s="74"/>
      <c r="AI19" s="75"/>
      <c r="AJ19" s="74"/>
      <c r="AK19" s="74"/>
      <c r="AL19" s="74"/>
      <c r="AM19" s="74"/>
      <c r="AN19" s="74"/>
      <c r="AO19" s="74"/>
      <c r="AP19" s="74"/>
    </row>
    <row r="20" spans="1:42" s="69" customFormat="1" ht="14.25" x14ac:dyDescent="0.2">
      <c r="B20" s="79"/>
      <c r="C20" s="74"/>
      <c r="D20" s="74"/>
      <c r="E20" s="85" t="s">
        <v>19</v>
      </c>
      <c r="F20" s="73">
        <f>SUM(G20:R20)</f>
        <v>4254</v>
      </c>
      <c r="G20" s="73">
        <v>360</v>
      </c>
      <c r="H20" s="73">
        <v>347</v>
      </c>
      <c r="I20" s="73">
        <v>335</v>
      </c>
      <c r="J20" s="73">
        <v>161</v>
      </c>
      <c r="K20" s="73">
        <v>226</v>
      </c>
      <c r="L20" s="73">
        <v>403</v>
      </c>
      <c r="M20" s="73">
        <v>258</v>
      </c>
      <c r="N20" s="73">
        <v>347</v>
      </c>
      <c r="O20" s="74">
        <v>344</v>
      </c>
      <c r="P20" s="73">
        <v>737</v>
      </c>
      <c r="Q20" s="73">
        <v>425</v>
      </c>
      <c r="R20" s="73">
        <v>311</v>
      </c>
      <c r="S20" s="80"/>
      <c r="T20" s="71"/>
      <c r="U20" s="73"/>
      <c r="V20" s="73"/>
      <c r="W20" s="73"/>
      <c r="X20" s="73"/>
      <c r="Y20" s="73"/>
      <c r="Z20" s="74"/>
      <c r="AA20" s="74"/>
      <c r="AB20" s="74"/>
      <c r="AC20" s="74"/>
      <c r="AD20" s="74"/>
      <c r="AE20" s="74"/>
      <c r="AF20" s="74"/>
      <c r="AG20" s="74"/>
      <c r="AH20" s="74"/>
      <c r="AI20" s="75"/>
      <c r="AJ20" s="74"/>
      <c r="AK20" s="74"/>
      <c r="AL20" s="74"/>
      <c r="AM20" s="74"/>
      <c r="AN20" s="74"/>
      <c r="AO20" s="74"/>
      <c r="AP20" s="74"/>
    </row>
    <row r="21" spans="1:42" s="69" customFormat="1" ht="14.25" x14ac:dyDescent="0.2">
      <c r="B21" s="79"/>
      <c r="C21" s="74"/>
      <c r="D21" s="74"/>
      <c r="E21" s="85" t="s">
        <v>20</v>
      </c>
      <c r="F21" s="73">
        <f>SUM(G21:R21)</f>
        <v>1099.5802760000001</v>
      </c>
      <c r="G21" s="73">
        <v>56.126128000000001</v>
      </c>
      <c r="H21" s="73">
        <v>42.640756000000003</v>
      </c>
      <c r="I21" s="73">
        <v>270.35000000000002</v>
      </c>
      <c r="J21" s="73"/>
      <c r="K21" s="73">
        <v>24.951091000000002</v>
      </c>
      <c r="L21" s="73">
        <v>75.839039999999997</v>
      </c>
      <c r="M21" s="73">
        <v>88.293000000000006</v>
      </c>
      <c r="N21" s="73">
        <v>104.55770200000001</v>
      </c>
      <c r="O21" s="73">
        <v>310.33978400000001</v>
      </c>
      <c r="P21" s="73">
        <v>23.068185</v>
      </c>
      <c r="Q21" s="73">
        <v>99.817522999999994</v>
      </c>
      <c r="R21" s="73">
        <v>3.597067</v>
      </c>
      <c r="S21" s="80"/>
      <c r="T21" s="71"/>
      <c r="U21" s="73"/>
      <c r="V21" s="73"/>
      <c r="W21" s="73"/>
      <c r="X21" s="73"/>
      <c r="Y21" s="73"/>
      <c r="Z21" s="74"/>
      <c r="AA21" s="74"/>
      <c r="AB21" s="74"/>
      <c r="AC21" s="74"/>
      <c r="AD21" s="74"/>
      <c r="AE21" s="74"/>
      <c r="AF21" s="74"/>
      <c r="AG21" s="74"/>
      <c r="AH21" s="74"/>
      <c r="AI21" s="75"/>
      <c r="AJ21" s="74"/>
      <c r="AK21" s="74"/>
      <c r="AL21" s="74"/>
      <c r="AM21" s="74"/>
      <c r="AN21" s="74"/>
      <c r="AO21" s="74"/>
      <c r="AP21" s="74"/>
    </row>
    <row r="22" spans="1:42" s="69" customFormat="1" ht="14.25" x14ac:dyDescent="0.2">
      <c r="B22" s="79"/>
      <c r="C22" s="74"/>
      <c r="D22" s="74"/>
      <c r="E22" s="74"/>
      <c r="F22" s="73"/>
      <c r="G22" s="73"/>
      <c r="H22" s="73"/>
      <c r="I22" s="73"/>
      <c r="J22" s="73"/>
      <c r="K22" s="73"/>
      <c r="L22" s="73"/>
      <c r="M22" s="73"/>
      <c r="N22" s="74"/>
      <c r="O22" s="73"/>
      <c r="P22" s="73"/>
      <c r="Q22" s="73"/>
      <c r="R22" s="73"/>
      <c r="S22" s="80"/>
      <c r="T22" s="71"/>
      <c r="U22" s="73"/>
      <c r="V22" s="73"/>
      <c r="W22" s="73"/>
      <c r="X22" s="73"/>
      <c r="Y22" s="73"/>
      <c r="Z22" s="74"/>
      <c r="AA22" s="74"/>
      <c r="AB22" s="74"/>
      <c r="AC22" s="74"/>
      <c r="AD22" s="74"/>
      <c r="AE22" s="74"/>
      <c r="AF22" s="74"/>
      <c r="AG22" s="74"/>
      <c r="AH22" s="74"/>
      <c r="AI22" s="75"/>
      <c r="AJ22" s="74"/>
      <c r="AK22" s="74"/>
      <c r="AL22" s="74"/>
      <c r="AM22" s="74"/>
      <c r="AN22" s="74"/>
      <c r="AO22" s="74"/>
      <c r="AP22" s="74"/>
    </row>
    <row r="23" spans="1:42" s="81" customFormat="1" ht="15" x14ac:dyDescent="0.25">
      <c r="A23" s="69"/>
      <c r="B23" s="148"/>
      <c r="C23" s="149"/>
      <c r="D23" s="151"/>
      <c r="E23" s="151" t="s">
        <v>23</v>
      </c>
      <c r="F23" s="152">
        <f>SUM(G23:R23)</f>
        <v>489982.94239500002</v>
      </c>
      <c r="G23" s="152">
        <v>46649.574113000002</v>
      </c>
      <c r="H23" s="152">
        <v>51362.653299999998</v>
      </c>
      <c r="I23" s="152">
        <v>42865.923795000002</v>
      </c>
      <c r="J23" s="152">
        <v>18564.464927000001</v>
      </c>
      <c r="K23" s="152">
        <v>25605.427784</v>
      </c>
      <c r="L23" s="152">
        <v>33599.610070000002</v>
      </c>
      <c r="M23" s="152">
        <v>41354.717960000009</v>
      </c>
      <c r="N23" s="152">
        <v>43598.451053999997</v>
      </c>
      <c r="O23" s="152">
        <v>50338.000672000002</v>
      </c>
      <c r="P23" s="152">
        <v>47438.15849799999</v>
      </c>
      <c r="Q23" s="152">
        <v>45210.074747999999</v>
      </c>
      <c r="R23" s="152">
        <v>43395.885474000002</v>
      </c>
      <c r="S23" s="150"/>
      <c r="T23" s="71"/>
      <c r="U23" s="73"/>
      <c r="V23" s="73"/>
      <c r="W23" s="73"/>
      <c r="X23" s="73"/>
      <c r="Y23" s="73"/>
      <c r="Z23" s="74"/>
      <c r="AA23" s="74"/>
      <c r="AB23" s="74"/>
      <c r="AC23" s="74"/>
      <c r="AD23" s="74"/>
      <c r="AE23" s="74"/>
      <c r="AF23" s="74"/>
      <c r="AG23" s="74"/>
      <c r="AH23" s="74"/>
      <c r="AI23" s="75"/>
      <c r="AJ23" s="74"/>
      <c r="AK23" s="74"/>
      <c r="AL23" s="74"/>
      <c r="AM23" s="74"/>
      <c r="AN23" s="74"/>
      <c r="AO23" s="74"/>
      <c r="AP23" s="74"/>
    </row>
    <row r="24" spans="1:42" s="69" customFormat="1" ht="14.25" x14ac:dyDescent="0.2">
      <c r="B24" s="79"/>
      <c r="C24" s="74"/>
      <c r="D24" s="74"/>
      <c r="E24" s="85" t="s">
        <v>19</v>
      </c>
      <c r="F24" s="73">
        <f>SUM(G24:R24)</f>
        <v>441843</v>
      </c>
      <c r="G24" s="73">
        <v>44733</v>
      </c>
      <c r="H24" s="73">
        <v>49962</v>
      </c>
      <c r="I24" s="73">
        <v>41890</v>
      </c>
      <c r="J24" s="73">
        <v>18381</v>
      </c>
      <c r="K24" s="73">
        <v>24543</v>
      </c>
      <c r="L24" s="73">
        <v>29269</v>
      </c>
      <c r="M24" s="73">
        <v>32151</v>
      </c>
      <c r="N24" s="73">
        <v>37339</v>
      </c>
      <c r="O24" s="73">
        <v>37917</v>
      </c>
      <c r="P24" s="73">
        <v>44017</v>
      </c>
      <c r="Q24" s="73">
        <v>41447</v>
      </c>
      <c r="R24" s="73">
        <v>40194</v>
      </c>
      <c r="S24" s="80"/>
      <c r="T24" s="71"/>
      <c r="U24" s="73"/>
      <c r="V24" s="73"/>
      <c r="W24" s="73"/>
      <c r="X24" s="73"/>
      <c r="Y24" s="73"/>
      <c r="Z24" s="74"/>
      <c r="AA24" s="74"/>
      <c r="AB24" s="74"/>
      <c r="AC24" s="74"/>
      <c r="AD24" s="74"/>
      <c r="AE24" s="74"/>
      <c r="AF24" s="74"/>
      <c r="AG24" s="74"/>
      <c r="AH24" s="74"/>
      <c r="AI24" s="75"/>
      <c r="AJ24" s="74"/>
      <c r="AK24" s="74"/>
      <c r="AL24" s="74"/>
      <c r="AM24" s="74"/>
      <c r="AN24" s="74"/>
      <c r="AO24" s="74"/>
      <c r="AP24" s="74"/>
    </row>
    <row r="25" spans="1:42" s="69" customFormat="1" ht="16.5" x14ac:dyDescent="0.2">
      <c r="B25" s="70"/>
      <c r="E25" s="82" t="s">
        <v>24</v>
      </c>
      <c r="F25" s="71">
        <f>SUM(G25:R25)</f>
        <v>48139.942394999998</v>
      </c>
      <c r="G25" s="73">
        <v>1916.5741129999999</v>
      </c>
      <c r="H25" s="73">
        <v>1400.6532999999999</v>
      </c>
      <c r="I25" s="73">
        <v>975.92379500000004</v>
      </c>
      <c r="J25" s="73">
        <v>183.46492699999999</v>
      </c>
      <c r="K25" s="73">
        <v>1062.427784</v>
      </c>
      <c r="L25" s="73">
        <v>4330.6100699999997</v>
      </c>
      <c r="M25" s="73">
        <v>9203.7179600000109</v>
      </c>
      <c r="N25" s="73">
        <v>6259.4510540000001</v>
      </c>
      <c r="O25" s="73">
        <v>12421.000672</v>
      </c>
      <c r="P25" s="73">
        <v>3421.1584979999898</v>
      </c>
      <c r="Q25" s="73">
        <v>3763.074748</v>
      </c>
      <c r="R25" s="73">
        <v>3201.8854740000002</v>
      </c>
      <c r="S25" s="72"/>
      <c r="T25" s="71"/>
      <c r="U25" s="73"/>
      <c r="V25" s="73"/>
      <c r="W25" s="73"/>
      <c r="X25" s="73"/>
      <c r="Y25" s="73"/>
      <c r="Z25" s="74"/>
      <c r="AA25" s="74"/>
      <c r="AB25" s="74"/>
      <c r="AC25" s="74"/>
      <c r="AD25" s="74"/>
      <c r="AE25" s="74"/>
      <c r="AF25" s="74"/>
      <c r="AG25" s="74"/>
      <c r="AH25" s="74"/>
      <c r="AI25" s="75"/>
      <c r="AJ25" s="74"/>
      <c r="AK25" s="74"/>
      <c r="AL25" s="74"/>
      <c r="AM25" s="74"/>
      <c r="AN25" s="74"/>
      <c r="AO25" s="74"/>
      <c r="AP25" s="74"/>
    </row>
    <row r="26" spans="1:42" s="69" customFormat="1" ht="14.25" x14ac:dyDescent="0.2">
      <c r="B26" s="70"/>
      <c r="F26" s="71"/>
      <c r="S26" s="72"/>
      <c r="T26" s="71"/>
      <c r="U26" s="73"/>
      <c r="V26" s="73"/>
      <c r="W26" s="73"/>
      <c r="X26" s="73"/>
      <c r="Y26" s="73"/>
      <c r="Z26" s="74"/>
      <c r="AA26" s="74"/>
      <c r="AB26" s="74"/>
      <c r="AC26" s="74"/>
      <c r="AD26" s="74"/>
      <c r="AE26" s="74"/>
      <c r="AF26" s="74"/>
      <c r="AG26" s="74"/>
      <c r="AH26" s="74"/>
      <c r="AI26" s="75"/>
      <c r="AJ26" s="74"/>
      <c r="AK26" s="74"/>
      <c r="AL26" s="74"/>
      <c r="AM26" s="74"/>
      <c r="AN26" s="74"/>
      <c r="AO26" s="74"/>
      <c r="AP26" s="74"/>
    </row>
    <row r="27" spans="1:42" s="54" customFormat="1" ht="18.75" customHeight="1" x14ac:dyDescent="0.2">
      <c r="B27" s="76"/>
      <c r="C27" s="77" t="s">
        <v>25</v>
      </c>
      <c r="D27" s="77" t="s">
        <v>26</v>
      </c>
      <c r="E27" s="77"/>
      <c r="F27" s="67">
        <f>SUM(G27:R27)</f>
        <v>55024</v>
      </c>
      <c r="G27" s="67">
        <f>SUM(G29:G31)</f>
        <v>4993</v>
      </c>
      <c r="H27" s="67">
        <f t="shared" ref="H27:R27" si="2">SUM(H29:H31)</f>
        <v>4429</v>
      </c>
      <c r="I27" s="67">
        <f t="shared" si="2"/>
        <v>2297</v>
      </c>
      <c r="J27" s="67">
        <f t="shared" si="2"/>
        <v>3986</v>
      </c>
      <c r="K27" s="67">
        <f t="shared" si="2"/>
        <v>4123</v>
      </c>
      <c r="L27" s="67">
        <f t="shared" si="2"/>
        <v>2942</v>
      </c>
      <c r="M27" s="67">
        <f t="shared" si="2"/>
        <v>5669</v>
      </c>
      <c r="N27" s="67">
        <f t="shared" si="2"/>
        <v>6985</v>
      </c>
      <c r="O27" s="67">
        <f t="shared" si="2"/>
        <v>6144</v>
      </c>
      <c r="P27" s="67">
        <f t="shared" si="2"/>
        <v>3326</v>
      </c>
      <c r="Q27" s="67">
        <f t="shared" si="2"/>
        <v>1602</v>
      </c>
      <c r="R27" s="67">
        <f t="shared" si="2"/>
        <v>8528</v>
      </c>
      <c r="S27" s="68"/>
      <c r="T27" s="56"/>
      <c r="U27" s="57"/>
      <c r="V27" s="57"/>
      <c r="W27" s="57"/>
      <c r="X27" s="57"/>
      <c r="Y27" s="57"/>
      <c r="Z27" s="58"/>
      <c r="AA27" s="58"/>
      <c r="AB27" s="58"/>
      <c r="AC27" s="58"/>
      <c r="AD27" s="58"/>
      <c r="AE27" s="58"/>
      <c r="AF27" s="58"/>
      <c r="AG27" s="58"/>
      <c r="AH27" s="58"/>
      <c r="AI27" s="59"/>
      <c r="AJ27" s="58"/>
      <c r="AK27" s="58"/>
      <c r="AL27" s="58"/>
      <c r="AM27" s="58"/>
      <c r="AN27" s="58"/>
      <c r="AO27" s="58"/>
      <c r="AP27" s="58"/>
    </row>
    <row r="28" spans="1:42" s="69" customFormat="1" ht="19.5" customHeight="1" x14ac:dyDescent="0.2">
      <c r="B28" s="70"/>
      <c r="F28" s="86"/>
      <c r="G28" s="71"/>
      <c r="H28" s="71"/>
      <c r="I28" s="71"/>
      <c r="J28" s="71" t="s">
        <v>27</v>
      </c>
      <c r="K28" s="71"/>
      <c r="L28" s="71"/>
      <c r="M28" s="71"/>
      <c r="N28" s="71"/>
      <c r="O28" s="71"/>
      <c r="P28" s="71"/>
      <c r="Q28" s="71"/>
      <c r="R28" s="71"/>
      <c r="S28" s="72"/>
      <c r="T28" s="71"/>
      <c r="U28" s="73"/>
      <c r="V28" s="73"/>
      <c r="W28" s="73"/>
      <c r="X28" s="73"/>
      <c r="Y28" s="73"/>
      <c r="Z28" s="87"/>
      <c r="AA28" s="74"/>
      <c r="AB28" s="74"/>
      <c r="AC28" s="74"/>
      <c r="AD28" s="74"/>
      <c r="AE28" s="74"/>
      <c r="AF28" s="74"/>
      <c r="AG28" s="74"/>
      <c r="AH28" s="74"/>
      <c r="AI28" s="75"/>
      <c r="AJ28" s="74"/>
      <c r="AK28" s="74"/>
      <c r="AL28" s="74"/>
      <c r="AM28" s="74"/>
      <c r="AN28" s="74"/>
      <c r="AO28" s="74"/>
      <c r="AP28" s="74"/>
    </row>
    <row r="29" spans="1:42" s="69" customFormat="1" ht="14.25" x14ac:dyDescent="0.2">
      <c r="B29" s="70"/>
      <c r="D29" s="88"/>
      <c r="E29" s="69" t="s">
        <v>28</v>
      </c>
      <c r="F29" s="71">
        <f>SUM(G29:R29)</f>
        <v>15653</v>
      </c>
      <c r="G29" s="73">
        <v>1784</v>
      </c>
      <c r="H29" s="73">
        <v>2639</v>
      </c>
      <c r="I29" s="73">
        <v>965</v>
      </c>
      <c r="J29" s="73">
        <v>536</v>
      </c>
      <c r="K29" s="73">
        <v>273</v>
      </c>
      <c r="L29" s="73">
        <v>942</v>
      </c>
      <c r="M29" s="73">
        <v>2484</v>
      </c>
      <c r="N29" s="73">
        <v>2234</v>
      </c>
      <c r="O29" s="73">
        <v>2585</v>
      </c>
      <c r="P29" s="73">
        <v>625</v>
      </c>
      <c r="Q29" s="73">
        <v>346</v>
      </c>
      <c r="R29" s="73">
        <v>240</v>
      </c>
      <c r="S29" s="72"/>
      <c r="T29" s="71"/>
      <c r="U29" s="73"/>
      <c r="V29" s="73"/>
      <c r="W29" s="73"/>
      <c r="X29" s="89"/>
      <c r="Y29" s="73"/>
      <c r="Z29" s="74"/>
      <c r="AA29" s="74"/>
      <c r="AB29" s="74"/>
      <c r="AC29" s="74"/>
      <c r="AD29" s="74"/>
      <c r="AE29" s="74"/>
      <c r="AF29" s="74"/>
      <c r="AG29" s="74"/>
      <c r="AH29" s="74"/>
      <c r="AI29" s="75"/>
      <c r="AJ29" s="74"/>
      <c r="AK29" s="74"/>
      <c r="AL29" s="74"/>
      <c r="AM29" s="74"/>
      <c r="AN29" s="74"/>
      <c r="AO29" s="74"/>
      <c r="AP29" s="74"/>
    </row>
    <row r="30" spans="1:42" s="69" customFormat="1" ht="14.25" customHeight="1" x14ac:dyDescent="0.2">
      <c r="B30" s="70"/>
      <c r="D30" s="88"/>
      <c r="E30" s="69" t="s">
        <v>29</v>
      </c>
      <c r="F30" s="71">
        <f>SUM(G30:R30)</f>
        <v>14206</v>
      </c>
      <c r="G30" s="83">
        <v>2498</v>
      </c>
      <c r="H30" s="83">
        <v>1121</v>
      </c>
      <c r="I30" s="83">
        <v>697</v>
      </c>
      <c r="J30" s="83">
        <v>1336</v>
      </c>
      <c r="K30" s="83">
        <v>1740</v>
      </c>
      <c r="L30" s="83">
        <v>907</v>
      </c>
      <c r="M30" s="83">
        <v>791</v>
      </c>
      <c r="N30" s="83">
        <v>809</v>
      </c>
      <c r="O30" s="83">
        <v>735</v>
      </c>
      <c r="P30" s="83">
        <v>1229</v>
      </c>
      <c r="Q30" s="83">
        <v>1180</v>
      </c>
      <c r="R30" s="83">
        <v>1163</v>
      </c>
      <c r="S30" s="72"/>
      <c r="T30" s="71"/>
      <c r="U30" s="73"/>
      <c r="V30" s="73"/>
      <c r="W30" s="73"/>
      <c r="X30" s="89"/>
      <c r="Y30" s="73"/>
      <c r="Z30" s="74"/>
      <c r="AA30" s="74"/>
      <c r="AB30" s="74"/>
      <c r="AC30" s="74"/>
      <c r="AD30" s="74"/>
      <c r="AE30" s="74"/>
      <c r="AF30" s="74"/>
      <c r="AG30" s="74"/>
      <c r="AH30" s="74"/>
      <c r="AI30" s="75"/>
      <c r="AJ30" s="74"/>
      <c r="AK30" s="74"/>
      <c r="AL30" s="74"/>
      <c r="AM30" s="74"/>
      <c r="AN30" s="74"/>
      <c r="AO30" s="74"/>
      <c r="AP30" s="74"/>
    </row>
    <row r="31" spans="1:42" s="69" customFormat="1" ht="14.25" x14ac:dyDescent="0.2">
      <c r="B31" s="70"/>
      <c r="D31" s="88"/>
      <c r="E31" s="69" t="s">
        <v>30</v>
      </c>
      <c r="F31" s="71">
        <f>SUM(G31:R31)</f>
        <v>25165</v>
      </c>
      <c r="G31" s="73">
        <v>711</v>
      </c>
      <c r="H31" s="73">
        <v>669</v>
      </c>
      <c r="I31" s="73">
        <v>635</v>
      </c>
      <c r="J31" s="73">
        <v>2114</v>
      </c>
      <c r="K31" s="73">
        <v>2110</v>
      </c>
      <c r="L31" s="73">
        <v>1093</v>
      </c>
      <c r="M31" s="73">
        <v>2394</v>
      </c>
      <c r="N31" s="73">
        <v>3942</v>
      </c>
      <c r="O31" s="73">
        <v>2824</v>
      </c>
      <c r="P31" s="73">
        <v>1472</v>
      </c>
      <c r="Q31" s="73">
        <v>76</v>
      </c>
      <c r="R31" s="73">
        <v>7125</v>
      </c>
      <c r="S31" s="72"/>
      <c r="T31" s="71"/>
      <c r="U31" s="73"/>
      <c r="V31" s="73"/>
      <c r="W31" s="73"/>
      <c r="X31" s="89"/>
      <c r="Y31" s="73"/>
      <c r="Z31" s="74"/>
      <c r="AA31" s="74"/>
      <c r="AB31" s="74"/>
      <c r="AC31" s="74"/>
      <c r="AD31" s="74"/>
      <c r="AE31" s="74"/>
      <c r="AF31" s="74"/>
      <c r="AG31" s="74"/>
      <c r="AH31" s="74"/>
      <c r="AI31" s="75"/>
      <c r="AJ31" s="74"/>
      <c r="AK31" s="74"/>
      <c r="AL31" s="74"/>
      <c r="AM31" s="74"/>
      <c r="AN31" s="74"/>
      <c r="AO31" s="74"/>
      <c r="AP31" s="74"/>
    </row>
    <row r="32" spans="1:42" s="69" customFormat="1" ht="14.25" x14ac:dyDescent="0.2">
      <c r="B32" s="70"/>
      <c r="D32" s="88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2"/>
      <c r="T32" s="71"/>
      <c r="U32" s="73"/>
      <c r="V32" s="73"/>
      <c r="W32" s="73"/>
      <c r="X32" s="89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5"/>
      <c r="AJ32" s="74"/>
      <c r="AK32" s="74"/>
      <c r="AL32" s="74"/>
      <c r="AM32" s="74"/>
      <c r="AN32" s="74"/>
      <c r="AO32" s="74"/>
      <c r="AP32" s="74"/>
    </row>
    <row r="33" spans="2:42" s="69" customFormat="1" ht="15" x14ac:dyDescent="0.2">
      <c r="B33" s="76"/>
      <c r="C33" s="77" t="s">
        <v>31</v>
      </c>
      <c r="D33" s="77" t="s">
        <v>32</v>
      </c>
      <c r="E33" s="77"/>
      <c r="F33" s="77">
        <f>SUM(G33:R33)</f>
        <v>40053.484360000002</v>
      </c>
      <c r="G33" s="77">
        <f>SUM(G35:G36)</f>
        <v>3125.15607</v>
      </c>
      <c r="H33" s="77">
        <f t="shared" ref="H33:R33" si="3">SUM(H35:H36)</f>
        <v>3362.020677</v>
      </c>
      <c r="I33" s="77">
        <f t="shared" si="3"/>
        <v>2437.9112</v>
      </c>
      <c r="J33" s="77">
        <f t="shared" si="3"/>
        <v>1325.6549560000001</v>
      </c>
      <c r="K33" s="77">
        <f t="shared" si="3"/>
        <v>3803.7271940000001</v>
      </c>
      <c r="L33" s="77">
        <f t="shared" si="3"/>
        <v>3089.7067999999999</v>
      </c>
      <c r="M33" s="77">
        <f t="shared" si="3"/>
        <v>4265.2196000000004</v>
      </c>
      <c r="N33" s="77">
        <f t="shared" si="3"/>
        <v>2806.7652360000002</v>
      </c>
      <c r="O33" s="77">
        <f t="shared" si="3"/>
        <v>7061.732</v>
      </c>
      <c r="P33" s="77">
        <f t="shared" si="3"/>
        <v>3420.6911620000001</v>
      </c>
      <c r="Q33" s="77">
        <f t="shared" si="3"/>
        <v>1946.2332650000001</v>
      </c>
      <c r="R33" s="77">
        <f t="shared" si="3"/>
        <v>3408.6662000000001</v>
      </c>
      <c r="S33" s="90"/>
      <c r="T33" s="71"/>
      <c r="U33" s="91"/>
      <c r="V33" s="73"/>
      <c r="W33" s="73"/>
      <c r="X33" s="73"/>
      <c r="Y33" s="73"/>
      <c r="Z33" s="73"/>
      <c r="AA33" s="91"/>
      <c r="AB33" s="91"/>
      <c r="AC33" s="91"/>
      <c r="AD33" s="91"/>
      <c r="AE33" s="91"/>
      <c r="AF33" s="91"/>
      <c r="AG33" s="74"/>
      <c r="AH33" s="74"/>
      <c r="AI33" s="75"/>
      <c r="AJ33" s="74"/>
      <c r="AK33" s="74"/>
      <c r="AL33" s="74"/>
      <c r="AM33" s="74"/>
      <c r="AN33" s="74"/>
      <c r="AO33" s="74"/>
      <c r="AP33" s="74"/>
    </row>
    <row r="34" spans="2:42" s="69" customFormat="1" ht="15" x14ac:dyDescent="0.2">
      <c r="B34" s="92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93"/>
      <c r="T34" s="71"/>
      <c r="U34" s="91"/>
      <c r="V34" s="73"/>
      <c r="W34" s="73"/>
      <c r="X34" s="73"/>
      <c r="Y34" s="73"/>
      <c r="Z34" s="73"/>
      <c r="AA34" s="91"/>
      <c r="AB34" s="91"/>
      <c r="AC34" s="91"/>
      <c r="AD34" s="91"/>
      <c r="AE34" s="91"/>
      <c r="AF34" s="91"/>
      <c r="AG34" s="74"/>
      <c r="AH34" s="74"/>
      <c r="AI34" s="75"/>
      <c r="AJ34" s="74"/>
      <c r="AK34" s="74"/>
      <c r="AL34" s="74"/>
      <c r="AM34" s="74"/>
      <c r="AN34" s="74"/>
      <c r="AO34" s="74"/>
      <c r="AP34" s="74"/>
    </row>
    <row r="35" spans="2:42" s="69" customFormat="1" ht="18.75" customHeight="1" x14ac:dyDescent="0.2">
      <c r="B35" s="70"/>
      <c r="E35" s="85" t="s">
        <v>33</v>
      </c>
      <c r="F35" s="71">
        <f>SUM(G35:R35)</f>
        <v>4796</v>
      </c>
      <c r="G35" s="147">
        <v>469</v>
      </c>
      <c r="H35" s="147">
        <v>265</v>
      </c>
      <c r="I35" s="147">
        <v>297</v>
      </c>
      <c r="J35" s="147">
        <v>172</v>
      </c>
      <c r="K35" s="147">
        <v>370</v>
      </c>
      <c r="L35" s="147">
        <v>423</v>
      </c>
      <c r="M35" s="147">
        <v>390</v>
      </c>
      <c r="N35" s="147">
        <v>348</v>
      </c>
      <c r="O35" s="147">
        <v>310</v>
      </c>
      <c r="P35" s="147">
        <v>383</v>
      </c>
      <c r="Q35" s="147">
        <v>398</v>
      </c>
      <c r="R35" s="147">
        <v>971</v>
      </c>
      <c r="S35" s="72"/>
      <c r="T35" s="71"/>
      <c r="U35" s="73"/>
      <c r="V35" s="73"/>
      <c r="W35" s="73"/>
      <c r="X35" s="73"/>
      <c r="Y35" s="73"/>
      <c r="Z35" s="74"/>
      <c r="AA35" s="74"/>
      <c r="AB35" s="74"/>
      <c r="AC35" s="74"/>
      <c r="AD35" s="74"/>
      <c r="AE35" s="74"/>
      <c r="AF35" s="74"/>
      <c r="AG35" s="74"/>
      <c r="AH35" s="74"/>
      <c r="AI35" s="75"/>
      <c r="AJ35" s="74"/>
      <c r="AK35" s="74"/>
      <c r="AL35" s="74"/>
      <c r="AM35" s="74"/>
      <c r="AN35" s="74"/>
      <c r="AO35" s="74"/>
      <c r="AP35" s="74"/>
    </row>
    <row r="36" spans="2:42" s="69" customFormat="1" ht="14.25" x14ac:dyDescent="0.2">
      <c r="B36" s="70"/>
      <c r="E36" s="82" t="s">
        <v>20</v>
      </c>
      <c r="F36" s="71">
        <f>SUM(G36:R36)</f>
        <v>35257.484360000002</v>
      </c>
      <c r="G36" s="147">
        <v>2656.15607</v>
      </c>
      <c r="H36" s="147">
        <v>3097.020677</v>
      </c>
      <c r="I36" s="147">
        <v>2140.9112</v>
      </c>
      <c r="J36" s="147">
        <v>1153.6549560000001</v>
      </c>
      <c r="K36" s="147">
        <v>3433.7271940000001</v>
      </c>
      <c r="L36" s="147">
        <v>2666.7067999999999</v>
      </c>
      <c r="M36" s="147">
        <v>3875.2195999999999</v>
      </c>
      <c r="N36" s="147">
        <v>2458.7652360000002</v>
      </c>
      <c r="O36" s="147">
        <v>6751.732</v>
      </c>
      <c r="P36" s="147">
        <v>3037.6911620000001</v>
      </c>
      <c r="Q36" s="147">
        <v>1548.2332650000001</v>
      </c>
      <c r="R36" s="147">
        <v>2437.6662000000001</v>
      </c>
      <c r="S36" s="72"/>
      <c r="T36" s="71"/>
      <c r="U36" s="73"/>
      <c r="V36" s="73"/>
      <c r="W36" s="73"/>
      <c r="X36" s="73"/>
      <c r="Y36" s="73"/>
      <c r="Z36" s="74"/>
      <c r="AA36" s="74"/>
      <c r="AB36" s="74"/>
      <c r="AC36" s="74"/>
      <c r="AD36" s="74"/>
      <c r="AE36" s="74"/>
      <c r="AF36" s="74"/>
      <c r="AG36" s="74"/>
      <c r="AH36" s="74"/>
      <c r="AI36" s="75"/>
      <c r="AJ36" s="74"/>
      <c r="AK36" s="74"/>
      <c r="AL36" s="74"/>
      <c r="AM36" s="74"/>
      <c r="AN36" s="74"/>
      <c r="AO36" s="74"/>
      <c r="AP36" s="74"/>
    </row>
    <row r="37" spans="2:42" s="69" customFormat="1" ht="14.25" x14ac:dyDescent="0.2">
      <c r="B37" s="94"/>
      <c r="C37" s="95"/>
      <c r="D37" s="95"/>
      <c r="E37" s="95"/>
      <c r="F37" s="96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5"/>
      <c r="T37" s="71"/>
      <c r="U37" s="73"/>
      <c r="V37" s="73"/>
      <c r="W37" s="73"/>
      <c r="X37" s="73"/>
      <c r="Y37" s="73"/>
      <c r="Z37" s="74"/>
      <c r="AA37" s="74"/>
      <c r="AB37" s="74"/>
      <c r="AC37" s="74"/>
      <c r="AD37" s="74"/>
      <c r="AE37" s="74"/>
      <c r="AF37" s="74"/>
      <c r="AG37" s="74"/>
      <c r="AH37" s="74"/>
      <c r="AI37" s="75"/>
      <c r="AJ37" s="74"/>
      <c r="AK37" s="74"/>
      <c r="AL37" s="74"/>
      <c r="AM37" s="74"/>
      <c r="AN37" s="74"/>
      <c r="AO37" s="74"/>
      <c r="AP37" s="74"/>
    </row>
    <row r="38" spans="2:42" ht="1.5" customHeight="1" x14ac:dyDescent="0.2"/>
    <row r="39" spans="2:42" ht="20.25" customHeight="1" x14ac:dyDescent="0.2">
      <c r="B39" s="97" t="s">
        <v>34</v>
      </c>
    </row>
    <row r="40" spans="2:42" ht="14.25" customHeight="1" x14ac:dyDescent="0.2">
      <c r="B40" s="97" t="s">
        <v>35</v>
      </c>
    </row>
    <row r="41" spans="2:42" ht="14.25" customHeight="1" x14ac:dyDescent="0.2">
      <c r="B41" s="162" t="s">
        <v>36</v>
      </c>
    </row>
    <row r="42" spans="2:42" ht="14.25" customHeight="1" x14ac:dyDescent="0.2">
      <c r="B42" s="97" t="s">
        <v>37</v>
      </c>
    </row>
    <row r="43" spans="2:42" s="102" customFormat="1" ht="15" customHeight="1" x14ac:dyDescent="0.2">
      <c r="B43" s="39" t="s">
        <v>38</v>
      </c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4"/>
      <c r="V43" s="104"/>
      <c r="W43" s="104"/>
      <c r="X43" s="104"/>
      <c r="Y43" s="104"/>
      <c r="Z43" s="105"/>
      <c r="AA43" s="105"/>
      <c r="AB43" s="105"/>
      <c r="AC43" s="105"/>
      <c r="AD43" s="105"/>
      <c r="AE43" s="105"/>
      <c r="AF43" s="105"/>
      <c r="AG43" s="105"/>
      <c r="AH43" s="105"/>
      <c r="AI43" s="106"/>
      <c r="AJ43" s="105"/>
      <c r="AK43" s="105"/>
      <c r="AL43" s="105"/>
      <c r="AM43" s="105"/>
      <c r="AN43" s="105"/>
      <c r="AO43" s="105"/>
      <c r="AP43" s="105"/>
    </row>
    <row r="44" spans="2:42" ht="12" customHeight="1" x14ac:dyDescent="0.2">
      <c r="B44" s="97" t="s">
        <v>39</v>
      </c>
    </row>
    <row r="45" spans="2:42" s="107" customFormat="1" ht="12" customHeight="1" x14ac:dyDescent="0.2"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9"/>
      <c r="V45" s="109"/>
      <c r="W45" s="109"/>
      <c r="X45" s="109"/>
      <c r="Y45" s="109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</row>
    <row r="46" spans="2:42" s="107" customFormat="1" ht="12" customHeight="1" x14ac:dyDescent="0.2"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9"/>
      <c r="V46" s="109"/>
      <c r="W46" s="109"/>
      <c r="X46" s="109"/>
      <c r="Y46" s="109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</row>
    <row r="47" spans="2:42" s="107" customFormat="1" ht="12" customHeight="1" x14ac:dyDescent="0.2"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11"/>
      <c r="V47" s="111"/>
      <c r="W47" s="111"/>
      <c r="X47" s="111"/>
      <c r="Y47" s="111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</row>
    <row r="48" spans="2:42" s="107" customFormat="1" ht="12" customHeight="1" x14ac:dyDescent="0.2"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11"/>
      <c r="V48" s="111"/>
      <c r="W48" s="111"/>
      <c r="X48" s="111"/>
      <c r="Y48" s="111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</row>
    <row r="49" spans="6:42" s="107" customFormat="1" ht="12" customHeight="1" x14ac:dyDescent="0.2"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11"/>
      <c r="V49" s="111"/>
      <c r="W49" s="111"/>
      <c r="X49" s="111"/>
      <c r="Y49" s="111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</row>
    <row r="50" spans="6:42" s="107" customFormat="1" ht="12" customHeight="1" x14ac:dyDescent="0.2"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11"/>
      <c r="V50" s="111"/>
      <c r="W50" s="111"/>
      <c r="X50" s="111"/>
      <c r="Y50" s="111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</row>
    <row r="51" spans="6:42" s="107" customFormat="1" ht="12" customHeight="1" x14ac:dyDescent="0.2"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11"/>
      <c r="V51" s="111"/>
      <c r="W51" s="111"/>
      <c r="X51" s="111"/>
      <c r="Y51" s="111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</row>
    <row r="52" spans="6:42" s="107" customFormat="1" ht="12" customHeight="1" x14ac:dyDescent="0.2"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11"/>
      <c r="V52" s="111"/>
      <c r="W52" s="111"/>
      <c r="X52" s="111"/>
      <c r="Y52" s="111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</row>
    <row r="53" spans="6:42" s="107" customFormat="1" x14ac:dyDescent="0.2"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11"/>
      <c r="V53" s="111"/>
      <c r="W53" s="111"/>
      <c r="X53" s="111"/>
      <c r="Y53" s="111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</row>
    <row r="54" spans="6:42" s="107" customFormat="1" x14ac:dyDescent="0.2"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13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2"/>
      <c r="AI54" s="112"/>
      <c r="AJ54" s="112"/>
      <c r="AK54" s="112"/>
      <c r="AL54" s="112"/>
      <c r="AM54" s="112"/>
      <c r="AN54" s="112"/>
      <c r="AO54" s="112"/>
      <c r="AP54" s="112"/>
    </row>
    <row r="55" spans="6:42" s="107" customFormat="1" x14ac:dyDescent="0.2"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14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2"/>
      <c r="AJ55" s="112"/>
      <c r="AK55" s="112"/>
      <c r="AL55" s="112"/>
      <c r="AM55" s="112"/>
      <c r="AN55" s="112"/>
      <c r="AO55" s="112"/>
      <c r="AP55" s="112"/>
    </row>
    <row r="56" spans="6:42" s="107" customFormat="1" x14ac:dyDescent="0.2"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14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2"/>
      <c r="AI56" s="112"/>
      <c r="AJ56" s="112"/>
      <c r="AK56" s="112"/>
      <c r="AL56" s="112"/>
      <c r="AM56" s="112"/>
      <c r="AN56" s="112"/>
      <c r="AO56" s="112"/>
      <c r="AP56" s="112"/>
    </row>
    <row r="57" spans="6:42" s="107" customFormat="1" x14ac:dyDescent="0.2"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14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2"/>
      <c r="AI57" s="112"/>
      <c r="AJ57" s="112"/>
      <c r="AK57" s="112"/>
      <c r="AL57" s="112"/>
      <c r="AM57" s="112"/>
      <c r="AN57" s="112"/>
      <c r="AO57" s="112"/>
      <c r="AP57" s="112"/>
    </row>
    <row r="58" spans="6:42" s="107" customFormat="1" x14ac:dyDescent="0.2"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14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2"/>
      <c r="AI58" s="112"/>
      <c r="AJ58" s="112"/>
      <c r="AK58" s="112"/>
      <c r="AL58" s="112"/>
      <c r="AM58" s="112"/>
      <c r="AN58" s="112"/>
      <c r="AO58" s="112"/>
      <c r="AP58" s="112"/>
    </row>
    <row r="59" spans="6:42" s="107" customFormat="1" x14ac:dyDescent="0.2"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11"/>
      <c r="V59" s="111"/>
      <c r="W59" s="111"/>
      <c r="X59" s="111"/>
      <c r="Y59" s="111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</row>
    <row r="60" spans="6:42" s="107" customFormat="1" x14ac:dyDescent="0.2"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11"/>
      <c r="V60" s="111"/>
      <c r="W60" s="111"/>
      <c r="X60" s="111"/>
      <c r="Y60" s="111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</row>
    <row r="61" spans="6:42" s="107" customFormat="1" x14ac:dyDescent="0.2"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11"/>
      <c r="V61" s="111"/>
      <c r="W61" s="111"/>
      <c r="X61" s="111"/>
      <c r="Y61" s="111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</row>
    <row r="62" spans="6:42" s="107" customFormat="1" x14ac:dyDescent="0.2"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11"/>
      <c r="V62" s="111"/>
      <c r="W62" s="111"/>
      <c r="X62" s="111"/>
      <c r="Y62" s="111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</row>
    <row r="63" spans="6:42" s="107" customFormat="1" x14ac:dyDescent="0.2"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11"/>
      <c r="V63" s="111"/>
      <c r="W63" s="111"/>
      <c r="X63" s="111"/>
      <c r="Y63" s="111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</row>
    <row r="64" spans="6:42" s="107" customFormat="1" x14ac:dyDescent="0.2"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11"/>
      <c r="V64" s="111"/>
      <c r="W64" s="111"/>
      <c r="X64" s="111"/>
      <c r="Y64" s="111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</row>
    <row r="65" spans="6:42" s="107" customFormat="1" x14ac:dyDescent="0.2"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11"/>
      <c r="V65" s="111"/>
      <c r="W65" s="111"/>
      <c r="X65" s="111"/>
      <c r="Y65" s="111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</row>
    <row r="66" spans="6:42" s="107" customFormat="1" x14ac:dyDescent="0.2"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99"/>
      <c r="V66" s="99"/>
      <c r="W66" s="99"/>
      <c r="X66" s="99"/>
      <c r="Y66" s="99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10"/>
      <c r="AK66" s="110"/>
      <c r="AL66" s="110"/>
      <c r="AM66" s="110"/>
      <c r="AN66" s="110"/>
      <c r="AO66" s="110"/>
      <c r="AP66" s="110"/>
    </row>
    <row r="67" spans="6:42" s="107" customFormat="1" x14ac:dyDescent="0.2"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9"/>
      <c r="V67" s="109"/>
      <c r="W67" s="109"/>
      <c r="X67" s="109"/>
      <c r="Y67" s="109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</row>
    <row r="68" spans="6:42" s="107" customFormat="1" x14ac:dyDescent="0.2"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9"/>
      <c r="V68" s="109"/>
      <c r="W68" s="109"/>
      <c r="X68" s="109"/>
      <c r="Y68" s="109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</row>
    <row r="69" spans="6:42" s="107" customFormat="1" x14ac:dyDescent="0.2"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9"/>
      <c r="V69" s="109"/>
      <c r="W69" s="109"/>
      <c r="X69" s="109"/>
      <c r="Y69" s="109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</row>
    <row r="70" spans="6:42" s="107" customFormat="1" x14ac:dyDescent="0.2"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9"/>
      <c r="V70" s="109"/>
      <c r="W70" s="109"/>
      <c r="X70" s="109"/>
      <c r="Y70" s="109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</row>
    <row r="71" spans="6:42" s="107" customFormat="1" x14ac:dyDescent="0.2"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9"/>
      <c r="V71" s="109"/>
      <c r="W71" s="109"/>
      <c r="X71" s="109"/>
      <c r="Y71" s="109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</row>
    <row r="72" spans="6:42" s="107" customFormat="1" x14ac:dyDescent="0.2"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9"/>
      <c r="V72" s="109"/>
      <c r="W72" s="109"/>
      <c r="X72" s="109"/>
      <c r="Y72" s="109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</row>
    <row r="73" spans="6:42" s="107" customFormat="1" x14ac:dyDescent="0.2"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9"/>
      <c r="V73" s="109"/>
      <c r="W73" s="109"/>
      <c r="X73" s="109"/>
      <c r="Y73" s="109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</row>
    <row r="74" spans="6:42" s="107" customFormat="1" x14ac:dyDescent="0.2"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9"/>
      <c r="V74" s="109"/>
      <c r="W74" s="109"/>
      <c r="X74" s="109"/>
      <c r="Y74" s="109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</row>
    <row r="75" spans="6:42" s="107" customFormat="1" x14ac:dyDescent="0.2"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9"/>
      <c r="V75" s="109"/>
      <c r="W75" s="109"/>
      <c r="X75" s="109"/>
      <c r="Y75" s="109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</row>
    <row r="76" spans="6:42" s="107" customFormat="1" x14ac:dyDescent="0.2"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9"/>
      <c r="V76" s="109"/>
      <c r="W76" s="109"/>
      <c r="X76" s="109"/>
      <c r="Y76" s="109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</row>
    <row r="77" spans="6:42" s="107" customFormat="1" x14ac:dyDescent="0.2"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9"/>
      <c r="V77" s="109"/>
      <c r="W77" s="109"/>
      <c r="X77" s="109"/>
      <c r="Y77" s="109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</row>
    <row r="78" spans="6:42" s="107" customFormat="1" x14ac:dyDescent="0.2"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9"/>
      <c r="V78" s="109"/>
      <c r="W78" s="109"/>
      <c r="X78" s="109"/>
      <c r="Y78" s="109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</row>
    <row r="79" spans="6:42" s="107" customFormat="1" x14ac:dyDescent="0.2"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9"/>
      <c r="V79" s="109"/>
      <c r="W79" s="109"/>
      <c r="X79" s="109"/>
      <c r="Y79" s="109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</row>
    <row r="80" spans="6:42" s="107" customFormat="1" x14ac:dyDescent="0.2"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9"/>
      <c r="V80" s="109"/>
      <c r="W80" s="109"/>
      <c r="X80" s="109"/>
      <c r="Y80" s="109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</row>
    <row r="81" spans="2:42" s="107" customFormat="1" x14ac:dyDescent="0.2">
      <c r="B81" s="107" t="s">
        <v>40</v>
      </c>
      <c r="D81" s="107" t="s">
        <v>27</v>
      </c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9"/>
      <c r="V81" s="109"/>
      <c r="W81" s="109"/>
      <c r="X81" s="109"/>
      <c r="Y81" s="109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</row>
    <row r="82" spans="2:42" s="107" customFormat="1" x14ac:dyDescent="0.2"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9"/>
      <c r="V82" s="109"/>
      <c r="W82" s="109"/>
      <c r="X82" s="109"/>
      <c r="Y82" s="109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</row>
    <row r="83" spans="2:42" s="107" customFormat="1" x14ac:dyDescent="0.2"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9"/>
      <c r="V83" s="109"/>
      <c r="W83" s="109"/>
      <c r="X83" s="109"/>
      <c r="Y83" s="109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</row>
    <row r="84" spans="2:42" s="107" customFormat="1" x14ac:dyDescent="0.2"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9"/>
      <c r="V84" s="109"/>
      <c r="W84" s="109"/>
      <c r="X84" s="109"/>
      <c r="Y84" s="109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</row>
    <row r="85" spans="2:42" s="107" customFormat="1" x14ac:dyDescent="0.2">
      <c r="C85" s="97" t="s">
        <v>41</v>
      </c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9"/>
      <c r="V85" s="109"/>
      <c r="W85" s="109"/>
      <c r="X85" s="109"/>
      <c r="Y85" s="109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</row>
    <row r="86" spans="2:42" s="107" customFormat="1" x14ac:dyDescent="0.2"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9"/>
      <c r="V86" s="109"/>
      <c r="W86" s="109"/>
      <c r="X86" s="109"/>
      <c r="Y86" s="109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</row>
    <row r="87" spans="2:42" s="107" customFormat="1" x14ac:dyDescent="0.2"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9"/>
      <c r="V87" s="109"/>
      <c r="W87" s="109"/>
      <c r="X87" s="109"/>
      <c r="Y87" s="109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</row>
    <row r="88" spans="2:42" s="107" customFormat="1" x14ac:dyDescent="0.2"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9"/>
      <c r="V88" s="109"/>
      <c r="W88" s="109"/>
      <c r="X88" s="109"/>
      <c r="Y88" s="109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</row>
    <row r="89" spans="2:42" s="107" customFormat="1" x14ac:dyDescent="0.2"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9"/>
      <c r="V89" s="109"/>
      <c r="W89" s="109"/>
      <c r="X89" s="109"/>
      <c r="Y89" s="109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</row>
    <row r="90" spans="2:42" s="107" customFormat="1" x14ac:dyDescent="0.2"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9"/>
      <c r="V90" s="109"/>
      <c r="W90" s="109"/>
      <c r="X90" s="109"/>
      <c r="Y90" s="109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</row>
    <row r="91" spans="2:42" s="107" customFormat="1" x14ac:dyDescent="0.2"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9"/>
      <c r="V91" s="109"/>
      <c r="W91" s="109"/>
      <c r="X91" s="109"/>
      <c r="Y91" s="109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</row>
    <row r="92" spans="2:42" s="107" customFormat="1" x14ac:dyDescent="0.2"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9"/>
      <c r="V92" s="109"/>
      <c r="W92" s="109"/>
      <c r="X92" s="109"/>
      <c r="Y92" s="109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</row>
    <row r="93" spans="2:42" s="107" customFormat="1" x14ac:dyDescent="0.2"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9"/>
      <c r="V93" s="109"/>
      <c r="W93" s="109"/>
      <c r="X93" s="109"/>
      <c r="Y93" s="109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</row>
    <row r="94" spans="2:42" s="107" customFormat="1" x14ac:dyDescent="0.2"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9"/>
      <c r="V94" s="109"/>
      <c r="W94" s="109"/>
      <c r="X94" s="109"/>
      <c r="Y94" s="109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</row>
    <row r="95" spans="2:42" s="107" customFormat="1" x14ac:dyDescent="0.2"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9"/>
      <c r="V95" s="109"/>
      <c r="W95" s="109"/>
      <c r="X95" s="109"/>
      <c r="Y95" s="109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</row>
    <row r="96" spans="2:42" s="107" customFormat="1" x14ac:dyDescent="0.2"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9"/>
      <c r="V96" s="109"/>
      <c r="W96" s="109"/>
      <c r="X96" s="109"/>
      <c r="Y96" s="109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</row>
    <row r="97" spans="6:42" s="107" customFormat="1" x14ac:dyDescent="0.2"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9"/>
      <c r="V97" s="109"/>
      <c r="W97" s="109"/>
      <c r="X97" s="109"/>
      <c r="Y97" s="109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</row>
    <row r="98" spans="6:42" s="107" customFormat="1" x14ac:dyDescent="0.2"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9"/>
      <c r="V98" s="109"/>
      <c r="W98" s="109"/>
      <c r="X98" s="109"/>
      <c r="Y98" s="109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</row>
    <row r="99" spans="6:42" s="107" customFormat="1" x14ac:dyDescent="0.2"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9"/>
      <c r="V99" s="109"/>
      <c r="W99" s="109"/>
      <c r="X99" s="109"/>
      <c r="Y99" s="109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</row>
    <row r="100" spans="6:42" s="107" customFormat="1" x14ac:dyDescent="0.2"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15"/>
      <c r="V100" s="109"/>
      <c r="W100" s="116"/>
      <c r="X100" s="109"/>
      <c r="Y100" s="109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</row>
    <row r="101" spans="6:42" s="107" customFormat="1" x14ac:dyDescent="0.2"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U101" s="115"/>
      <c r="V101" s="109"/>
      <c r="W101" s="116"/>
      <c r="X101" s="109"/>
      <c r="Y101" s="109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0"/>
      <c r="AP101" s="110"/>
    </row>
    <row r="102" spans="6:42" s="107" customFormat="1" x14ac:dyDescent="0.2"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9"/>
      <c r="V102" s="109"/>
      <c r="W102" s="109"/>
      <c r="X102" s="109"/>
      <c r="Y102" s="109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110"/>
      <c r="AP102" s="110"/>
    </row>
    <row r="103" spans="6:42" s="107" customFormat="1" x14ac:dyDescent="0.2">
      <c r="F103" s="108"/>
      <c r="G103" s="117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9"/>
      <c r="V103" s="109"/>
      <c r="W103" s="109"/>
      <c r="X103" s="109"/>
      <c r="Y103" s="109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</row>
    <row r="104" spans="6:42" s="107" customFormat="1" x14ac:dyDescent="0.2">
      <c r="F104" s="108"/>
      <c r="G104" s="117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9"/>
      <c r="V104" s="109"/>
      <c r="W104" s="109"/>
      <c r="X104" s="109"/>
      <c r="Y104" s="109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</row>
    <row r="105" spans="6:42" s="107" customFormat="1" x14ac:dyDescent="0.2">
      <c r="F105" s="108"/>
      <c r="G105" s="117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9"/>
      <c r="V105" s="109"/>
      <c r="W105" s="109"/>
      <c r="X105" s="109"/>
      <c r="Y105" s="109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</row>
    <row r="106" spans="6:42" s="107" customFormat="1" x14ac:dyDescent="0.2">
      <c r="F106" s="108"/>
      <c r="G106" s="117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9"/>
      <c r="V106" s="109"/>
      <c r="W106" s="109"/>
      <c r="X106" s="109"/>
      <c r="Y106" s="109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</row>
    <row r="107" spans="6:42" s="107" customFormat="1" x14ac:dyDescent="0.2">
      <c r="F107" s="108"/>
      <c r="G107" s="117"/>
      <c r="H107" s="108"/>
      <c r="I107" s="108"/>
      <c r="J107" s="108"/>
      <c r="K107" s="108"/>
      <c r="L107" s="108"/>
      <c r="M107" s="108"/>
      <c r="N107" s="108"/>
      <c r="O107" s="108"/>
      <c r="P107" s="118"/>
      <c r="Q107" s="108"/>
      <c r="R107" s="108"/>
      <c r="S107" s="108"/>
      <c r="T107" s="108"/>
      <c r="U107" s="109"/>
      <c r="V107" s="109"/>
      <c r="W107" s="109"/>
      <c r="X107" s="109"/>
      <c r="Y107" s="109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</row>
    <row r="108" spans="6:42" s="107" customFormat="1" x14ac:dyDescent="0.2"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9"/>
      <c r="V108" s="109"/>
      <c r="W108" s="109"/>
      <c r="X108" s="109"/>
      <c r="Y108" s="109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</row>
    <row r="109" spans="6:42" s="107" customFormat="1" x14ac:dyDescent="0.2"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9"/>
      <c r="V109" s="109"/>
      <c r="W109" s="109"/>
      <c r="X109" s="109"/>
      <c r="Y109" s="109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0"/>
      <c r="AP109" s="110"/>
    </row>
    <row r="110" spans="6:42" s="107" customFormat="1" x14ac:dyDescent="0.2"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9"/>
      <c r="V110" s="109"/>
      <c r="W110" s="109"/>
      <c r="X110" s="109"/>
      <c r="Y110" s="109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</row>
    <row r="111" spans="6:42" s="107" customFormat="1" x14ac:dyDescent="0.2"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9"/>
      <c r="V111" s="109"/>
      <c r="W111" s="109"/>
      <c r="X111" s="109"/>
      <c r="Y111" s="109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0"/>
      <c r="AP111" s="110"/>
    </row>
    <row r="112" spans="6:42" s="107" customFormat="1" x14ac:dyDescent="0.2"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9"/>
      <c r="V112" s="109"/>
      <c r="W112" s="109"/>
      <c r="X112" s="109"/>
      <c r="Y112" s="109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0"/>
      <c r="AP112" s="110"/>
    </row>
    <row r="113" spans="6:42" s="107" customFormat="1" x14ac:dyDescent="0.2"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9"/>
      <c r="V113" s="109"/>
      <c r="W113" s="109"/>
      <c r="X113" s="109"/>
      <c r="Y113" s="109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110"/>
      <c r="AO113" s="110"/>
      <c r="AP113" s="110"/>
    </row>
    <row r="114" spans="6:42" s="107" customFormat="1" x14ac:dyDescent="0.2"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9"/>
      <c r="V114" s="109"/>
      <c r="W114" s="109"/>
      <c r="X114" s="109"/>
      <c r="Y114" s="109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110"/>
      <c r="AO114" s="110"/>
      <c r="AP114" s="110"/>
    </row>
    <row r="115" spans="6:42" s="107" customFormat="1" x14ac:dyDescent="0.2"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9"/>
      <c r="V115" s="109"/>
      <c r="W115" s="109"/>
      <c r="X115" s="109"/>
      <c r="Y115" s="109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110"/>
      <c r="AO115" s="110"/>
      <c r="AP115" s="110"/>
    </row>
    <row r="116" spans="6:42" s="107" customFormat="1" x14ac:dyDescent="0.2"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9"/>
      <c r="V116" s="109"/>
      <c r="W116" s="109"/>
      <c r="X116" s="109"/>
      <c r="Y116" s="109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110"/>
      <c r="AO116" s="110"/>
      <c r="AP116" s="110"/>
    </row>
    <row r="117" spans="6:42" s="107" customFormat="1" x14ac:dyDescent="0.2"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9"/>
      <c r="V117" s="109"/>
      <c r="W117" s="109"/>
      <c r="X117" s="109"/>
      <c r="Y117" s="109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110"/>
      <c r="AO117" s="110"/>
      <c r="AP117" s="110"/>
    </row>
    <row r="118" spans="6:42" s="107" customFormat="1" x14ac:dyDescent="0.2"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9"/>
      <c r="V118" s="109"/>
      <c r="W118" s="109"/>
      <c r="X118" s="109"/>
      <c r="Y118" s="109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110"/>
      <c r="AO118" s="110"/>
      <c r="AP118" s="110"/>
    </row>
    <row r="119" spans="6:42" s="107" customFormat="1" x14ac:dyDescent="0.2"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9"/>
      <c r="V119" s="109"/>
      <c r="W119" s="109"/>
      <c r="X119" s="109"/>
      <c r="Y119" s="109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110"/>
      <c r="AO119" s="110"/>
      <c r="AP119" s="110"/>
    </row>
    <row r="120" spans="6:42" s="107" customFormat="1" x14ac:dyDescent="0.2"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15"/>
      <c r="V120" s="109"/>
      <c r="W120" s="116"/>
      <c r="X120" s="116"/>
      <c r="Y120" s="109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110"/>
      <c r="AN120" s="110"/>
      <c r="AO120" s="110"/>
      <c r="AP120" s="110"/>
    </row>
    <row r="121" spans="6:42" s="107" customFormat="1" x14ac:dyDescent="0.2"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15"/>
      <c r="V121" s="109"/>
      <c r="W121" s="116"/>
      <c r="X121" s="116"/>
      <c r="Y121" s="109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/>
      <c r="AL121" s="110"/>
      <c r="AM121" s="110"/>
      <c r="AN121" s="110"/>
      <c r="AO121" s="110"/>
      <c r="AP121" s="110"/>
    </row>
    <row r="122" spans="6:42" s="107" customFormat="1" x14ac:dyDescent="0.2"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15"/>
      <c r="V122" s="109"/>
      <c r="W122" s="116"/>
      <c r="X122" s="116"/>
      <c r="Y122" s="109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110"/>
      <c r="AO122" s="110"/>
      <c r="AP122" s="110"/>
    </row>
    <row r="123" spans="6:42" s="107" customFormat="1" x14ac:dyDescent="0.2"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15"/>
      <c r="V123" s="109"/>
      <c r="W123" s="116"/>
      <c r="X123" s="116"/>
      <c r="Y123" s="109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110"/>
    </row>
    <row r="124" spans="6:42" s="107" customFormat="1" x14ac:dyDescent="0.2"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9"/>
      <c r="V124" s="109"/>
      <c r="W124" s="109"/>
      <c r="X124" s="109"/>
      <c r="Y124" s="109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0"/>
      <c r="AP124" s="110"/>
    </row>
    <row r="125" spans="6:42" s="107" customFormat="1" x14ac:dyDescent="0.2"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9"/>
      <c r="V125" s="109"/>
      <c r="W125" s="109"/>
      <c r="X125" s="109"/>
      <c r="Y125" s="109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0"/>
      <c r="AP125" s="110"/>
    </row>
    <row r="126" spans="6:42" s="107" customFormat="1" x14ac:dyDescent="0.2"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9"/>
      <c r="V126" s="109"/>
      <c r="W126" s="109"/>
      <c r="X126" s="109"/>
      <c r="Y126" s="109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110"/>
    </row>
    <row r="127" spans="6:42" s="107" customFormat="1" x14ac:dyDescent="0.2"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9"/>
      <c r="V127" s="109"/>
      <c r="W127" s="109"/>
      <c r="X127" s="109"/>
      <c r="Y127" s="109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</row>
    <row r="128" spans="6:42" s="107" customFormat="1" x14ac:dyDescent="0.2"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9"/>
      <c r="V128" s="109"/>
      <c r="W128" s="109"/>
      <c r="X128" s="109"/>
      <c r="Y128" s="109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/>
      <c r="AL128" s="110"/>
      <c r="AM128" s="110"/>
      <c r="AN128" s="110"/>
      <c r="AO128" s="110"/>
      <c r="AP128" s="110"/>
    </row>
    <row r="129" spans="6:42" s="107" customFormat="1" x14ac:dyDescent="0.2"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9"/>
      <c r="V129" s="109"/>
      <c r="W129" s="109"/>
      <c r="X129" s="109"/>
      <c r="Y129" s="109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0"/>
      <c r="AP129" s="110"/>
    </row>
    <row r="130" spans="6:42" s="107" customFormat="1" x14ac:dyDescent="0.2"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9"/>
      <c r="V130" s="109"/>
      <c r="W130" s="109"/>
      <c r="X130" s="109"/>
      <c r="Y130" s="109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0"/>
      <c r="AP130" s="110"/>
    </row>
    <row r="131" spans="6:42" s="107" customFormat="1" x14ac:dyDescent="0.2"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9"/>
      <c r="V131" s="109"/>
      <c r="W131" s="109"/>
      <c r="X131" s="109"/>
      <c r="Y131" s="109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110"/>
    </row>
    <row r="132" spans="6:42" s="107" customFormat="1" x14ac:dyDescent="0.2"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9"/>
      <c r="V132" s="109"/>
      <c r="W132" s="109"/>
      <c r="X132" s="109"/>
      <c r="Y132" s="109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110"/>
      <c r="AO132" s="110"/>
      <c r="AP132" s="110"/>
    </row>
    <row r="133" spans="6:42" s="107" customFormat="1" x14ac:dyDescent="0.2"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9"/>
      <c r="V133" s="109"/>
      <c r="W133" s="109"/>
      <c r="X133" s="109"/>
      <c r="Y133" s="109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110"/>
      <c r="AO133" s="110"/>
      <c r="AP133" s="110"/>
    </row>
    <row r="134" spans="6:42" s="107" customFormat="1" x14ac:dyDescent="0.2"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9"/>
      <c r="V134" s="109"/>
      <c r="W134" s="109"/>
      <c r="X134" s="109"/>
      <c r="Y134" s="109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0"/>
      <c r="AP134" s="110"/>
    </row>
    <row r="135" spans="6:42" s="107" customFormat="1" x14ac:dyDescent="0.2"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9"/>
      <c r="V135" s="109"/>
      <c r="W135" s="109"/>
      <c r="X135" s="109"/>
      <c r="Y135" s="109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110"/>
      <c r="AN135" s="110"/>
      <c r="AO135" s="110"/>
      <c r="AP135" s="110"/>
    </row>
    <row r="136" spans="6:42" s="107" customFormat="1" x14ac:dyDescent="0.2"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9"/>
      <c r="V136" s="109"/>
      <c r="W136" s="109"/>
      <c r="X136" s="109"/>
      <c r="Y136" s="109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10"/>
      <c r="AK136" s="110"/>
      <c r="AL136" s="110"/>
      <c r="AM136" s="110"/>
      <c r="AN136" s="110"/>
      <c r="AO136" s="110"/>
      <c r="AP136" s="110"/>
    </row>
    <row r="137" spans="6:42" s="107" customFormat="1" x14ac:dyDescent="0.2"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9"/>
      <c r="V137" s="109"/>
      <c r="W137" s="109"/>
      <c r="X137" s="109"/>
      <c r="Y137" s="109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10"/>
      <c r="AP137" s="110"/>
    </row>
    <row r="138" spans="6:42" s="107" customFormat="1" x14ac:dyDescent="0.2"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9"/>
      <c r="V138" s="109"/>
      <c r="W138" s="109"/>
      <c r="X138" s="109"/>
      <c r="Y138" s="109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110"/>
      <c r="AN138" s="110"/>
      <c r="AO138" s="110"/>
      <c r="AP138" s="110"/>
    </row>
    <row r="139" spans="6:42" s="107" customFormat="1" x14ac:dyDescent="0.2"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9"/>
      <c r="V139" s="109"/>
      <c r="W139" s="109"/>
      <c r="X139" s="109"/>
      <c r="Y139" s="109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110"/>
      <c r="AM139" s="110"/>
      <c r="AN139" s="110"/>
      <c r="AO139" s="110"/>
      <c r="AP139" s="110"/>
    </row>
    <row r="140" spans="6:42" s="107" customFormat="1" x14ac:dyDescent="0.2"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15"/>
      <c r="V140" s="109"/>
      <c r="W140" s="109"/>
      <c r="X140" s="109"/>
      <c r="Y140" s="109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0"/>
      <c r="AP140" s="110"/>
    </row>
    <row r="141" spans="6:42" s="107" customFormat="1" x14ac:dyDescent="0.2"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15"/>
      <c r="V141" s="109"/>
      <c r="W141" s="109"/>
      <c r="X141" s="109"/>
      <c r="Y141" s="109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0"/>
      <c r="AP141" s="110"/>
    </row>
    <row r="142" spans="6:42" s="107" customFormat="1" x14ac:dyDescent="0.2"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9"/>
      <c r="V142" s="109"/>
      <c r="W142" s="109"/>
      <c r="X142" s="109"/>
      <c r="Y142" s="109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110"/>
      <c r="AN142" s="110"/>
      <c r="AO142" s="110"/>
      <c r="AP142" s="110"/>
    </row>
    <row r="143" spans="6:42" s="107" customFormat="1" x14ac:dyDescent="0.2"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15"/>
      <c r="V143" s="109"/>
      <c r="W143" s="109"/>
      <c r="X143" s="109"/>
      <c r="Y143" s="109"/>
      <c r="Z143" s="110"/>
      <c r="AA143" s="110"/>
      <c r="AB143" s="110"/>
      <c r="AC143" s="110"/>
      <c r="AD143" s="110"/>
      <c r="AE143" s="110"/>
      <c r="AF143" s="110"/>
      <c r="AG143" s="110"/>
      <c r="AH143" s="110"/>
      <c r="AI143" s="110"/>
      <c r="AJ143" s="110"/>
      <c r="AK143" s="110"/>
      <c r="AL143" s="110"/>
      <c r="AM143" s="110"/>
      <c r="AN143" s="110"/>
      <c r="AO143" s="110"/>
      <c r="AP143" s="110"/>
    </row>
    <row r="144" spans="6:42" s="107" customFormat="1" x14ac:dyDescent="0.2"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15"/>
      <c r="V144" s="109"/>
      <c r="W144" s="109"/>
      <c r="X144" s="109"/>
      <c r="Y144" s="109"/>
      <c r="Z144" s="110"/>
      <c r="AA144" s="110"/>
      <c r="AB144" s="110"/>
      <c r="AC144" s="110"/>
      <c r="AD144" s="110"/>
      <c r="AE144" s="110"/>
      <c r="AF144" s="110"/>
      <c r="AG144" s="110"/>
      <c r="AH144" s="110"/>
      <c r="AI144" s="110"/>
      <c r="AJ144" s="110"/>
      <c r="AK144" s="110"/>
      <c r="AL144" s="110"/>
      <c r="AM144" s="110"/>
      <c r="AN144" s="110"/>
      <c r="AO144" s="110"/>
      <c r="AP144" s="110"/>
    </row>
    <row r="145" spans="6:42" s="107" customFormat="1" x14ac:dyDescent="0.2"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9"/>
      <c r="V145" s="109"/>
      <c r="W145" s="109"/>
      <c r="X145" s="109"/>
      <c r="Y145" s="109"/>
      <c r="Z145" s="110"/>
      <c r="AA145" s="110"/>
      <c r="AB145" s="110"/>
      <c r="AC145" s="110"/>
      <c r="AD145" s="110"/>
      <c r="AE145" s="110"/>
      <c r="AF145" s="110"/>
      <c r="AG145" s="110"/>
      <c r="AH145" s="110"/>
      <c r="AI145" s="110"/>
      <c r="AJ145" s="110"/>
      <c r="AK145" s="110"/>
      <c r="AL145" s="110"/>
      <c r="AM145" s="110"/>
      <c r="AN145" s="110"/>
      <c r="AO145" s="110"/>
      <c r="AP145" s="110"/>
    </row>
    <row r="146" spans="6:42" s="107" customFormat="1" x14ac:dyDescent="0.2"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9"/>
      <c r="V146" s="109"/>
      <c r="W146" s="109"/>
      <c r="X146" s="109"/>
      <c r="Y146" s="109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0"/>
      <c r="AK146" s="110"/>
      <c r="AL146" s="110"/>
      <c r="AM146" s="110"/>
      <c r="AN146" s="110"/>
      <c r="AO146" s="110"/>
      <c r="AP146" s="110"/>
    </row>
    <row r="147" spans="6:42" s="107" customFormat="1" x14ac:dyDescent="0.2"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9"/>
      <c r="V147" s="109"/>
      <c r="W147" s="109"/>
      <c r="X147" s="109"/>
      <c r="Y147" s="109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110"/>
      <c r="AN147" s="110"/>
      <c r="AO147" s="110"/>
      <c r="AP147" s="110"/>
    </row>
    <row r="148" spans="6:42" s="107" customFormat="1" x14ac:dyDescent="0.2"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9"/>
      <c r="V148" s="109"/>
      <c r="W148" s="109"/>
      <c r="X148" s="109"/>
      <c r="Y148" s="109"/>
      <c r="Z148" s="110"/>
      <c r="AA148" s="110"/>
      <c r="AB148" s="110"/>
      <c r="AC148" s="110"/>
      <c r="AD148" s="110"/>
      <c r="AE148" s="110"/>
      <c r="AF148" s="110"/>
      <c r="AG148" s="110"/>
      <c r="AH148" s="110"/>
      <c r="AI148" s="110"/>
      <c r="AJ148" s="110"/>
      <c r="AK148" s="110"/>
      <c r="AL148" s="110"/>
      <c r="AM148" s="110"/>
      <c r="AN148" s="110"/>
      <c r="AO148" s="110"/>
      <c r="AP148" s="110"/>
    </row>
    <row r="149" spans="6:42" s="107" customFormat="1" x14ac:dyDescent="0.2"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9"/>
      <c r="V149" s="109"/>
      <c r="W149" s="109"/>
      <c r="X149" s="109"/>
      <c r="Y149" s="109"/>
      <c r="Z149" s="110"/>
      <c r="AA149" s="110"/>
      <c r="AB149" s="110"/>
      <c r="AC149" s="110"/>
      <c r="AD149" s="110"/>
      <c r="AE149" s="110"/>
      <c r="AF149" s="110"/>
      <c r="AG149" s="110"/>
      <c r="AH149" s="110"/>
      <c r="AI149" s="110"/>
      <c r="AJ149" s="110"/>
      <c r="AK149" s="110"/>
      <c r="AL149" s="110"/>
      <c r="AM149" s="110"/>
      <c r="AN149" s="110"/>
      <c r="AO149" s="110"/>
      <c r="AP149" s="110"/>
    </row>
    <row r="150" spans="6:42" s="107" customFormat="1" x14ac:dyDescent="0.2">
      <c r="F150" s="108"/>
      <c r="G150" s="108"/>
      <c r="H150" s="108"/>
      <c r="I150" s="108"/>
      <c r="J150" s="108"/>
      <c r="K150" s="108"/>
      <c r="L150" s="108"/>
      <c r="M150" s="117"/>
      <c r="N150" s="108"/>
      <c r="O150" s="108"/>
      <c r="P150" s="108"/>
      <c r="Q150" s="108"/>
      <c r="R150" s="108"/>
      <c r="S150" s="108"/>
      <c r="T150" s="108"/>
      <c r="U150" s="109"/>
      <c r="V150" s="109"/>
      <c r="W150" s="109"/>
      <c r="X150" s="109"/>
      <c r="Y150" s="109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10"/>
      <c r="AK150" s="110"/>
      <c r="AL150" s="110"/>
      <c r="AM150" s="110"/>
      <c r="AN150" s="110"/>
      <c r="AO150" s="110"/>
      <c r="AP150" s="110"/>
    </row>
    <row r="151" spans="6:42" s="107" customFormat="1" x14ac:dyDescent="0.2"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9"/>
      <c r="V151" s="109"/>
      <c r="W151" s="109"/>
      <c r="X151" s="109"/>
      <c r="Y151" s="109"/>
      <c r="Z151" s="110"/>
      <c r="AA151" s="110"/>
      <c r="AB151" s="110"/>
      <c r="AC151" s="110"/>
      <c r="AD151" s="110"/>
      <c r="AE151" s="110"/>
      <c r="AF151" s="110"/>
      <c r="AG151" s="110"/>
      <c r="AH151" s="110"/>
      <c r="AI151" s="110"/>
      <c r="AJ151" s="110"/>
      <c r="AK151" s="110"/>
      <c r="AL151" s="110"/>
      <c r="AM151" s="110"/>
      <c r="AN151" s="110"/>
      <c r="AO151" s="110"/>
      <c r="AP151" s="110"/>
    </row>
    <row r="152" spans="6:42" s="107" customFormat="1" x14ac:dyDescent="0.2"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9"/>
      <c r="V152" s="109"/>
      <c r="W152" s="109"/>
      <c r="X152" s="109"/>
      <c r="Y152" s="109"/>
      <c r="Z152" s="110"/>
      <c r="AA152" s="110"/>
      <c r="AB152" s="110"/>
      <c r="AC152" s="110"/>
      <c r="AD152" s="110"/>
      <c r="AE152" s="110"/>
      <c r="AF152" s="110"/>
      <c r="AG152" s="110"/>
      <c r="AH152" s="110"/>
      <c r="AI152" s="110"/>
      <c r="AJ152" s="110"/>
      <c r="AK152" s="110"/>
      <c r="AL152" s="110"/>
      <c r="AM152" s="110"/>
      <c r="AN152" s="110"/>
      <c r="AO152" s="110"/>
      <c r="AP152" s="110"/>
    </row>
    <row r="153" spans="6:42" s="107" customFormat="1" x14ac:dyDescent="0.2"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9"/>
      <c r="V153" s="109"/>
      <c r="W153" s="109"/>
      <c r="X153" s="109"/>
      <c r="Y153" s="109"/>
      <c r="Z153" s="110"/>
      <c r="AA153" s="110"/>
      <c r="AB153" s="110"/>
      <c r="AC153" s="110"/>
      <c r="AD153" s="110"/>
      <c r="AE153" s="110"/>
      <c r="AF153" s="110"/>
      <c r="AG153" s="110"/>
      <c r="AH153" s="110"/>
      <c r="AI153" s="110"/>
      <c r="AJ153" s="110"/>
      <c r="AK153" s="110"/>
      <c r="AL153" s="110"/>
      <c r="AM153" s="110"/>
      <c r="AN153" s="110"/>
      <c r="AO153" s="110"/>
      <c r="AP153" s="110"/>
    </row>
    <row r="154" spans="6:42" s="107" customFormat="1" x14ac:dyDescent="0.2"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9"/>
      <c r="V154" s="109"/>
      <c r="W154" s="109"/>
      <c r="X154" s="109"/>
      <c r="Y154" s="109"/>
      <c r="Z154" s="110"/>
      <c r="AA154" s="110"/>
      <c r="AB154" s="110"/>
      <c r="AC154" s="110"/>
      <c r="AD154" s="110"/>
      <c r="AE154" s="110"/>
      <c r="AF154" s="110"/>
      <c r="AG154" s="110"/>
      <c r="AH154" s="110"/>
      <c r="AI154" s="110"/>
      <c r="AJ154" s="110"/>
      <c r="AK154" s="110"/>
      <c r="AL154" s="110"/>
      <c r="AM154" s="110"/>
      <c r="AN154" s="110"/>
      <c r="AO154" s="110"/>
      <c r="AP154" s="110"/>
    </row>
    <row r="155" spans="6:42" s="107" customFormat="1" x14ac:dyDescent="0.2"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9"/>
      <c r="V155" s="109"/>
      <c r="W155" s="109"/>
      <c r="X155" s="109"/>
      <c r="Y155" s="109"/>
      <c r="Z155" s="110"/>
      <c r="AA155" s="110"/>
      <c r="AB155" s="110"/>
      <c r="AC155" s="110"/>
      <c r="AD155" s="110"/>
      <c r="AE155" s="110"/>
      <c r="AF155" s="110"/>
      <c r="AG155" s="110"/>
      <c r="AH155" s="110"/>
      <c r="AI155" s="110"/>
      <c r="AJ155" s="110"/>
      <c r="AK155" s="110"/>
      <c r="AL155" s="110"/>
      <c r="AM155" s="110"/>
      <c r="AN155" s="110"/>
      <c r="AO155" s="110"/>
      <c r="AP155" s="110"/>
    </row>
    <row r="156" spans="6:42" s="107" customFormat="1" x14ac:dyDescent="0.2"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9"/>
      <c r="V156" s="109"/>
      <c r="W156" s="109"/>
      <c r="X156" s="109"/>
      <c r="Y156" s="109"/>
      <c r="Z156" s="110"/>
      <c r="AA156" s="110"/>
      <c r="AB156" s="110"/>
      <c r="AC156" s="110"/>
      <c r="AD156" s="110"/>
      <c r="AE156" s="110"/>
      <c r="AF156" s="110"/>
      <c r="AG156" s="110"/>
      <c r="AH156" s="110"/>
      <c r="AI156" s="110"/>
      <c r="AJ156" s="110"/>
      <c r="AK156" s="110"/>
      <c r="AL156" s="110"/>
      <c r="AM156" s="110"/>
      <c r="AN156" s="110"/>
      <c r="AO156" s="110"/>
      <c r="AP156" s="110"/>
    </row>
    <row r="157" spans="6:42" s="107" customFormat="1" x14ac:dyDescent="0.2"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9"/>
      <c r="V157" s="109"/>
      <c r="W157" s="109"/>
      <c r="X157" s="109"/>
      <c r="Y157" s="109"/>
      <c r="Z157" s="110"/>
      <c r="AA157" s="110"/>
      <c r="AB157" s="110"/>
      <c r="AC157" s="110"/>
      <c r="AD157" s="110"/>
      <c r="AE157" s="110"/>
      <c r="AF157" s="110"/>
      <c r="AG157" s="110"/>
      <c r="AH157" s="110"/>
      <c r="AI157" s="110"/>
      <c r="AJ157" s="110"/>
      <c r="AK157" s="110"/>
      <c r="AL157" s="110"/>
      <c r="AM157" s="110"/>
      <c r="AN157" s="110"/>
      <c r="AO157" s="110"/>
      <c r="AP157" s="110"/>
    </row>
    <row r="158" spans="6:42" s="107" customFormat="1" x14ac:dyDescent="0.2"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9"/>
      <c r="V158" s="109"/>
      <c r="W158" s="109"/>
      <c r="X158" s="109"/>
      <c r="Y158" s="109"/>
      <c r="Z158" s="110"/>
      <c r="AA158" s="110"/>
      <c r="AB158" s="110"/>
      <c r="AC158" s="110"/>
      <c r="AD158" s="110"/>
      <c r="AE158" s="110"/>
      <c r="AF158" s="110"/>
      <c r="AG158" s="110"/>
      <c r="AH158" s="110"/>
      <c r="AI158" s="110"/>
      <c r="AJ158" s="110"/>
      <c r="AK158" s="110"/>
      <c r="AL158" s="110"/>
      <c r="AM158" s="110"/>
      <c r="AN158" s="110"/>
      <c r="AO158" s="110"/>
      <c r="AP158" s="110"/>
    </row>
    <row r="159" spans="6:42" s="107" customFormat="1" x14ac:dyDescent="0.2"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9"/>
      <c r="V159" s="109"/>
      <c r="W159" s="109"/>
      <c r="X159" s="109"/>
      <c r="Y159" s="109"/>
      <c r="Z159" s="110"/>
      <c r="AA159" s="110"/>
      <c r="AB159" s="110"/>
      <c r="AC159" s="110"/>
      <c r="AD159" s="110"/>
      <c r="AE159" s="110"/>
      <c r="AF159" s="110"/>
      <c r="AG159" s="110"/>
      <c r="AH159" s="110"/>
      <c r="AI159" s="110"/>
      <c r="AJ159" s="110"/>
      <c r="AK159" s="110"/>
      <c r="AL159" s="110"/>
      <c r="AM159" s="110"/>
      <c r="AN159" s="110"/>
      <c r="AO159" s="110"/>
      <c r="AP159" s="110"/>
    </row>
    <row r="160" spans="6:42" s="107" customFormat="1" x14ac:dyDescent="0.2"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9"/>
      <c r="V160" s="109"/>
      <c r="W160" s="109"/>
      <c r="X160" s="109"/>
      <c r="Y160" s="109"/>
      <c r="Z160" s="110"/>
      <c r="AA160" s="110"/>
      <c r="AB160" s="110"/>
      <c r="AC160" s="110"/>
      <c r="AD160" s="110"/>
      <c r="AE160" s="110"/>
      <c r="AF160" s="110"/>
      <c r="AG160" s="110"/>
      <c r="AH160" s="110"/>
      <c r="AI160" s="110"/>
      <c r="AJ160" s="110"/>
      <c r="AK160" s="110"/>
      <c r="AL160" s="110"/>
      <c r="AM160" s="110"/>
      <c r="AN160" s="110"/>
      <c r="AO160" s="110"/>
      <c r="AP160" s="110"/>
    </row>
    <row r="161" spans="6:42" s="107" customFormat="1" x14ac:dyDescent="0.2"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9"/>
      <c r="V161" s="109"/>
      <c r="W161" s="109"/>
      <c r="X161" s="109"/>
      <c r="Y161" s="109"/>
      <c r="Z161" s="110"/>
      <c r="AA161" s="110"/>
      <c r="AB161" s="110"/>
      <c r="AC161" s="110"/>
      <c r="AD161" s="110"/>
      <c r="AE161" s="110"/>
      <c r="AF161" s="110"/>
      <c r="AG161" s="110"/>
      <c r="AH161" s="110"/>
      <c r="AI161" s="110"/>
      <c r="AJ161" s="110"/>
      <c r="AK161" s="110"/>
      <c r="AL161" s="110"/>
      <c r="AM161" s="110"/>
      <c r="AN161" s="110"/>
      <c r="AO161" s="110"/>
      <c r="AP161" s="110"/>
    </row>
    <row r="162" spans="6:42" s="107" customFormat="1" x14ac:dyDescent="0.2"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9"/>
      <c r="V162" s="109"/>
      <c r="W162" s="109"/>
      <c r="X162" s="109"/>
      <c r="Y162" s="109"/>
      <c r="Z162" s="110"/>
      <c r="AA162" s="110"/>
      <c r="AB162" s="110"/>
      <c r="AC162" s="110"/>
      <c r="AD162" s="110"/>
      <c r="AE162" s="110"/>
      <c r="AF162" s="110"/>
      <c r="AG162" s="110"/>
      <c r="AH162" s="110"/>
      <c r="AI162" s="110"/>
      <c r="AJ162" s="110"/>
      <c r="AK162" s="110"/>
      <c r="AL162" s="110"/>
      <c r="AM162" s="110"/>
      <c r="AN162" s="110"/>
      <c r="AO162" s="110"/>
      <c r="AP162" s="110"/>
    </row>
    <row r="163" spans="6:42" s="107" customFormat="1" x14ac:dyDescent="0.2"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9"/>
      <c r="V163" s="109"/>
      <c r="W163" s="109"/>
      <c r="X163" s="109"/>
      <c r="Y163" s="109"/>
      <c r="Z163" s="110"/>
      <c r="AA163" s="110"/>
      <c r="AB163" s="110"/>
      <c r="AC163" s="110"/>
      <c r="AD163" s="110"/>
      <c r="AE163" s="110"/>
      <c r="AF163" s="110"/>
      <c r="AG163" s="110"/>
      <c r="AH163" s="110"/>
      <c r="AI163" s="110"/>
      <c r="AJ163" s="110"/>
      <c r="AK163" s="110"/>
      <c r="AL163" s="110"/>
      <c r="AM163" s="110"/>
      <c r="AN163" s="110"/>
      <c r="AO163" s="110"/>
      <c r="AP163" s="110"/>
    </row>
    <row r="164" spans="6:42" s="107" customFormat="1" x14ac:dyDescent="0.2"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9"/>
      <c r="V164" s="109"/>
      <c r="W164" s="109"/>
      <c r="X164" s="109"/>
      <c r="Y164" s="109"/>
      <c r="Z164" s="110"/>
      <c r="AA164" s="110"/>
      <c r="AB164" s="110"/>
      <c r="AC164" s="110"/>
      <c r="AD164" s="110"/>
      <c r="AE164" s="110"/>
      <c r="AF164" s="110"/>
      <c r="AG164" s="110"/>
      <c r="AH164" s="110"/>
      <c r="AI164" s="110"/>
      <c r="AJ164" s="110"/>
      <c r="AK164" s="110"/>
      <c r="AL164" s="110"/>
      <c r="AM164" s="110"/>
      <c r="AN164" s="110"/>
      <c r="AO164" s="110"/>
      <c r="AP164" s="110"/>
    </row>
    <row r="165" spans="6:42" s="107" customFormat="1" x14ac:dyDescent="0.2"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9"/>
      <c r="V165" s="109"/>
      <c r="W165" s="109"/>
      <c r="X165" s="109"/>
      <c r="Y165" s="109"/>
      <c r="Z165" s="110"/>
      <c r="AA165" s="110"/>
      <c r="AB165" s="110"/>
      <c r="AC165" s="110"/>
      <c r="AD165" s="110"/>
      <c r="AE165" s="110"/>
      <c r="AF165" s="110"/>
      <c r="AG165" s="110"/>
      <c r="AH165" s="110"/>
      <c r="AI165" s="110"/>
      <c r="AJ165" s="110"/>
      <c r="AK165" s="110"/>
      <c r="AL165" s="110"/>
      <c r="AM165" s="110"/>
      <c r="AN165" s="110"/>
      <c r="AO165" s="110"/>
      <c r="AP165" s="110"/>
    </row>
    <row r="166" spans="6:42" s="107" customFormat="1" x14ac:dyDescent="0.2"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9"/>
      <c r="V166" s="109"/>
      <c r="W166" s="109"/>
      <c r="X166" s="109"/>
      <c r="Y166" s="109"/>
      <c r="Z166" s="110"/>
      <c r="AA166" s="110"/>
      <c r="AB166" s="110"/>
      <c r="AC166" s="110"/>
      <c r="AD166" s="110"/>
      <c r="AE166" s="110"/>
      <c r="AF166" s="110"/>
      <c r="AG166" s="110"/>
      <c r="AH166" s="110"/>
      <c r="AI166" s="110"/>
      <c r="AJ166" s="110"/>
      <c r="AK166" s="110"/>
      <c r="AL166" s="110"/>
      <c r="AM166" s="110"/>
      <c r="AN166" s="110"/>
      <c r="AO166" s="110"/>
      <c r="AP166" s="110"/>
    </row>
    <row r="167" spans="6:42" s="107" customFormat="1" x14ac:dyDescent="0.2"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9"/>
      <c r="V167" s="109"/>
      <c r="W167" s="109"/>
      <c r="X167" s="109"/>
      <c r="Y167" s="109"/>
      <c r="Z167" s="110"/>
      <c r="AA167" s="110"/>
      <c r="AB167" s="110"/>
      <c r="AC167" s="110"/>
      <c r="AD167" s="110"/>
      <c r="AE167" s="110"/>
      <c r="AF167" s="110"/>
      <c r="AG167" s="110"/>
      <c r="AH167" s="110"/>
      <c r="AI167" s="110"/>
      <c r="AJ167" s="110"/>
      <c r="AK167" s="110"/>
      <c r="AL167" s="110"/>
      <c r="AM167" s="110"/>
      <c r="AN167" s="110"/>
      <c r="AO167" s="110"/>
      <c r="AP167" s="110"/>
    </row>
    <row r="168" spans="6:42" s="107" customFormat="1" x14ac:dyDescent="0.2"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9"/>
      <c r="V168" s="109"/>
      <c r="W168" s="109"/>
      <c r="X168" s="109"/>
      <c r="Y168" s="109"/>
      <c r="Z168" s="110"/>
      <c r="AA168" s="110"/>
      <c r="AB168" s="110"/>
      <c r="AC168" s="110"/>
      <c r="AD168" s="110"/>
      <c r="AE168" s="110"/>
      <c r="AF168" s="110"/>
      <c r="AG168" s="110"/>
      <c r="AH168" s="110"/>
      <c r="AI168" s="110"/>
      <c r="AJ168" s="110"/>
      <c r="AK168" s="110"/>
      <c r="AL168" s="110"/>
      <c r="AM168" s="110"/>
      <c r="AN168" s="110"/>
      <c r="AO168" s="110"/>
      <c r="AP168" s="110"/>
    </row>
    <row r="169" spans="6:42" s="107" customFormat="1" x14ac:dyDescent="0.2"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9"/>
      <c r="V169" s="109"/>
      <c r="W169" s="109"/>
      <c r="X169" s="109"/>
      <c r="Y169" s="109"/>
      <c r="Z169" s="110"/>
      <c r="AA169" s="110"/>
      <c r="AB169" s="110"/>
      <c r="AC169" s="110"/>
      <c r="AD169" s="110"/>
      <c r="AE169" s="110"/>
      <c r="AF169" s="110"/>
      <c r="AG169" s="110"/>
      <c r="AH169" s="110"/>
      <c r="AI169" s="110"/>
      <c r="AJ169" s="110"/>
      <c r="AK169" s="110"/>
      <c r="AL169" s="110"/>
      <c r="AM169" s="110"/>
      <c r="AN169" s="110"/>
      <c r="AO169" s="110"/>
      <c r="AP169" s="110"/>
    </row>
    <row r="170" spans="6:42" s="107" customFormat="1" x14ac:dyDescent="0.2"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9"/>
      <c r="V170" s="109"/>
      <c r="W170" s="109"/>
      <c r="X170" s="109"/>
      <c r="Y170" s="109"/>
      <c r="Z170" s="110"/>
      <c r="AA170" s="110"/>
      <c r="AB170" s="110"/>
      <c r="AC170" s="110"/>
      <c r="AD170" s="110"/>
      <c r="AE170" s="110"/>
      <c r="AF170" s="110"/>
      <c r="AG170" s="110"/>
      <c r="AH170" s="110"/>
      <c r="AI170" s="110"/>
      <c r="AJ170" s="110"/>
      <c r="AK170" s="110"/>
      <c r="AL170" s="110"/>
      <c r="AM170" s="110"/>
      <c r="AN170" s="110"/>
      <c r="AO170" s="110"/>
      <c r="AP170" s="110"/>
    </row>
    <row r="171" spans="6:42" s="107" customFormat="1" x14ac:dyDescent="0.2"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9"/>
      <c r="V171" s="109"/>
      <c r="W171" s="109"/>
      <c r="X171" s="109"/>
      <c r="Y171" s="109"/>
      <c r="Z171" s="110"/>
      <c r="AA171" s="110"/>
      <c r="AB171" s="110"/>
      <c r="AC171" s="110"/>
      <c r="AD171" s="110"/>
      <c r="AE171" s="110"/>
      <c r="AF171" s="110"/>
      <c r="AG171" s="110"/>
      <c r="AH171" s="110"/>
      <c r="AI171" s="110"/>
      <c r="AJ171" s="110"/>
      <c r="AK171" s="110"/>
      <c r="AL171" s="110"/>
      <c r="AM171" s="110"/>
      <c r="AN171" s="110"/>
      <c r="AO171" s="110"/>
      <c r="AP171" s="110"/>
    </row>
    <row r="172" spans="6:42" s="107" customFormat="1" x14ac:dyDescent="0.2"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9"/>
      <c r="V172" s="109"/>
      <c r="W172" s="109"/>
      <c r="X172" s="109"/>
      <c r="Y172" s="109"/>
      <c r="Z172" s="110"/>
      <c r="AA172" s="110"/>
      <c r="AB172" s="110"/>
      <c r="AC172" s="110"/>
      <c r="AD172" s="110"/>
      <c r="AE172" s="110"/>
      <c r="AF172" s="110"/>
      <c r="AG172" s="110"/>
      <c r="AH172" s="110"/>
      <c r="AI172" s="110"/>
      <c r="AJ172" s="110"/>
      <c r="AK172" s="110"/>
      <c r="AL172" s="110"/>
      <c r="AM172" s="110"/>
      <c r="AN172" s="110"/>
      <c r="AO172" s="110"/>
      <c r="AP172" s="110"/>
    </row>
    <row r="173" spans="6:42" s="107" customFormat="1" x14ac:dyDescent="0.2"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9"/>
      <c r="V173" s="109"/>
      <c r="W173" s="109"/>
      <c r="X173" s="109"/>
      <c r="Y173" s="109"/>
      <c r="Z173" s="110"/>
      <c r="AA173" s="110"/>
      <c r="AB173" s="110"/>
      <c r="AC173" s="110"/>
      <c r="AD173" s="110"/>
      <c r="AE173" s="110"/>
      <c r="AF173" s="110"/>
      <c r="AG173" s="110"/>
      <c r="AH173" s="110"/>
      <c r="AI173" s="110"/>
      <c r="AJ173" s="110"/>
      <c r="AK173" s="110"/>
      <c r="AL173" s="110"/>
      <c r="AM173" s="110"/>
      <c r="AN173" s="110"/>
      <c r="AO173" s="110"/>
      <c r="AP173" s="110"/>
    </row>
    <row r="174" spans="6:42" s="107" customFormat="1" x14ac:dyDescent="0.2"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9"/>
      <c r="V174" s="109"/>
      <c r="W174" s="109"/>
      <c r="X174" s="109"/>
      <c r="Y174" s="109"/>
      <c r="Z174" s="110"/>
      <c r="AA174" s="110"/>
      <c r="AB174" s="110"/>
      <c r="AC174" s="110"/>
      <c r="AD174" s="110"/>
      <c r="AE174" s="110"/>
      <c r="AF174" s="110"/>
      <c r="AG174" s="110"/>
      <c r="AH174" s="110"/>
      <c r="AI174" s="110"/>
      <c r="AJ174" s="110"/>
      <c r="AK174" s="110"/>
      <c r="AL174" s="110"/>
      <c r="AM174" s="110"/>
      <c r="AN174" s="110"/>
      <c r="AO174" s="110"/>
      <c r="AP174" s="110"/>
    </row>
    <row r="175" spans="6:42" s="107" customFormat="1" x14ac:dyDescent="0.2">
      <c r="F175" s="108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9"/>
      <c r="V175" s="109"/>
      <c r="W175" s="109"/>
      <c r="X175" s="109"/>
      <c r="Y175" s="109"/>
      <c r="Z175" s="110"/>
      <c r="AA175" s="110"/>
      <c r="AB175" s="110"/>
      <c r="AC175" s="110"/>
      <c r="AD175" s="110"/>
      <c r="AE175" s="110"/>
      <c r="AF175" s="110"/>
      <c r="AG175" s="110"/>
      <c r="AH175" s="110"/>
      <c r="AI175" s="110"/>
      <c r="AJ175" s="110"/>
      <c r="AK175" s="110"/>
      <c r="AL175" s="110"/>
      <c r="AM175" s="110"/>
      <c r="AN175" s="110"/>
      <c r="AO175" s="110"/>
      <c r="AP175" s="110"/>
    </row>
    <row r="176" spans="6:42" s="107" customFormat="1" x14ac:dyDescent="0.2">
      <c r="F176" s="108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9"/>
      <c r="V176" s="109"/>
      <c r="W176" s="109"/>
      <c r="X176" s="109"/>
      <c r="Y176" s="109"/>
      <c r="Z176" s="110"/>
      <c r="AA176" s="110"/>
      <c r="AB176" s="110"/>
      <c r="AC176" s="110"/>
      <c r="AD176" s="110"/>
      <c r="AE176" s="110"/>
      <c r="AF176" s="110"/>
      <c r="AG176" s="110"/>
      <c r="AH176" s="110"/>
      <c r="AI176" s="110"/>
      <c r="AJ176" s="110"/>
      <c r="AK176" s="110"/>
      <c r="AL176" s="110"/>
      <c r="AM176" s="110"/>
      <c r="AN176" s="110"/>
      <c r="AO176" s="110"/>
      <c r="AP176" s="110"/>
    </row>
    <row r="181" spans="5:6" x14ac:dyDescent="0.2">
      <c r="E181" s="119" t="s">
        <v>42</v>
      </c>
      <c r="F181" s="120">
        <v>66416</v>
      </c>
    </row>
    <row r="182" spans="5:6" x14ac:dyDescent="0.2">
      <c r="E182" s="119" t="s">
        <v>43</v>
      </c>
      <c r="F182" s="120">
        <v>60571</v>
      </c>
    </row>
  </sheetData>
  <mergeCells count="6">
    <mergeCell ref="G37:S37"/>
    <mergeCell ref="B2:S2"/>
    <mergeCell ref="B3:S3"/>
    <mergeCell ref="B5:E5"/>
    <mergeCell ref="R5:S5"/>
    <mergeCell ref="B7:E7"/>
  </mergeCells>
  <printOptions horizontalCentered="1" verticalCentered="1"/>
  <pageMargins left="0.39370078740157483" right="0.39370078740157483" top="0" bottom="0" header="0" footer="0"/>
  <pageSetup paperSize="9" scale="4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35"/>
  <sheetViews>
    <sheetView showGridLines="0" zoomScaleNormal="100" zoomScaleSheetLayoutView="80" workbookViewId="0">
      <selection activeCell="H14" sqref="H14"/>
    </sheetView>
  </sheetViews>
  <sheetFormatPr baseColWidth="10" defaultColWidth="11.42578125" defaultRowHeight="12.75" x14ac:dyDescent="0.2"/>
  <cols>
    <col min="1" max="1" width="1.5703125" style="121" customWidth="1"/>
    <col min="2" max="2" width="1.85546875" style="121" customWidth="1"/>
    <col min="3" max="3" width="3" style="121" customWidth="1"/>
    <col min="4" max="4" width="30.28515625" style="121" customWidth="1"/>
    <col min="5" max="16" width="10.85546875" style="121" customWidth="1"/>
    <col min="17" max="17" width="1.140625" style="121" customWidth="1"/>
    <col min="18" max="16384" width="11.42578125" style="121"/>
  </cols>
  <sheetData>
    <row r="2" spans="2:17" ht="15.75" x14ac:dyDescent="0.25">
      <c r="B2" s="172" t="s">
        <v>44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2:17" ht="13.5" customHeight="1" x14ac:dyDescent="0.25">
      <c r="B3" s="172" t="s">
        <v>45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5" spans="2:17" s="123" customFormat="1" ht="24.75" customHeight="1" x14ac:dyDescent="0.2">
      <c r="B5" s="173" t="s">
        <v>46</v>
      </c>
      <c r="C5" s="174"/>
      <c r="D5" s="174"/>
      <c r="E5" s="122" t="s">
        <v>47</v>
      </c>
      <c r="F5" s="122" t="s">
        <v>48</v>
      </c>
      <c r="G5" s="122" t="s">
        <v>49</v>
      </c>
      <c r="H5" s="122" t="s">
        <v>50</v>
      </c>
      <c r="I5" s="122" t="s">
        <v>51</v>
      </c>
      <c r="J5" s="122" t="s">
        <v>52</v>
      </c>
      <c r="K5" s="122" t="s">
        <v>53</v>
      </c>
      <c r="L5" s="122" t="s">
        <v>54</v>
      </c>
      <c r="M5" s="122" t="s">
        <v>55</v>
      </c>
      <c r="N5" s="122" t="s">
        <v>56</v>
      </c>
      <c r="O5" s="122" t="s">
        <v>57</v>
      </c>
      <c r="P5" s="173" t="s">
        <v>58</v>
      </c>
      <c r="Q5" s="175"/>
    </row>
    <row r="6" spans="2:17" s="125" customFormat="1" ht="15" x14ac:dyDescent="0.25">
      <c r="B6" s="124"/>
      <c r="Q6" s="126"/>
    </row>
    <row r="7" spans="2:17" s="125" customFormat="1" ht="15" x14ac:dyDescent="0.25">
      <c r="B7" s="127"/>
      <c r="C7" s="128">
        <v>1</v>
      </c>
      <c r="D7" s="129" t="s">
        <v>59</v>
      </c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1"/>
    </row>
    <row r="8" spans="2:17" s="133" customFormat="1" ht="14.25" x14ac:dyDescent="0.2">
      <c r="B8" s="132"/>
      <c r="Q8" s="134"/>
    </row>
    <row r="9" spans="2:17" s="133" customFormat="1" ht="15.75" customHeight="1" x14ac:dyDescent="0.2">
      <c r="B9" s="132"/>
      <c r="D9" s="135" t="s">
        <v>60</v>
      </c>
      <c r="E9" s="133">
        <v>6.68</v>
      </c>
      <c r="F9" s="133">
        <v>6.35</v>
      </c>
      <c r="G9" s="133">
        <v>5.91</v>
      </c>
      <c r="H9" s="133">
        <v>7.3</v>
      </c>
      <c r="I9" s="133">
        <v>6.98</v>
      </c>
      <c r="J9" s="133">
        <v>7.49</v>
      </c>
      <c r="K9" s="133">
        <v>9</v>
      </c>
      <c r="L9" s="133">
        <v>10.1</v>
      </c>
      <c r="M9" s="133">
        <v>9.75</v>
      </c>
      <c r="N9" s="133">
        <v>6.89</v>
      </c>
      <c r="O9" s="133">
        <v>7.2</v>
      </c>
      <c r="P9" s="133">
        <v>6.6</v>
      </c>
      <c r="Q9" s="136"/>
    </row>
    <row r="10" spans="2:17" s="133" customFormat="1" ht="15.75" customHeight="1" x14ac:dyDescent="0.2">
      <c r="B10" s="132"/>
      <c r="D10" s="135" t="s">
        <v>61</v>
      </c>
      <c r="E10" s="133">
        <v>27.42</v>
      </c>
      <c r="F10" s="133">
        <v>28.63</v>
      </c>
      <c r="G10" s="133">
        <v>31.39</v>
      </c>
      <c r="H10" s="133">
        <v>32.39</v>
      </c>
      <c r="I10" s="133">
        <v>31.82</v>
      </c>
      <c r="J10" s="133">
        <v>31.02</v>
      </c>
      <c r="K10" s="133">
        <v>29.96</v>
      </c>
      <c r="L10" s="133">
        <v>27.08</v>
      </c>
      <c r="M10" s="133">
        <v>28.66</v>
      </c>
      <c r="N10" s="133">
        <v>27.11</v>
      </c>
      <c r="O10" s="133">
        <v>27.87</v>
      </c>
      <c r="P10" s="133">
        <v>27.16</v>
      </c>
      <c r="Q10" s="136"/>
    </row>
    <row r="11" spans="2:17" s="133" customFormat="1" ht="15.75" customHeight="1" x14ac:dyDescent="0.2">
      <c r="B11" s="132"/>
      <c r="D11" s="135" t="s">
        <v>62</v>
      </c>
      <c r="E11" s="133">
        <v>7.22</v>
      </c>
      <c r="F11" s="133">
        <v>6.73</v>
      </c>
      <c r="G11" s="133">
        <v>6.54</v>
      </c>
      <c r="H11" s="133">
        <v>7.7</v>
      </c>
      <c r="I11" s="133">
        <v>7.89</v>
      </c>
      <c r="J11" s="133">
        <v>7.47</v>
      </c>
      <c r="K11" s="133">
        <v>7.62</v>
      </c>
      <c r="L11" s="133">
        <v>7.59</v>
      </c>
      <c r="M11" s="133">
        <v>7.6</v>
      </c>
      <c r="N11" s="133">
        <v>7.37</v>
      </c>
      <c r="O11" s="133">
        <v>7.55</v>
      </c>
      <c r="P11" s="133">
        <v>7.28</v>
      </c>
      <c r="Q11" s="136"/>
    </row>
    <row r="12" spans="2:17" s="133" customFormat="1" ht="15.75" customHeight="1" x14ac:dyDescent="0.2">
      <c r="B12" s="132"/>
      <c r="D12" s="135" t="s">
        <v>63</v>
      </c>
      <c r="E12" s="133">
        <v>7.36</v>
      </c>
      <c r="F12" s="133">
        <v>7.2</v>
      </c>
      <c r="G12" s="133">
        <v>7.43</v>
      </c>
      <c r="H12" s="133">
        <v>7.86</v>
      </c>
      <c r="I12" s="133">
        <v>8.08</v>
      </c>
      <c r="J12" s="133">
        <v>7.74</v>
      </c>
      <c r="K12" s="133">
        <v>8.48</v>
      </c>
      <c r="L12" s="133">
        <v>8.3000000000000007</v>
      </c>
      <c r="M12" s="133">
        <v>8.8000000000000007</v>
      </c>
      <c r="N12" s="133">
        <v>8.41</v>
      </c>
      <c r="O12" s="133">
        <v>8.66</v>
      </c>
      <c r="P12" s="133">
        <v>8.67</v>
      </c>
      <c r="Q12" s="136"/>
    </row>
    <row r="13" spans="2:17" s="133" customFormat="1" ht="15.75" customHeight="1" x14ac:dyDescent="0.2">
      <c r="B13" s="132"/>
      <c r="C13" s="133" t="s">
        <v>40</v>
      </c>
      <c r="D13" s="135" t="s">
        <v>64</v>
      </c>
      <c r="E13" s="133">
        <v>23.22</v>
      </c>
      <c r="F13" s="133">
        <v>23.23</v>
      </c>
      <c r="G13" s="133">
        <v>22.11</v>
      </c>
      <c r="H13" s="133">
        <v>22.94</v>
      </c>
      <c r="I13" s="133">
        <v>24.16</v>
      </c>
      <c r="J13" s="133">
        <v>23</v>
      </c>
      <c r="K13" s="133">
        <v>22.22</v>
      </c>
      <c r="L13" s="133">
        <v>22.64</v>
      </c>
      <c r="M13" s="133">
        <v>23.51</v>
      </c>
      <c r="N13" s="133">
        <v>23.8</v>
      </c>
      <c r="O13" s="133">
        <v>24.17</v>
      </c>
      <c r="P13" s="133">
        <v>23.52</v>
      </c>
      <c r="Q13" s="136"/>
    </row>
    <row r="14" spans="2:17" s="133" customFormat="1" ht="15.75" customHeight="1" x14ac:dyDescent="0.2">
      <c r="B14" s="132"/>
      <c r="D14" s="135" t="s">
        <v>65</v>
      </c>
      <c r="E14" s="133">
        <v>15.08</v>
      </c>
      <c r="F14" s="133">
        <v>15.3</v>
      </c>
      <c r="G14" s="133">
        <v>15.9</v>
      </c>
      <c r="H14" s="133">
        <v>14.58</v>
      </c>
      <c r="I14" s="133">
        <v>14.23</v>
      </c>
      <c r="J14" s="133">
        <v>13</v>
      </c>
      <c r="K14" s="133">
        <v>13.56</v>
      </c>
      <c r="L14" s="133">
        <v>13.7</v>
      </c>
      <c r="M14" s="133">
        <v>14.4</v>
      </c>
      <c r="N14" s="133">
        <v>14.28</v>
      </c>
      <c r="O14" s="133">
        <v>14.4</v>
      </c>
      <c r="P14" s="133">
        <v>14.44</v>
      </c>
      <c r="Q14" s="136"/>
    </row>
    <row r="15" spans="2:17" s="133" customFormat="1" ht="14.25" x14ac:dyDescent="0.2">
      <c r="B15" s="132"/>
      <c r="D15" s="133" t="s">
        <v>40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6"/>
    </row>
    <row r="16" spans="2:17" s="125" customFormat="1" ht="15" x14ac:dyDescent="0.25">
      <c r="B16" s="127"/>
      <c r="C16" s="128">
        <v>2</v>
      </c>
      <c r="D16" s="129" t="s">
        <v>18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8"/>
    </row>
    <row r="17" spans="2:17" s="133" customFormat="1" ht="14.25" x14ac:dyDescent="0.2">
      <c r="B17" s="132"/>
      <c r="D17" s="133" t="s">
        <v>40</v>
      </c>
      <c r="E17" s="137"/>
      <c r="F17" s="137" t="s">
        <v>40</v>
      </c>
      <c r="G17" s="137" t="s">
        <v>40</v>
      </c>
      <c r="H17" s="137" t="s">
        <v>40</v>
      </c>
      <c r="I17" s="137" t="s">
        <v>40</v>
      </c>
      <c r="J17" s="137" t="s">
        <v>40</v>
      </c>
      <c r="K17" s="137" t="s">
        <v>40</v>
      </c>
      <c r="L17" s="137"/>
      <c r="M17" s="137"/>
      <c r="N17" s="137"/>
      <c r="O17" s="137"/>
      <c r="P17" s="137"/>
      <c r="Q17" s="136"/>
    </row>
    <row r="18" spans="2:17" s="133" customFormat="1" ht="15.75" customHeight="1" x14ac:dyDescent="0.2">
      <c r="B18" s="132"/>
      <c r="D18" s="133" t="s">
        <v>66</v>
      </c>
      <c r="E18" s="144">
        <v>5.45</v>
      </c>
      <c r="F18" s="144">
        <v>5.45</v>
      </c>
      <c r="G18" s="144">
        <v>5.45</v>
      </c>
      <c r="H18" s="144">
        <v>5.51</v>
      </c>
      <c r="I18" s="144">
        <v>5.51</v>
      </c>
      <c r="J18" s="144">
        <v>5.51</v>
      </c>
      <c r="K18" s="144">
        <v>5.51</v>
      </c>
      <c r="L18" s="144">
        <v>5.46</v>
      </c>
      <c r="M18" s="144">
        <v>5.48</v>
      </c>
      <c r="N18" s="144">
        <v>5.5</v>
      </c>
      <c r="O18" s="144">
        <v>5.54</v>
      </c>
      <c r="P18" s="144">
        <v>5.51</v>
      </c>
      <c r="Q18" s="136"/>
    </row>
    <row r="19" spans="2:17" s="133" customFormat="1" ht="14.25" x14ac:dyDescent="0.2">
      <c r="B19" s="132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6"/>
    </row>
    <row r="20" spans="2:17" s="125" customFormat="1" ht="15" x14ac:dyDescent="0.25">
      <c r="B20" s="127"/>
      <c r="C20" s="129">
        <v>3</v>
      </c>
      <c r="D20" s="129" t="s">
        <v>67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8"/>
    </row>
    <row r="21" spans="2:17" s="133" customFormat="1" ht="14.25" x14ac:dyDescent="0.2">
      <c r="B21" s="132"/>
      <c r="D21" s="133" t="s">
        <v>40</v>
      </c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6"/>
    </row>
    <row r="22" spans="2:17" s="133" customFormat="1" ht="15.75" customHeight="1" x14ac:dyDescent="0.2">
      <c r="B22" s="132"/>
      <c r="D22" s="145" t="s">
        <v>68</v>
      </c>
      <c r="E22" s="144">
        <v>19.66</v>
      </c>
      <c r="F22" s="144">
        <v>19.690000000000001</v>
      </c>
      <c r="G22" s="144">
        <v>19.87</v>
      </c>
      <c r="H22" s="144">
        <v>19.95</v>
      </c>
      <c r="I22" s="144">
        <v>19.920000000000002</v>
      </c>
      <c r="J22" s="144">
        <v>19.91</v>
      </c>
      <c r="K22" s="144">
        <v>19.7</v>
      </c>
      <c r="L22" s="144">
        <v>19.7</v>
      </c>
      <c r="M22" s="144">
        <v>19.88</v>
      </c>
      <c r="N22" s="144">
        <v>20.079999999999998</v>
      </c>
      <c r="O22" s="144">
        <v>20.11</v>
      </c>
      <c r="P22" s="144">
        <v>20.27</v>
      </c>
      <c r="Q22" s="134"/>
    </row>
    <row r="23" spans="2:17" s="133" customFormat="1" ht="15.75" customHeight="1" x14ac:dyDescent="0.2">
      <c r="B23" s="132"/>
      <c r="D23" s="145" t="s">
        <v>69</v>
      </c>
      <c r="E23" s="144">
        <v>16.53</v>
      </c>
      <c r="F23" s="144">
        <v>16.54</v>
      </c>
      <c r="G23" s="144">
        <v>16.54</v>
      </c>
      <c r="H23" s="144">
        <v>16.54</v>
      </c>
      <c r="I23" s="144">
        <v>16.57</v>
      </c>
      <c r="J23" s="144">
        <v>16.53</v>
      </c>
      <c r="K23" s="144">
        <v>16.23</v>
      </c>
      <c r="L23" s="144">
        <v>16.18</v>
      </c>
      <c r="M23" s="144">
        <v>16.170000000000002</v>
      </c>
      <c r="N23" s="144">
        <v>16.190000000000001</v>
      </c>
      <c r="O23" s="144">
        <v>16.3</v>
      </c>
      <c r="P23" s="144">
        <v>16.440000000000001</v>
      </c>
      <c r="Q23" s="134"/>
    </row>
    <row r="24" spans="2:17" s="133" customFormat="1" ht="15.75" customHeight="1" x14ac:dyDescent="0.2">
      <c r="B24" s="132"/>
      <c r="D24" s="145" t="s">
        <v>70</v>
      </c>
      <c r="E24" s="144">
        <v>21.58</v>
      </c>
      <c r="F24" s="144">
        <v>21.63</v>
      </c>
      <c r="G24" s="144">
        <v>21.73</v>
      </c>
      <c r="H24" s="144">
        <v>22.02</v>
      </c>
      <c r="I24" s="144">
        <v>22.63</v>
      </c>
      <c r="J24" s="144">
        <v>22.77</v>
      </c>
      <c r="K24" s="144">
        <v>22.88</v>
      </c>
      <c r="L24" s="144">
        <v>23.14</v>
      </c>
      <c r="M24" s="144">
        <v>23.18</v>
      </c>
      <c r="N24" s="144">
        <v>23.44</v>
      </c>
      <c r="O24" s="144">
        <v>23.36</v>
      </c>
      <c r="P24" s="144">
        <v>23.36</v>
      </c>
      <c r="Q24" s="134"/>
    </row>
    <row r="25" spans="2:17" s="133" customFormat="1" ht="15.75" customHeight="1" x14ac:dyDescent="0.2">
      <c r="B25" s="132"/>
      <c r="C25" s="133" t="s">
        <v>40</v>
      </c>
      <c r="D25" s="145" t="s">
        <v>71</v>
      </c>
      <c r="E25" s="144">
        <v>28.1</v>
      </c>
      <c r="F25" s="144">
        <v>28.24</v>
      </c>
      <c r="G25" s="144">
        <v>28.24</v>
      </c>
      <c r="H25" s="144">
        <v>28.76</v>
      </c>
      <c r="I25" s="144">
        <v>29.83</v>
      </c>
      <c r="J25" s="144">
        <v>29.96</v>
      </c>
      <c r="K25" s="144">
        <v>29.93</v>
      </c>
      <c r="L25" s="144">
        <v>30</v>
      </c>
      <c r="M25" s="144">
        <v>30.17</v>
      </c>
      <c r="N25" s="144">
        <v>30.35</v>
      </c>
      <c r="O25" s="144">
        <v>30.74</v>
      </c>
      <c r="P25" s="144">
        <v>30.84</v>
      </c>
      <c r="Q25" s="134"/>
    </row>
    <row r="26" spans="2:17" s="133" customFormat="1" ht="15.75" customHeight="1" x14ac:dyDescent="0.2">
      <c r="B26" s="132"/>
      <c r="D26" s="145" t="s">
        <v>72</v>
      </c>
      <c r="E26" s="144">
        <v>23.55</v>
      </c>
      <c r="F26" s="144">
        <v>23.61</v>
      </c>
      <c r="G26" s="144">
        <v>23.76</v>
      </c>
      <c r="H26" s="144">
        <v>24.1</v>
      </c>
      <c r="I26" s="144">
        <v>24.77</v>
      </c>
      <c r="J26" s="144">
        <v>24.86</v>
      </c>
      <c r="K26" s="144">
        <v>24.81</v>
      </c>
      <c r="L26" s="144">
        <v>25.02</v>
      </c>
      <c r="M26" s="144">
        <v>25.31</v>
      </c>
      <c r="N26" s="144">
        <v>25.45</v>
      </c>
      <c r="O26" s="144">
        <v>25.57</v>
      </c>
      <c r="P26" s="144">
        <v>25.58</v>
      </c>
      <c r="Q26" s="134"/>
    </row>
    <row r="27" spans="2:17" s="133" customFormat="1" ht="15.75" customHeight="1" x14ac:dyDescent="0.2">
      <c r="B27" s="132"/>
      <c r="D27" s="145" t="s">
        <v>73</v>
      </c>
      <c r="E27" s="144">
        <v>17.21</v>
      </c>
      <c r="F27" s="144">
        <v>17.29</v>
      </c>
      <c r="G27" s="144">
        <v>17.37</v>
      </c>
      <c r="H27" s="144">
        <v>16.98</v>
      </c>
      <c r="I27" s="144">
        <v>16.93</v>
      </c>
      <c r="J27" s="144">
        <v>17.07</v>
      </c>
      <c r="K27" s="144">
        <v>17.93</v>
      </c>
      <c r="L27" s="144">
        <v>17.899999999999999</v>
      </c>
      <c r="M27" s="144">
        <v>18.11</v>
      </c>
      <c r="N27" s="144">
        <v>18.11</v>
      </c>
      <c r="O27" s="144">
        <v>17.850000000000001</v>
      </c>
      <c r="P27" s="144">
        <v>17.850000000000001</v>
      </c>
      <c r="Q27" s="134"/>
    </row>
    <row r="28" spans="2:17" s="133" customFormat="1" ht="15.75" customHeight="1" x14ac:dyDescent="0.2">
      <c r="B28" s="132"/>
      <c r="D28" s="145" t="s">
        <v>74</v>
      </c>
      <c r="E28" s="144">
        <v>7.71</v>
      </c>
      <c r="F28" s="144">
        <v>7.86</v>
      </c>
      <c r="G28" s="144">
        <v>7.83</v>
      </c>
      <c r="H28" s="144">
        <v>6.33</v>
      </c>
      <c r="I28" s="144">
        <v>6.5</v>
      </c>
      <c r="J28" s="144">
        <v>6.36</v>
      </c>
      <c r="K28" s="144">
        <v>8.39</v>
      </c>
      <c r="L28" s="144">
        <v>8.11</v>
      </c>
      <c r="M28" s="144">
        <v>8.18</v>
      </c>
      <c r="N28" s="144">
        <v>8.18</v>
      </c>
      <c r="O28" s="144">
        <v>8.68</v>
      </c>
      <c r="P28" s="144">
        <v>8.1</v>
      </c>
      <c r="Q28" s="134"/>
    </row>
    <row r="29" spans="2:17" s="133" customFormat="1" ht="14.25" x14ac:dyDescent="0.2">
      <c r="B29" s="139"/>
      <c r="C29" s="140"/>
      <c r="D29" s="140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2"/>
    </row>
    <row r="30" spans="2:17" ht="3.75" customHeight="1" x14ac:dyDescent="0.2"/>
    <row r="31" spans="2:17" s="143" customFormat="1" ht="12" x14ac:dyDescent="0.2">
      <c r="B31" s="143" t="s">
        <v>75</v>
      </c>
    </row>
    <row r="32" spans="2:17" s="143" customFormat="1" ht="12" x14ac:dyDescent="0.2">
      <c r="B32" s="143" t="s">
        <v>76</v>
      </c>
    </row>
    <row r="33" spans="2:2" s="143" customFormat="1" ht="12" x14ac:dyDescent="0.2">
      <c r="B33" s="143" t="s">
        <v>77</v>
      </c>
    </row>
    <row r="34" spans="2:2" s="143" customFormat="1" ht="12" x14ac:dyDescent="0.2">
      <c r="B34" s="143" t="s">
        <v>78</v>
      </c>
    </row>
    <row r="35" spans="2:2" x14ac:dyDescent="0.2">
      <c r="B35" s="121" t="s">
        <v>39</v>
      </c>
    </row>
  </sheetData>
  <mergeCells count="4">
    <mergeCell ref="B2:Q2"/>
    <mergeCell ref="B3:Q3"/>
    <mergeCell ref="B5:D5"/>
    <mergeCell ref="P5:Q5"/>
  </mergeCells>
  <printOptions horizontalCentered="1" verticalCentered="1"/>
  <pageMargins left="0.86614173228346458" right="0.74803149606299213" top="0.15748031496062992" bottom="0.98425196850393715" header="0" footer="0"/>
  <pageSetup paperSize="256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94"/>
  <sheetViews>
    <sheetView showGridLines="0" zoomScale="90" zoomScaleNormal="90" zoomScaleSheetLayoutView="70" workbookViewId="0">
      <selection activeCell="S27" sqref="S27"/>
    </sheetView>
  </sheetViews>
  <sheetFormatPr baseColWidth="10" defaultColWidth="9.140625" defaultRowHeight="12.75" x14ac:dyDescent="0.2"/>
  <cols>
    <col min="1" max="1" width="1.85546875" style="13" customWidth="1"/>
    <col min="2" max="2" width="2.42578125" style="13" customWidth="1"/>
    <col min="3" max="3" width="0.85546875" style="13" customWidth="1"/>
    <col min="4" max="4" width="23.5703125" style="13" customWidth="1"/>
    <col min="5" max="5" width="16.5703125" style="13" customWidth="1"/>
    <col min="6" max="6" width="13.85546875" style="13" customWidth="1"/>
    <col min="7" max="7" width="13.5703125" style="13" customWidth="1"/>
    <col min="8" max="8" width="13.42578125" style="13" customWidth="1"/>
    <col min="9" max="9" width="13.85546875" style="13" customWidth="1"/>
    <col min="10" max="10" width="14.140625" style="13" customWidth="1"/>
    <col min="11" max="11" width="13.42578125" style="13" customWidth="1"/>
    <col min="12" max="16" width="13.5703125" style="13" customWidth="1"/>
    <col min="17" max="17" width="13.28515625" style="13" customWidth="1"/>
    <col min="18" max="18" width="0.5703125" style="13" customWidth="1"/>
    <col min="19" max="19" width="15.5703125" style="15" customWidth="1"/>
    <col min="20" max="20" width="12.28515625" style="15" customWidth="1"/>
    <col min="21" max="36" width="9.140625" style="15"/>
    <col min="37" max="16384" width="9.140625" style="13"/>
  </cols>
  <sheetData>
    <row r="2" spans="3:36" s="1" customFormat="1" ht="24" customHeight="1" x14ac:dyDescent="0.2">
      <c r="C2" s="176" t="s">
        <v>79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</row>
    <row r="3" spans="3:36" s="1" customFormat="1" ht="19.5" customHeight="1" x14ac:dyDescent="0.2">
      <c r="C3" s="176" t="s">
        <v>80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</row>
    <row r="4" spans="3:36" s="1" customFormat="1" ht="10.5" customHeight="1" x14ac:dyDescent="0.2"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1">
        <v>17.593</v>
      </c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</row>
    <row r="5" spans="3:36" s="2" customFormat="1" ht="38.25" customHeight="1" x14ac:dyDescent="0.2">
      <c r="C5" s="177" t="s">
        <v>81</v>
      </c>
      <c r="D5" s="178"/>
      <c r="E5" s="16" t="s">
        <v>3</v>
      </c>
      <c r="F5" s="16" t="s">
        <v>4</v>
      </c>
      <c r="G5" s="16" t="s">
        <v>5</v>
      </c>
      <c r="H5" s="16" t="s">
        <v>6</v>
      </c>
      <c r="I5" s="16" t="s">
        <v>82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  <c r="Q5" s="163" t="s">
        <v>15</v>
      </c>
      <c r="R5" s="37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3:36" s="2" customFormat="1" ht="11.25" customHeight="1" x14ac:dyDescent="0.2">
      <c r="C6" s="17"/>
      <c r="R6" s="18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</row>
    <row r="7" spans="3:36" s="2" customFormat="1" ht="15" customHeight="1" x14ac:dyDescent="0.2">
      <c r="C7" s="179" t="s">
        <v>3</v>
      </c>
      <c r="D7" s="180"/>
      <c r="E7" s="41">
        <f t="shared" ref="E7:Q7" si="0">E9+E22+E36</f>
        <v>64753.568000000007</v>
      </c>
      <c r="F7" s="41">
        <f t="shared" si="0"/>
        <v>7709.2570000000005</v>
      </c>
      <c r="G7" s="41">
        <f t="shared" si="0"/>
        <v>6552.6250000000009</v>
      </c>
      <c r="H7" s="41">
        <f t="shared" si="0"/>
        <v>6655.2760000000026</v>
      </c>
      <c r="I7" s="41">
        <f t="shared" si="0"/>
        <v>2972.4579999999992</v>
      </c>
      <c r="J7" s="41">
        <f t="shared" si="0"/>
        <v>3727.5409999999997</v>
      </c>
      <c r="K7" s="41">
        <f t="shared" si="0"/>
        <v>3873.1129999999998</v>
      </c>
      <c r="L7" s="41">
        <f t="shared" si="0"/>
        <v>5080.4579999999987</v>
      </c>
      <c r="M7" s="41">
        <f t="shared" si="0"/>
        <v>4793.2310000000007</v>
      </c>
      <c r="N7" s="41">
        <f t="shared" si="0"/>
        <v>5016.2120000000014</v>
      </c>
      <c r="O7" s="41">
        <f t="shared" si="0"/>
        <v>7253.9040000000005</v>
      </c>
      <c r="P7" s="41">
        <f t="shared" si="0"/>
        <v>5612.8729999999987</v>
      </c>
      <c r="Q7" s="41">
        <f t="shared" si="0"/>
        <v>5506.62</v>
      </c>
      <c r="R7" s="19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</row>
    <row r="8" spans="3:36" s="3" customFormat="1" ht="11.25" customHeight="1" x14ac:dyDescent="0.2">
      <c r="C8" s="20"/>
      <c r="E8" s="31"/>
      <c r="G8" s="31"/>
      <c r="I8" s="31"/>
      <c r="K8" s="31"/>
      <c r="M8" s="31"/>
      <c r="O8" s="31"/>
      <c r="Q8" s="31"/>
      <c r="R8" s="21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3:36" s="2" customFormat="1" ht="30" customHeight="1" x14ac:dyDescent="0.2">
      <c r="C9" s="22"/>
      <c r="D9" s="42" t="s">
        <v>83</v>
      </c>
      <c r="E9" s="41">
        <f t="shared" ref="E9:Q9" si="1">SUM(E10:E20)</f>
        <v>57594.574000000008</v>
      </c>
      <c r="F9" s="41">
        <f t="shared" si="1"/>
        <v>7050.1470000000008</v>
      </c>
      <c r="G9" s="41">
        <f t="shared" si="1"/>
        <v>5892.1200000000008</v>
      </c>
      <c r="H9" s="41">
        <f>SUM(H10:H20)</f>
        <v>6295.5960000000023</v>
      </c>
      <c r="I9" s="41">
        <f>SUM(I10:I20)</f>
        <v>2868.2779999999993</v>
      </c>
      <c r="J9" s="41">
        <f t="shared" si="1"/>
        <v>3564.0109999999995</v>
      </c>
      <c r="K9" s="41">
        <f t="shared" si="1"/>
        <v>3564.6929999999998</v>
      </c>
      <c r="L9" s="41">
        <f t="shared" si="1"/>
        <v>4446.476999999999</v>
      </c>
      <c r="M9" s="41">
        <f t="shared" si="1"/>
        <v>4016.1680000000001</v>
      </c>
      <c r="N9" s="41">
        <f t="shared" si="1"/>
        <v>4262.219000000001</v>
      </c>
      <c r="O9" s="41">
        <f t="shared" si="1"/>
        <v>6393.3980000000001</v>
      </c>
      <c r="P9" s="41">
        <f t="shared" si="1"/>
        <v>4887.9619999999986</v>
      </c>
      <c r="Q9" s="41">
        <f t="shared" si="1"/>
        <v>4353.5050000000001</v>
      </c>
      <c r="R9" s="2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</row>
    <row r="10" spans="3:36" s="3" customFormat="1" ht="24.75" customHeight="1" x14ac:dyDescent="0.2">
      <c r="C10" s="20"/>
      <c r="D10" s="24" t="s">
        <v>84</v>
      </c>
      <c r="E10" s="31">
        <f t="shared" ref="E10:E20" si="2">SUM(F10:Q10)</f>
        <v>7974.9389999999994</v>
      </c>
      <c r="F10" s="146">
        <v>1194.1799999999998</v>
      </c>
      <c r="G10" s="38">
        <v>1306.0500000000004</v>
      </c>
      <c r="H10" s="38">
        <v>1020.9599999999999</v>
      </c>
      <c r="I10" s="38">
        <v>227.1</v>
      </c>
      <c r="J10" s="38">
        <v>486.005</v>
      </c>
      <c r="K10" s="38">
        <v>908.01600000000008</v>
      </c>
      <c r="L10" s="38">
        <v>819.69500000000016</v>
      </c>
      <c r="M10" s="38">
        <v>470.76900000000001</v>
      </c>
      <c r="N10" s="38">
        <v>383.94600000000003</v>
      </c>
      <c r="O10" s="38">
        <v>234.33900000000006</v>
      </c>
      <c r="P10" s="38">
        <v>613.71100000000013</v>
      </c>
      <c r="Q10" s="38">
        <v>310.16800000000001</v>
      </c>
      <c r="R10" s="21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spans="3:36" s="3" customFormat="1" ht="24.75" customHeight="1" x14ac:dyDescent="0.2">
      <c r="C11" s="20"/>
      <c r="D11" s="24" t="s">
        <v>85</v>
      </c>
      <c r="E11" s="31">
        <f t="shared" si="2"/>
        <v>4656.9629999999997</v>
      </c>
      <c r="F11" s="38">
        <v>1017.8700000000001</v>
      </c>
      <c r="G11" s="38">
        <v>779.46999999999991</v>
      </c>
      <c r="H11" s="38">
        <v>382.63</v>
      </c>
      <c r="I11" s="38">
        <v>183.00799999999998</v>
      </c>
      <c r="J11" s="31">
        <v>56.9</v>
      </c>
      <c r="K11" s="31">
        <v>7.65</v>
      </c>
      <c r="L11" s="31">
        <v>18.815000000000001</v>
      </c>
      <c r="M11" s="31">
        <v>15.425000000000002</v>
      </c>
      <c r="N11" s="31">
        <v>86.952000000000012</v>
      </c>
      <c r="O11" s="38">
        <v>359.43799999999993</v>
      </c>
      <c r="P11" s="38">
        <v>711.49599999999987</v>
      </c>
      <c r="Q11" s="38">
        <v>1037.3089999999997</v>
      </c>
      <c r="R11" s="21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3:36" s="3" customFormat="1" ht="24.75" customHeight="1" x14ac:dyDescent="0.2">
      <c r="C12" s="20"/>
      <c r="D12" s="24" t="s">
        <v>86</v>
      </c>
      <c r="E12" s="31">
        <f t="shared" si="2"/>
        <v>25007.491999999998</v>
      </c>
      <c r="F12" s="31">
        <v>2842.92</v>
      </c>
      <c r="G12" s="31">
        <v>2281.0770000000002</v>
      </c>
      <c r="H12" s="31">
        <v>3681.4060000000013</v>
      </c>
      <c r="I12" s="31">
        <v>1821.81</v>
      </c>
      <c r="J12" s="31">
        <v>1999.2789999999998</v>
      </c>
      <c r="K12" s="31">
        <v>1530.402</v>
      </c>
      <c r="L12" s="31">
        <v>1375.3429999999996</v>
      </c>
      <c r="M12" s="31">
        <v>888.572</v>
      </c>
      <c r="N12" s="31">
        <v>1819.5670000000005</v>
      </c>
      <c r="O12" s="31">
        <v>3648.5990000000002</v>
      </c>
      <c r="P12" s="31">
        <v>1670.769</v>
      </c>
      <c r="Q12" s="31">
        <v>1447.7480000000003</v>
      </c>
      <c r="R12" s="21">
        <v>37852.348299999911</v>
      </c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3:36" s="3" customFormat="1" ht="24.75" customHeight="1" x14ac:dyDescent="0.2">
      <c r="C13" s="20"/>
      <c r="D13" s="24" t="s">
        <v>87</v>
      </c>
      <c r="E13" s="31">
        <f t="shared" si="2"/>
        <v>3850.451</v>
      </c>
      <c r="F13" s="31">
        <v>594.32000000000016</v>
      </c>
      <c r="G13" s="38">
        <v>282.61</v>
      </c>
      <c r="H13" s="38">
        <v>304.7700000000001</v>
      </c>
      <c r="I13" s="38">
        <v>179.35</v>
      </c>
      <c r="J13" s="38">
        <v>306.02</v>
      </c>
      <c r="K13" s="38">
        <v>224.00399999999999</v>
      </c>
      <c r="L13" s="38">
        <v>278.11</v>
      </c>
      <c r="M13" s="38">
        <v>380.83299999999991</v>
      </c>
      <c r="N13" s="38">
        <v>348.95800000000003</v>
      </c>
      <c r="O13" s="38">
        <v>511.33199999999994</v>
      </c>
      <c r="P13" s="38">
        <v>213.50599999999997</v>
      </c>
      <c r="Q13" s="36">
        <v>226.63799999999998</v>
      </c>
      <c r="R13" s="21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3:36" s="3" customFormat="1" ht="24.75" customHeight="1" x14ac:dyDescent="0.2">
      <c r="C14" s="20"/>
      <c r="D14" s="24" t="s">
        <v>88</v>
      </c>
      <c r="E14" s="31">
        <f t="shared" si="2"/>
        <v>3704.4379999999992</v>
      </c>
      <c r="F14" s="38">
        <v>409.89999999999992</v>
      </c>
      <c r="G14" s="36">
        <v>200.92399999999995</v>
      </c>
      <c r="H14" s="36">
        <v>171.55</v>
      </c>
      <c r="I14" s="36">
        <v>94.9</v>
      </c>
      <c r="J14" s="31">
        <v>223.85</v>
      </c>
      <c r="K14" s="31">
        <v>319.70300000000003</v>
      </c>
      <c r="L14" s="31">
        <v>511.12799999999993</v>
      </c>
      <c r="M14" s="31">
        <v>781.84900000000005</v>
      </c>
      <c r="N14" s="38">
        <v>355.435</v>
      </c>
      <c r="O14" s="38">
        <v>192.58699999999999</v>
      </c>
      <c r="P14" s="38">
        <v>196.28500000000003</v>
      </c>
      <c r="Q14" s="36">
        <v>246.32699999999994</v>
      </c>
      <c r="R14" s="21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spans="3:36" s="3" customFormat="1" ht="24.75" customHeight="1" x14ac:dyDescent="0.2">
      <c r="C15" s="20"/>
      <c r="D15" s="24" t="s">
        <v>89</v>
      </c>
      <c r="E15" s="31">
        <f t="shared" si="2"/>
        <v>462.31899999999996</v>
      </c>
      <c r="F15" s="38">
        <v>78</v>
      </c>
      <c r="G15" s="38">
        <v>68.2</v>
      </c>
      <c r="H15" s="38">
        <v>36.4</v>
      </c>
      <c r="I15" s="38">
        <v>9.6000000000000014</v>
      </c>
      <c r="J15" s="38" t="s">
        <v>90</v>
      </c>
      <c r="K15" s="38" t="s">
        <v>90</v>
      </c>
      <c r="L15" s="38">
        <v>28.07</v>
      </c>
      <c r="M15" s="38">
        <v>33.089999999999996</v>
      </c>
      <c r="N15" s="38">
        <v>68.900000000000006</v>
      </c>
      <c r="O15" s="38">
        <v>35.173999999999999</v>
      </c>
      <c r="P15" s="38">
        <v>65.775000000000006</v>
      </c>
      <c r="Q15" s="36">
        <v>39.11</v>
      </c>
      <c r="R15" s="21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3:36" s="3" customFormat="1" ht="24.75" customHeight="1" x14ac:dyDescent="0.2">
      <c r="C16" s="20"/>
      <c r="D16" s="24" t="s">
        <v>91</v>
      </c>
      <c r="E16" s="31">
        <f t="shared" si="2"/>
        <v>2027.9779999999998</v>
      </c>
      <c r="F16" s="38">
        <v>164.8</v>
      </c>
      <c r="G16" s="38">
        <v>327.27</v>
      </c>
      <c r="H16" s="38">
        <v>216.14000000000001</v>
      </c>
      <c r="I16" s="38">
        <v>136.23000000000002</v>
      </c>
      <c r="J16" s="38">
        <v>113.78000000000002</v>
      </c>
      <c r="K16" s="38">
        <v>36.103999999999999</v>
      </c>
      <c r="L16" s="38">
        <v>76.883999999999986</v>
      </c>
      <c r="M16" s="38">
        <v>101.43599999999998</v>
      </c>
      <c r="N16" s="38">
        <v>95.011000000000024</v>
      </c>
      <c r="O16" s="38">
        <v>302.90899999999999</v>
      </c>
      <c r="P16" s="38">
        <v>349.666</v>
      </c>
      <c r="Q16" s="36">
        <v>107.74799999999999</v>
      </c>
      <c r="R16" s="21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3:36" s="3" customFormat="1" ht="24.75" customHeight="1" x14ac:dyDescent="0.2">
      <c r="C17" s="20"/>
      <c r="D17" s="24" t="s">
        <v>92</v>
      </c>
      <c r="E17" s="31">
        <f t="shared" si="2"/>
        <v>382.31599999999992</v>
      </c>
      <c r="F17" s="38">
        <v>42.6</v>
      </c>
      <c r="G17" s="31">
        <v>18.5</v>
      </c>
      <c r="H17" s="38">
        <v>11</v>
      </c>
      <c r="I17" s="38">
        <v>31.5</v>
      </c>
      <c r="J17" s="38" t="s">
        <v>90</v>
      </c>
      <c r="K17" s="38">
        <v>37.305</v>
      </c>
      <c r="L17" s="31">
        <v>42.958999999999996</v>
      </c>
      <c r="M17" s="38">
        <v>35.414999999999999</v>
      </c>
      <c r="N17" s="38">
        <v>46.841999999999999</v>
      </c>
      <c r="O17" s="38">
        <v>26.084999999999997</v>
      </c>
      <c r="P17" s="38">
        <v>50.13000000000001</v>
      </c>
      <c r="Q17" s="36">
        <v>39.97999999999999</v>
      </c>
      <c r="R17" s="21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3:36" s="3" customFormat="1" ht="24.75" customHeight="1" x14ac:dyDescent="0.2">
      <c r="C18" s="20"/>
      <c r="D18" s="24" t="s">
        <v>93</v>
      </c>
      <c r="E18" s="31">
        <f t="shared" si="2"/>
        <v>1164.104</v>
      </c>
      <c r="F18" s="38">
        <v>70.240000000000009</v>
      </c>
      <c r="G18" s="38">
        <v>37.480000000000004</v>
      </c>
      <c r="H18" s="38">
        <v>40.42</v>
      </c>
      <c r="I18" s="38">
        <v>24.7</v>
      </c>
      <c r="J18" s="38">
        <v>68.920000000000016</v>
      </c>
      <c r="K18" s="38">
        <v>86.301999999999992</v>
      </c>
      <c r="L18" s="38">
        <v>126.79499999999997</v>
      </c>
      <c r="M18" s="38">
        <v>219.54500000000002</v>
      </c>
      <c r="N18" s="38">
        <v>181.62699999999998</v>
      </c>
      <c r="O18" s="38">
        <v>58.955000000000005</v>
      </c>
      <c r="P18" s="38">
        <v>149.34699999999998</v>
      </c>
      <c r="Q18" s="36">
        <v>99.77300000000001</v>
      </c>
      <c r="R18" s="21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3:36" s="3" customFormat="1" ht="24.75" customHeight="1" x14ac:dyDescent="0.2">
      <c r="C19" s="20"/>
      <c r="D19" s="24" t="s">
        <v>94</v>
      </c>
      <c r="E19" s="31">
        <f t="shared" si="2"/>
        <v>466.75400000000002</v>
      </c>
      <c r="F19" s="38">
        <v>34</v>
      </c>
      <c r="G19" s="38">
        <v>16.7</v>
      </c>
      <c r="H19" s="38">
        <v>21.02</v>
      </c>
      <c r="I19" s="38">
        <v>8.6</v>
      </c>
      <c r="J19" s="38">
        <v>26.621999999999996</v>
      </c>
      <c r="K19" s="38">
        <v>29.150000000000002</v>
      </c>
      <c r="L19" s="31">
        <v>31.616000000000003</v>
      </c>
      <c r="M19" s="31">
        <v>33.499000000000002</v>
      </c>
      <c r="N19" s="38">
        <v>49.122</v>
      </c>
      <c r="O19" s="38">
        <v>52.830000000000005</v>
      </c>
      <c r="P19" s="38">
        <v>95.875</v>
      </c>
      <c r="Q19" s="36">
        <v>67.72</v>
      </c>
      <c r="R19" s="21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3:36" s="3" customFormat="1" ht="24.75" customHeight="1" x14ac:dyDescent="0.2">
      <c r="C20" s="20"/>
      <c r="D20" s="24" t="s">
        <v>95</v>
      </c>
      <c r="E20" s="31">
        <f t="shared" si="2"/>
        <v>7896.82</v>
      </c>
      <c r="F20" s="38">
        <v>601.31700000000046</v>
      </c>
      <c r="G20" s="31">
        <v>573.83900000000051</v>
      </c>
      <c r="H20" s="31">
        <v>409.30000000000007</v>
      </c>
      <c r="I20" s="31">
        <v>151.47999999999999</v>
      </c>
      <c r="J20" s="31">
        <v>282.63499999999999</v>
      </c>
      <c r="K20" s="31">
        <v>386.05699999999985</v>
      </c>
      <c r="L20" s="31">
        <v>1137.0619999999985</v>
      </c>
      <c r="M20" s="31">
        <v>1055.7350000000001</v>
      </c>
      <c r="N20" s="31">
        <v>825.85900000000004</v>
      </c>
      <c r="O20" s="31">
        <v>971.15000000000055</v>
      </c>
      <c r="P20" s="38">
        <v>771.40199999999913</v>
      </c>
      <c r="Q20" s="31">
        <v>730.98399999999992</v>
      </c>
      <c r="R20" s="21"/>
      <c r="S20" s="1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14"/>
      <c r="AH20" s="14"/>
      <c r="AI20" s="14"/>
      <c r="AJ20" s="14"/>
    </row>
    <row r="21" spans="3:36" s="3" customFormat="1" ht="9.75" customHeight="1" x14ac:dyDescent="0.2">
      <c r="C21" s="20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21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3:36" s="2" customFormat="1" ht="30" customHeight="1" x14ac:dyDescent="0.2">
      <c r="C22" s="22"/>
      <c r="D22" s="42" t="s">
        <v>96</v>
      </c>
      <c r="E22" s="41">
        <f>SUM(E23:E34)</f>
        <v>6993.3039999999992</v>
      </c>
      <c r="F22" s="41">
        <f>SUM(F23:F34)</f>
        <v>631.11</v>
      </c>
      <c r="G22" s="41">
        <f>SUM(G23:G34)</f>
        <v>636.28000000000009</v>
      </c>
      <c r="H22" s="41">
        <f>SUM(H23:H34)</f>
        <v>343.78999999999991</v>
      </c>
      <c r="I22" s="41">
        <f t="shared" ref="I22:O22" si="3">SUM(I23:I34)</f>
        <v>99.43</v>
      </c>
      <c r="J22" s="41">
        <f t="shared" si="3"/>
        <v>151.51</v>
      </c>
      <c r="K22" s="41">
        <f>SUM(K23:K34)</f>
        <v>297.14000000000004</v>
      </c>
      <c r="L22" s="41">
        <f t="shared" si="3"/>
        <v>619.79100000000005</v>
      </c>
      <c r="M22" s="41">
        <f t="shared" si="3"/>
        <v>762.66800000000001</v>
      </c>
      <c r="N22" s="41">
        <f t="shared" si="3"/>
        <v>736.53300000000002</v>
      </c>
      <c r="O22" s="41">
        <f t="shared" si="3"/>
        <v>848.95100000000002</v>
      </c>
      <c r="P22" s="41">
        <f>SUM(P23:P34)</f>
        <v>719.66100000000017</v>
      </c>
      <c r="Q22" s="41">
        <f>SUM(Q23:Q34)</f>
        <v>1146.4399999999998</v>
      </c>
      <c r="R22" s="19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</row>
    <row r="23" spans="3:36" s="3" customFormat="1" ht="25.5" customHeight="1" x14ac:dyDescent="0.2">
      <c r="C23" s="20"/>
      <c r="D23" s="24" t="s">
        <v>97</v>
      </c>
      <c r="E23" s="31">
        <f>SUM(F23:Q23)</f>
        <v>5418.0729999999994</v>
      </c>
      <c r="F23" s="28">
        <v>508.04999999999995</v>
      </c>
      <c r="G23" s="28">
        <v>502.23000000000008</v>
      </c>
      <c r="H23" s="28">
        <v>258.89999999999998</v>
      </c>
      <c r="I23" s="28">
        <v>87.7</v>
      </c>
      <c r="J23" s="28">
        <v>121.71</v>
      </c>
      <c r="K23" s="28">
        <v>174.22</v>
      </c>
      <c r="L23" s="28">
        <v>378.15999999999997</v>
      </c>
      <c r="M23" s="28">
        <v>595.56500000000005</v>
      </c>
      <c r="N23" s="28">
        <v>623.09899999999993</v>
      </c>
      <c r="O23" s="28">
        <v>714.93399999999997</v>
      </c>
      <c r="P23" s="28">
        <v>533.02</v>
      </c>
      <c r="Q23" s="28">
        <v>920.48500000000001</v>
      </c>
      <c r="R23" s="21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</row>
    <row r="24" spans="3:36" s="3" customFormat="1" ht="25.5" customHeight="1" x14ac:dyDescent="0.2">
      <c r="C24" s="20"/>
      <c r="D24" s="24" t="s">
        <v>98</v>
      </c>
      <c r="E24" s="31">
        <f>SUM(F24:Q24)</f>
        <v>123.46900000000001</v>
      </c>
      <c r="F24" s="28">
        <v>21.880000000000006</v>
      </c>
      <c r="G24" s="28">
        <v>24.510000000000005</v>
      </c>
      <c r="H24" s="28">
        <v>13.249999999999998</v>
      </c>
      <c r="I24" s="28">
        <v>1.78</v>
      </c>
      <c r="J24" s="28">
        <v>5.8900000000000006</v>
      </c>
      <c r="K24" s="28">
        <v>6.2900000000000009</v>
      </c>
      <c r="L24" s="28">
        <v>5.9200000000000008</v>
      </c>
      <c r="M24" s="28">
        <v>6.8529999999999998</v>
      </c>
      <c r="N24" s="28">
        <v>7.35</v>
      </c>
      <c r="O24" s="28">
        <v>13.719999999999999</v>
      </c>
      <c r="P24" s="28">
        <v>6.1729999999999992</v>
      </c>
      <c r="Q24" s="28">
        <v>9.852999999999998</v>
      </c>
      <c r="R24" s="21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</row>
    <row r="25" spans="3:36" s="3" customFormat="1" ht="25.5" customHeight="1" x14ac:dyDescent="0.2">
      <c r="C25" s="20"/>
      <c r="D25" s="24" t="s">
        <v>99</v>
      </c>
      <c r="E25" s="31">
        <f>SUM(F25:Q25)</f>
        <v>233.66200000000001</v>
      </c>
      <c r="F25" s="31">
        <v>45.1</v>
      </c>
      <c r="G25" s="31">
        <v>32.49</v>
      </c>
      <c r="H25" s="31">
        <v>22.4</v>
      </c>
      <c r="I25" s="31" t="s">
        <v>90</v>
      </c>
      <c r="J25" s="31">
        <v>4.7</v>
      </c>
      <c r="K25" s="31">
        <v>51.430000000000007</v>
      </c>
      <c r="L25" s="31">
        <v>50.534999999999997</v>
      </c>
      <c r="M25" s="31">
        <v>13.139000000000001</v>
      </c>
      <c r="N25" s="31">
        <v>6.6829999999999998</v>
      </c>
      <c r="O25" s="31">
        <v>3.4000000000000004</v>
      </c>
      <c r="P25" s="31" t="s">
        <v>90</v>
      </c>
      <c r="Q25" s="31">
        <v>3.7849999999999997</v>
      </c>
      <c r="R25" s="21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</row>
    <row r="26" spans="3:36" s="3" customFormat="1" ht="25.5" customHeight="1" x14ac:dyDescent="0.2">
      <c r="C26" s="20"/>
      <c r="D26" s="24" t="s">
        <v>100</v>
      </c>
      <c r="E26" s="31">
        <f t="shared" ref="E26:E34" si="4">SUM(F26:Q26)</f>
        <v>274.31400000000002</v>
      </c>
      <c r="F26" s="31">
        <v>9.259999999999998</v>
      </c>
      <c r="G26" s="31">
        <v>12.62</v>
      </c>
      <c r="H26" s="31">
        <v>8.740000000000002</v>
      </c>
      <c r="I26" s="31">
        <v>6</v>
      </c>
      <c r="J26" s="31">
        <v>3.3</v>
      </c>
      <c r="K26" s="31">
        <v>20.059999999999999</v>
      </c>
      <c r="L26" s="31">
        <v>19.099999999999994</v>
      </c>
      <c r="M26" s="31">
        <v>61.830000000000013</v>
      </c>
      <c r="N26" s="31">
        <v>32.613000000000007</v>
      </c>
      <c r="O26" s="31">
        <v>20.269999999999996</v>
      </c>
      <c r="P26" s="31">
        <v>20.567</v>
      </c>
      <c r="Q26" s="31">
        <v>59.954000000000008</v>
      </c>
      <c r="R26" s="21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</row>
    <row r="27" spans="3:36" s="3" customFormat="1" ht="25.5" customHeight="1" x14ac:dyDescent="0.2">
      <c r="C27" s="20"/>
      <c r="D27" s="24" t="s">
        <v>101</v>
      </c>
      <c r="E27" s="31">
        <f t="shared" si="4"/>
        <v>336.96000000000004</v>
      </c>
      <c r="F27" s="31">
        <v>21.150000000000006</v>
      </c>
      <c r="G27" s="31">
        <v>26.810000000000002</v>
      </c>
      <c r="H27" s="31">
        <v>11.400000000000002</v>
      </c>
      <c r="I27" s="31">
        <v>2.6999999999999993</v>
      </c>
      <c r="J27" s="31">
        <v>10.239999999999991</v>
      </c>
      <c r="K27" s="31">
        <v>31.589999999999996</v>
      </c>
      <c r="L27" s="31">
        <v>29.364999999999998</v>
      </c>
      <c r="M27" s="31">
        <v>27.56999999999999</v>
      </c>
      <c r="N27" s="31">
        <v>16.955000000000005</v>
      </c>
      <c r="O27" s="31">
        <v>20.863999999999997</v>
      </c>
      <c r="P27" s="31">
        <v>43.123000000000033</v>
      </c>
      <c r="Q27" s="31">
        <v>95.192999999999998</v>
      </c>
      <c r="R27" s="21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</row>
    <row r="28" spans="3:36" s="3" customFormat="1" ht="25.5" customHeight="1" x14ac:dyDescent="0.2">
      <c r="C28" s="20"/>
      <c r="D28" s="24" t="s">
        <v>102</v>
      </c>
      <c r="E28" s="31">
        <f t="shared" si="4"/>
        <v>110.919</v>
      </c>
      <c r="F28" s="31">
        <v>4.3499999999999996</v>
      </c>
      <c r="G28" s="31">
        <v>13.190000000000001</v>
      </c>
      <c r="H28" s="31">
        <v>15.750000000000002</v>
      </c>
      <c r="I28" s="31" t="s">
        <v>90</v>
      </c>
      <c r="J28" s="31">
        <v>0.3</v>
      </c>
      <c r="K28" s="31">
        <v>6.7499999999999991</v>
      </c>
      <c r="L28" s="31">
        <v>6.4660000000000002</v>
      </c>
      <c r="M28" s="31">
        <v>12.6</v>
      </c>
      <c r="N28" s="31">
        <v>10.370000000000001</v>
      </c>
      <c r="O28" s="31">
        <v>19.214000000000002</v>
      </c>
      <c r="P28" s="31">
        <v>15.433</v>
      </c>
      <c r="Q28" s="31">
        <v>6.4960000000000004</v>
      </c>
      <c r="R28" s="21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</row>
    <row r="29" spans="3:36" s="3" customFormat="1" ht="25.5" customHeight="1" x14ac:dyDescent="0.2">
      <c r="C29" s="20"/>
      <c r="D29" s="24" t="s">
        <v>103</v>
      </c>
      <c r="E29" s="31">
        <f t="shared" si="4"/>
        <v>15.414999999999999</v>
      </c>
      <c r="F29" s="31" t="s">
        <v>90</v>
      </c>
      <c r="G29" s="31" t="s">
        <v>90</v>
      </c>
      <c r="H29" s="31" t="s">
        <v>90</v>
      </c>
      <c r="I29" s="31" t="s">
        <v>90</v>
      </c>
      <c r="J29" s="31" t="s">
        <v>90</v>
      </c>
      <c r="K29" s="31" t="s">
        <v>90</v>
      </c>
      <c r="L29" s="31" t="s">
        <v>90</v>
      </c>
      <c r="M29" s="31">
        <v>2.2199999999999998</v>
      </c>
      <c r="N29" s="31">
        <v>2.7399999999999998</v>
      </c>
      <c r="O29" s="31">
        <v>5.7449999999999992</v>
      </c>
      <c r="P29" s="31">
        <v>3.335</v>
      </c>
      <c r="Q29" s="31">
        <v>1.375</v>
      </c>
      <c r="R29" s="21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</row>
    <row r="30" spans="3:36" s="3" customFormat="1" ht="25.5" customHeight="1" x14ac:dyDescent="0.2">
      <c r="C30" s="20"/>
      <c r="D30" s="24" t="s">
        <v>104</v>
      </c>
      <c r="E30" s="31">
        <f t="shared" si="4"/>
        <v>16.512999999999998</v>
      </c>
      <c r="F30" s="31" t="s">
        <v>90</v>
      </c>
      <c r="G30" s="31">
        <v>0.3</v>
      </c>
      <c r="H30" s="31" t="s">
        <v>90</v>
      </c>
      <c r="I30" s="31" t="s">
        <v>90</v>
      </c>
      <c r="J30" s="31" t="s">
        <v>90</v>
      </c>
      <c r="K30" s="31">
        <v>0.16</v>
      </c>
      <c r="L30" s="31">
        <v>1.1199999999999999</v>
      </c>
      <c r="M30" s="31">
        <v>2.9350000000000005</v>
      </c>
      <c r="N30" s="31">
        <v>1.7150000000000001</v>
      </c>
      <c r="O30" s="31">
        <v>2.75</v>
      </c>
      <c r="P30" s="31">
        <v>2.8210000000000002</v>
      </c>
      <c r="Q30" s="31">
        <v>4.7119999999999997</v>
      </c>
      <c r="R30" s="21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</row>
    <row r="31" spans="3:36" s="3" customFormat="1" ht="25.5" customHeight="1" x14ac:dyDescent="0.2">
      <c r="C31" s="20"/>
      <c r="D31" s="24" t="s">
        <v>105</v>
      </c>
      <c r="E31" s="31">
        <f t="shared" si="4"/>
        <v>15.405000000000001</v>
      </c>
      <c r="F31" s="31">
        <v>2.2400000000000002</v>
      </c>
      <c r="G31" s="31">
        <v>2.13</v>
      </c>
      <c r="H31" s="31">
        <v>1.2</v>
      </c>
      <c r="I31" s="31" t="s">
        <v>90</v>
      </c>
      <c r="J31" s="31" t="s">
        <v>90</v>
      </c>
      <c r="K31" s="31">
        <v>0.41000000000000003</v>
      </c>
      <c r="L31" s="31">
        <v>0.81500000000000006</v>
      </c>
      <c r="M31" s="31">
        <v>1.8700000000000006</v>
      </c>
      <c r="N31" s="31">
        <v>1.2500000000000004</v>
      </c>
      <c r="O31" s="31">
        <v>1.3449999999999998</v>
      </c>
      <c r="P31" s="31">
        <v>1.5750000000000002</v>
      </c>
      <c r="Q31" s="31">
        <v>2.57</v>
      </c>
      <c r="R31" s="21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</row>
    <row r="32" spans="3:36" s="3" customFormat="1" ht="25.5" customHeight="1" x14ac:dyDescent="0.2">
      <c r="C32" s="20"/>
      <c r="D32" s="24" t="s">
        <v>106</v>
      </c>
      <c r="E32" s="31">
        <f t="shared" si="4"/>
        <v>293.55900000000003</v>
      </c>
      <c r="F32" s="31">
        <v>4.5</v>
      </c>
      <c r="G32" s="31" t="s">
        <v>90</v>
      </c>
      <c r="H32" s="31" t="s">
        <v>90</v>
      </c>
      <c r="I32" s="31" t="s">
        <v>90</v>
      </c>
      <c r="J32" s="31" t="s">
        <v>90</v>
      </c>
      <c r="K32" s="31" t="s">
        <v>90</v>
      </c>
      <c r="L32" s="31">
        <v>121.17</v>
      </c>
      <c r="M32" s="31">
        <v>26.694999999999997</v>
      </c>
      <c r="N32" s="31">
        <v>17.03</v>
      </c>
      <c r="O32" s="31">
        <v>28.573999999999998</v>
      </c>
      <c r="P32" s="31">
        <v>65.239999999999995</v>
      </c>
      <c r="Q32" s="31">
        <v>30.35</v>
      </c>
      <c r="R32" s="21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</row>
    <row r="33" spans="3:36" s="3" customFormat="1" ht="25.5" customHeight="1" x14ac:dyDescent="0.2">
      <c r="C33" s="20"/>
      <c r="D33" s="24" t="s">
        <v>107</v>
      </c>
      <c r="E33" s="31">
        <f t="shared" si="4"/>
        <v>12.49</v>
      </c>
      <c r="F33" s="31">
        <v>0.1</v>
      </c>
      <c r="G33" s="31">
        <v>0.95</v>
      </c>
      <c r="H33" s="31">
        <v>1.7000000000000002</v>
      </c>
      <c r="I33" s="31" t="s">
        <v>90</v>
      </c>
      <c r="J33" s="31" t="s">
        <v>90</v>
      </c>
      <c r="K33" s="31" t="s">
        <v>90</v>
      </c>
      <c r="L33" s="31">
        <v>0.83</v>
      </c>
      <c r="M33" s="31">
        <v>1.6100000000000003</v>
      </c>
      <c r="N33" s="31">
        <v>0.52500000000000002</v>
      </c>
      <c r="O33" s="31">
        <v>2.1749999999999998</v>
      </c>
      <c r="P33" s="31">
        <v>2</v>
      </c>
      <c r="Q33" s="31">
        <v>2.6</v>
      </c>
      <c r="R33" s="21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</row>
    <row r="34" spans="3:36" s="3" customFormat="1" ht="25.5" customHeight="1" x14ac:dyDescent="0.2">
      <c r="C34" s="20"/>
      <c r="D34" s="24" t="s">
        <v>108</v>
      </c>
      <c r="E34" s="43">
        <f t="shared" si="4"/>
        <v>142.52500000000001</v>
      </c>
      <c r="F34" s="31">
        <v>14.479999999999997</v>
      </c>
      <c r="G34" s="31">
        <v>21.05</v>
      </c>
      <c r="H34" s="31">
        <v>10.45</v>
      </c>
      <c r="I34" s="31">
        <v>1.25</v>
      </c>
      <c r="J34" s="31">
        <v>5.3699999999999983</v>
      </c>
      <c r="K34" s="31">
        <v>6.2300000000000013</v>
      </c>
      <c r="L34" s="31">
        <v>6.31</v>
      </c>
      <c r="M34" s="31">
        <v>9.7809999999999988</v>
      </c>
      <c r="N34" s="31">
        <v>16.203000000000003</v>
      </c>
      <c r="O34" s="31">
        <v>15.960000000000003</v>
      </c>
      <c r="P34" s="31">
        <v>26.373999999999992</v>
      </c>
      <c r="Q34" s="31">
        <v>9.0670000000000002</v>
      </c>
      <c r="R34" s="21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</row>
    <row r="35" spans="3:36" s="3" customFormat="1" ht="9.75" customHeight="1" x14ac:dyDescent="0.2">
      <c r="C35" s="2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21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</row>
    <row r="36" spans="3:36" s="2" customFormat="1" ht="30" customHeight="1" x14ac:dyDescent="0.2">
      <c r="C36" s="22"/>
      <c r="D36" s="42" t="s">
        <v>109</v>
      </c>
      <c r="E36" s="41">
        <f>SUM(E38:E40)</f>
        <v>165.69</v>
      </c>
      <c r="F36" s="41">
        <f t="shared" ref="F36:Q36" si="5">SUM(F38:F40)</f>
        <v>28</v>
      </c>
      <c r="G36" s="41">
        <f t="shared" si="5"/>
        <v>24.224999999999998</v>
      </c>
      <c r="H36" s="41">
        <f t="shared" si="5"/>
        <v>15.890000000000002</v>
      </c>
      <c r="I36" s="41">
        <f t="shared" si="5"/>
        <v>4.75</v>
      </c>
      <c r="J36" s="41">
        <f t="shared" si="5"/>
        <v>12.02</v>
      </c>
      <c r="K36" s="41">
        <f t="shared" si="5"/>
        <v>11.279999999999998</v>
      </c>
      <c r="L36" s="41">
        <f t="shared" si="5"/>
        <v>14.190000000000001</v>
      </c>
      <c r="M36" s="41">
        <f t="shared" si="5"/>
        <v>14.394999999999996</v>
      </c>
      <c r="N36" s="41">
        <f t="shared" si="5"/>
        <v>17.46</v>
      </c>
      <c r="O36" s="41">
        <f t="shared" si="5"/>
        <v>11.555000000000003</v>
      </c>
      <c r="P36" s="41">
        <f t="shared" si="5"/>
        <v>5.2499999999999991</v>
      </c>
      <c r="Q36" s="41">
        <f t="shared" si="5"/>
        <v>6.6750000000000007</v>
      </c>
      <c r="R36" s="19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</row>
    <row r="37" spans="3:36" s="3" customFormat="1" ht="6.75" customHeight="1" x14ac:dyDescent="0.2">
      <c r="C37" s="20"/>
      <c r="E37" s="28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21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</row>
    <row r="38" spans="3:36" s="3" customFormat="1" ht="25.5" customHeight="1" x14ac:dyDescent="0.2">
      <c r="C38" s="20"/>
      <c r="D38" s="24" t="s">
        <v>110</v>
      </c>
      <c r="E38" s="31">
        <f>SUM(F38:Q38)</f>
        <v>165.61500000000001</v>
      </c>
      <c r="F38" s="31">
        <v>28</v>
      </c>
      <c r="G38" s="31">
        <v>24.2</v>
      </c>
      <c r="H38" s="31">
        <v>15.890000000000002</v>
      </c>
      <c r="I38" s="31">
        <v>4.75</v>
      </c>
      <c r="J38" s="31">
        <v>12.02</v>
      </c>
      <c r="K38" s="31">
        <v>11.279999999999998</v>
      </c>
      <c r="L38" s="31">
        <v>14.190000000000001</v>
      </c>
      <c r="M38" s="31">
        <v>14.394999999999996</v>
      </c>
      <c r="N38" s="31">
        <v>17.46</v>
      </c>
      <c r="O38" s="31">
        <v>11.555000000000003</v>
      </c>
      <c r="P38" s="31">
        <v>5.2499999999999991</v>
      </c>
      <c r="Q38" s="31">
        <v>6.6250000000000009</v>
      </c>
      <c r="R38" s="21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</row>
    <row r="39" spans="3:36" s="3" customFormat="1" ht="25.5" customHeight="1" x14ac:dyDescent="0.2">
      <c r="C39" s="20"/>
      <c r="D39" s="24" t="s">
        <v>111</v>
      </c>
      <c r="E39" s="31">
        <f>SUM(F39:Q39)</f>
        <v>7.5000000000000011E-2</v>
      </c>
      <c r="F39" s="31" t="s">
        <v>90</v>
      </c>
      <c r="G39" s="31">
        <v>2.5000000000000001E-2</v>
      </c>
      <c r="H39" s="31" t="s">
        <v>90</v>
      </c>
      <c r="I39" s="31" t="s">
        <v>90</v>
      </c>
      <c r="J39" s="31" t="s">
        <v>90</v>
      </c>
      <c r="K39" s="31" t="s">
        <v>90</v>
      </c>
      <c r="L39" s="31" t="s">
        <v>90</v>
      </c>
      <c r="M39" s="31" t="s">
        <v>90</v>
      </c>
      <c r="N39" s="31" t="s">
        <v>90</v>
      </c>
      <c r="O39" s="31" t="s">
        <v>90</v>
      </c>
      <c r="P39" s="31" t="s">
        <v>90</v>
      </c>
      <c r="Q39" s="31">
        <v>0.05</v>
      </c>
      <c r="R39" s="2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</row>
    <row r="40" spans="3:36" s="3" customFormat="1" ht="25.5" customHeight="1" x14ac:dyDescent="0.2">
      <c r="C40" s="20"/>
      <c r="D40" s="24" t="s">
        <v>112</v>
      </c>
      <c r="E40" s="31">
        <f>SUM(F40:Q40)</f>
        <v>0</v>
      </c>
      <c r="F40" s="31" t="s">
        <v>90</v>
      </c>
      <c r="G40" s="31" t="s">
        <v>90</v>
      </c>
      <c r="H40" s="31" t="s">
        <v>90</v>
      </c>
      <c r="I40" s="31" t="s">
        <v>90</v>
      </c>
      <c r="J40" s="31" t="s">
        <v>90</v>
      </c>
      <c r="K40" s="31" t="s">
        <v>90</v>
      </c>
      <c r="L40" s="31" t="s">
        <v>90</v>
      </c>
      <c r="M40" s="31" t="s">
        <v>90</v>
      </c>
      <c r="N40" s="31" t="s">
        <v>90</v>
      </c>
      <c r="O40" s="31" t="s">
        <v>90</v>
      </c>
      <c r="P40" s="31" t="s">
        <v>90</v>
      </c>
      <c r="Q40" s="31" t="s">
        <v>90</v>
      </c>
      <c r="R40" s="21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</row>
    <row r="41" spans="3:36" s="3" customFormat="1" ht="6.75" customHeight="1" x14ac:dyDescent="0.2">
      <c r="C41" s="20"/>
      <c r="D41" s="24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21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</row>
    <row r="42" spans="3:36" s="3" customFormat="1" ht="9.75" customHeight="1" x14ac:dyDescent="0.2">
      <c r="C42" s="4"/>
      <c r="D42" s="5"/>
      <c r="E42" s="2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7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</row>
    <row r="43" spans="3:36" s="3" customFormat="1" ht="4.5" hidden="1" customHeight="1" x14ac:dyDescent="0.2"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</row>
    <row r="44" spans="3:36" s="3" customFormat="1" ht="8.25" customHeight="1" x14ac:dyDescent="0.2"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</row>
    <row r="45" spans="3:36" s="8" customFormat="1" ht="14.25" customHeight="1" x14ac:dyDescent="0.2">
      <c r="D45" s="44" t="s">
        <v>113</v>
      </c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</row>
    <row r="46" spans="3:36" s="3" customFormat="1" ht="11.25" customHeight="1" x14ac:dyDescent="0.2">
      <c r="C46" s="13"/>
      <c r="D46" s="97" t="s">
        <v>39</v>
      </c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</row>
    <row r="47" spans="3:36" s="3" customFormat="1" ht="11.25" customHeight="1" x14ac:dyDescent="0.2">
      <c r="C47" s="13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</row>
    <row r="48" spans="3:36" s="3" customFormat="1" ht="11.25" customHeight="1" x14ac:dyDescent="0.2">
      <c r="C48" s="13"/>
      <c r="D48" s="9"/>
      <c r="E48" s="9"/>
      <c r="F48" s="9"/>
      <c r="G48" s="10"/>
      <c r="H48" s="10"/>
      <c r="I48" s="10"/>
      <c r="J48" s="10"/>
      <c r="K48" s="10"/>
      <c r="L48" s="10"/>
      <c r="M48" s="10"/>
      <c r="N48" s="10"/>
      <c r="O48" s="10"/>
      <c r="P48" s="10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</row>
    <row r="49" spans="3:36" s="3" customFormat="1" ht="11.25" customHeight="1" x14ac:dyDescent="0.2">
      <c r="C49" s="13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0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</row>
    <row r="50" spans="3:36" s="3" customFormat="1" ht="11.25" customHeight="1" x14ac:dyDescent="0.2"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0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</row>
    <row r="51" spans="3:36" s="9" customFormat="1" ht="11.25" customHeight="1" x14ac:dyDescent="0.2">
      <c r="C51" s="11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0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</row>
    <row r="52" spans="3:36" s="9" customFormat="1" ht="11.25" customHeight="1" x14ac:dyDescent="0.2">
      <c r="D52" s="14"/>
      <c r="E52" s="14"/>
      <c r="F52" s="14"/>
      <c r="G52" s="14"/>
      <c r="I52" s="14"/>
      <c r="J52" s="14"/>
      <c r="K52" s="14"/>
      <c r="L52" s="14"/>
      <c r="M52" s="14"/>
      <c r="N52" s="14"/>
      <c r="O52" s="14"/>
      <c r="P52" s="10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</row>
    <row r="53" spans="3:36" s="9" customFormat="1" ht="14.25" x14ac:dyDescent="0.2">
      <c r="D53" s="14"/>
      <c r="E53" s="14"/>
      <c r="F53" s="14"/>
      <c r="G53" s="14"/>
      <c r="I53" s="14"/>
      <c r="J53" s="14"/>
      <c r="K53" s="14"/>
      <c r="L53" s="14"/>
      <c r="M53" s="14"/>
      <c r="N53" s="14"/>
      <c r="O53" s="14"/>
      <c r="P53" s="10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</row>
    <row r="54" spans="3:36" s="9" customFormat="1" ht="14.25" x14ac:dyDescent="0.2">
      <c r="D54" s="14"/>
      <c r="E54" s="14"/>
      <c r="F54" s="14"/>
      <c r="G54" s="14"/>
      <c r="I54" s="14"/>
      <c r="J54" s="14"/>
      <c r="K54" s="14"/>
      <c r="L54" s="14"/>
      <c r="M54" s="14"/>
      <c r="N54" s="14"/>
      <c r="O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</row>
    <row r="55" spans="3:36" s="9" customFormat="1" ht="14.25" x14ac:dyDescent="0.2">
      <c r="F55" s="14"/>
      <c r="G55" s="14"/>
      <c r="I55" s="14"/>
      <c r="J55" s="14"/>
      <c r="K55" s="14"/>
      <c r="L55" s="14"/>
      <c r="M55" s="14"/>
      <c r="N55" s="14"/>
      <c r="O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</row>
    <row r="56" spans="3:36" s="9" customFormat="1" ht="14.25" x14ac:dyDescent="0.2">
      <c r="F56" s="14"/>
      <c r="G56" s="14"/>
      <c r="I56" s="14"/>
      <c r="J56" s="14"/>
      <c r="K56" s="14"/>
      <c r="L56" s="14"/>
      <c r="M56" s="14"/>
      <c r="N56" s="14"/>
      <c r="O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</row>
    <row r="57" spans="3:36" s="9" customFormat="1" ht="14.25" x14ac:dyDescent="0.2">
      <c r="F57" s="14"/>
      <c r="G57" s="14"/>
      <c r="K57" s="14"/>
      <c r="L57" s="14"/>
      <c r="M57" s="14"/>
      <c r="N57" s="14"/>
      <c r="O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</row>
    <row r="58" spans="3:36" s="9" customFormat="1" ht="14.25" x14ac:dyDescent="0.2">
      <c r="F58" s="14"/>
      <c r="G58" s="14"/>
      <c r="K58" s="14"/>
      <c r="L58" s="14"/>
      <c r="M58" s="14"/>
      <c r="N58" s="14"/>
      <c r="O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</row>
    <row r="59" spans="3:36" s="9" customFormat="1" ht="14.25" x14ac:dyDescent="0.2">
      <c r="D59" s="14"/>
      <c r="E59" s="14"/>
      <c r="F59" s="14"/>
      <c r="G59" s="14"/>
      <c r="K59" s="157"/>
      <c r="L59" s="157"/>
      <c r="M59" s="14"/>
      <c r="N59" s="14"/>
      <c r="O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</row>
    <row r="60" spans="3:36" s="9" customFormat="1" ht="14.25" x14ac:dyDescent="0.2">
      <c r="D60" s="14"/>
      <c r="E60" s="14"/>
      <c r="F60" s="14"/>
      <c r="G60" s="14"/>
      <c r="K60" s="157" t="s">
        <v>83</v>
      </c>
      <c r="L60" s="157">
        <f>+E9</f>
        <v>57594.574000000008</v>
      </c>
      <c r="M60" s="14"/>
      <c r="N60" s="14"/>
      <c r="O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</row>
    <row r="61" spans="3:36" s="9" customFormat="1" ht="14.25" x14ac:dyDescent="0.2">
      <c r="D61" s="14"/>
      <c r="E61" s="14"/>
      <c r="F61" s="14"/>
      <c r="G61" s="14"/>
      <c r="H61" s="14"/>
      <c r="K61" s="157" t="s">
        <v>96</v>
      </c>
      <c r="L61" s="157">
        <f>+E22</f>
        <v>6993.3039999999992</v>
      </c>
      <c r="M61" s="14"/>
      <c r="N61" s="14"/>
      <c r="O61" s="14"/>
      <c r="P61" s="10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</row>
    <row r="62" spans="3:36" s="11" customFormat="1" ht="14.25" x14ac:dyDescent="0.2">
      <c r="D62" s="15"/>
      <c r="E62" s="15"/>
      <c r="F62" s="15"/>
      <c r="G62" s="15"/>
      <c r="H62" s="13"/>
      <c r="I62" s="9"/>
      <c r="J62" s="9"/>
      <c r="K62" s="157" t="s">
        <v>114</v>
      </c>
      <c r="L62" s="157">
        <f>+E36</f>
        <v>165.69</v>
      </c>
      <c r="M62" s="12"/>
      <c r="N62" s="12"/>
      <c r="O62" s="12"/>
      <c r="P62" s="12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3:36" s="11" customFormat="1" ht="14.25" x14ac:dyDescent="0.2">
      <c r="D63" s="13"/>
      <c r="E63" s="13"/>
      <c r="F63" s="13"/>
      <c r="G63" s="13"/>
      <c r="H63" s="13"/>
      <c r="I63" s="9"/>
      <c r="J63" s="9"/>
      <c r="K63" s="157"/>
      <c r="L63" s="157">
        <f>SUM(L60:L62)</f>
        <v>64753.568000000007</v>
      </c>
      <c r="M63" s="12"/>
      <c r="N63" s="12"/>
      <c r="O63" s="12"/>
      <c r="P63" s="12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3:36" s="11" customFormat="1" ht="14.25" x14ac:dyDescent="0.2">
      <c r="D64" s="13"/>
      <c r="E64" s="13"/>
      <c r="F64" s="13"/>
      <c r="G64" s="13"/>
      <c r="H64" s="13"/>
      <c r="I64" s="9"/>
      <c r="J64" s="9"/>
      <c r="K64" s="157"/>
      <c r="L64" s="157"/>
      <c r="M64" s="12"/>
      <c r="N64" s="12"/>
      <c r="O64" s="12"/>
      <c r="P64" s="12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9:12" ht="14.25" x14ac:dyDescent="0.2">
      <c r="I65" s="9"/>
      <c r="J65" s="9"/>
      <c r="K65" s="14"/>
      <c r="L65" s="14"/>
    </row>
    <row r="86" spans="2:12" ht="14.25" x14ac:dyDescent="0.2">
      <c r="B86" s="44" t="s">
        <v>113</v>
      </c>
    </row>
    <row r="94" spans="2:12" x14ac:dyDescent="0.2">
      <c r="L94" s="39"/>
    </row>
  </sheetData>
  <mergeCells count="4">
    <mergeCell ref="C2:R2"/>
    <mergeCell ref="C3:R3"/>
    <mergeCell ref="C5:D5"/>
    <mergeCell ref="C7:D7"/>
  </mergeCells>
  <printOptions horizontalCentered="1" verticalCentered="1"/>
  <pageMargins left="0" right="0" top="0" bottom="0" header="0" footer="0"/>
  <pageSetup scale="48" orientation="portrait" r:id="rId1"/>
  <headerFooter alignWithMargins="0"/>
  <colBreaks count="1" manualBreakCount="1">
    <brk id="17" min="1" max="85" man="1"/>
  </colBreaks>
  <ignoredErrors>
    <ignoredError sqref="E1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AG75"/>
  <sheetViews>
    <sheetView showGridLines="0" zoomScale="90" zoomScaleNormal="90" zoomScaleSheetLayoutView="70" workbookViewId="0">
      <selection activeCell="U62" sqref="U62"/>
    </sheetView>
  </sheetViews>
  <sheetFormatPr baseColWidth="10" defaultColWidth="9.140625" defaultRowHeight="12.75" x14ac:dyDescent="0.2"/>
  <cols>
    <col min="1" max="1" width="2.28515625" style="13" customWidth="1"/>
    <col min="2" max="2" width="2.42578125" style="13" customWidth="1"/>
    <col min="3" max="3" width="0.85546875" style="13" customWidth="1"/>
    <col min="4" max="4" width="28.5703125" style="13" customWidth="1"/>
    <col min="5" max="5" width="15.42578125" style="13" customWidth="1"/>
    <col min="6" max="6" width="13.85546875" style="13" customWidth="1"/>
    <col min="7" max="7" width="14" style="13" customWidth="1"/>
    <col min="8" max="8" width="13.85546875" style="13" customWidth="1"/>
    <col min="9" max="9" width="14" style="13" customWidth="1"/>
    <col min="10" max="10" width="13.85546875" style="13" customWidth="1"/>
    <col min="11" max="11" width="13.28515625" style="13" customWidth="1"/>
    <col min="12" max="12" width="13.42578125" style="13" customWidth="1"/>
    <col min="13" max="13" width="14.140625" style="13" customWidth="1"/>
    <col min="14" max="14" width="14" style="13" customWidth="1"/>
    <col min="15" max="15" width="13.5703125" style="13" customWidth="1"/>
    <col min="16" max="17" width="13.5703125" style="13" bestFit="1" customWidth="1"/>
    <col min="18" max="18" width="1.5703125" style="13" customWidth="1"/>
    <col min="19" max="20" width="9.140625" style="13"/>
    <col min="21" max="21" width="13.7109375" style="13" customWidth="1"/>
    <col min="22" max="22" width="11.7109375" style="13" customWidth="1"/>
    <col min="23" max="16384" width="9.140625" style="13"/>
  </cols>
  <sheetData>
    <row r="1" spans="3:33" x14ac:dyDescent="0.2"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3:33" s="1" customFormat="1" ht="24" customHeight="1" x14ac:dyDescent="0.25">
      <c r="C2" s="181" t="s">
        <v>115</v>
      </c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3:33" s="1" customFormat="1" ht="19.5" customHeight="1" x14ac:dyDescent="0.2">
      <c r="C3" s="176" t="s">
        <v>80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3:33" s="1" customFormat="1" ht="15.75" customHeight="1" x14ac:dyDescent="0.2"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1">
        <v>17.593</v>
      </c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3:33" s="2" customFormat="1" ht="38.25" customHeight="1" x14ac:dyDescent="0.2">
      <c r="C5" s="177" t="s">
        <v>81</v>
      </c>
      <c r="D5" s="182"/>
      <c r="E5" s="16" t="s">
        <v>3</v>
      </c>
      <c r="F5" s="16" t="s">
        <v>4</v>
      </c>
      <c r="G5" s="16" t="s">
        <v>5</v>
      </c>
      <c r="H5" s="16" t="s">
        <v>6</v>
      </c>
      <c r="I5" s="16" t="s">
        <v>82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  <c r="Q5" s="183" t="s">
        <v>15</v>
      </c>
      <c r="R5" s="184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spans="3:33" s="2" customFormat="1" ht="11.25" customHeight="1" x14ac:dyDescent="0.2">
      <c r="C6" s="17"/>
      <c r="R6" s="18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</row>
    <row r="7" spans="3:33" s="2" customFormat="1" ht="15" customHeight="1" x14ac:dyDescent="0.2">
      <c r="C7" s="179" t="s">
        <v>3</v>
      </c>
      <c r="D7" s="180"/>
      <c r="E7" s="41">
        <f t="shared" ref="E7:Q7" si="0">SUM(E9,E22,E34)</f>
        <v>70059.834000000017</v>
      </c>
      <c r="F7" s="41">
        <f t="shared" si="0"/>
        <v>7450.286000000001</v>
      </c>
      <c r="G7" s="41">
        <f>SUM(G9,G22,G34)</f>
        <v>7555.4519999999993</v>
      </c>
      <c r="H7" s="41">
        <f t="shared" si="0"/>
        <v>6452.4239999999982</v>
      </c>
      <c r="I7" s="41">
        <f t="shared" si="0"/>
        <v>1300.0130000000001</v>
      </c>
      <c r="J7" s="41">
        <f t="shared" si="0"/>
        <v>3088.3940000000011</v>
      </c>
      <c r="K7" s="41">
        <f t="shared" si="0"/>
        <v>4415.8899999999994</v>
      </c>
      <c r="L7" s="41">
        <f t="shared" si="0"/>
        <v>5735.9329999999991</v>
      </c>
      <c r="M7" s="41">
        <f t="shared" si="0"/>
        <v>6082.5429999999997</v>
      </c>
      <c r="N7" s="41">
        <f t="shared" si="0"/>
        <v>6315.1810000000005</v>
      </c>
      <c r="O7" s="41">
        <f t="shared" si="0"/>
        <v>7162.1420000000007</v>
      </c>
      <c r="P7" s="41">
        <f t="shared" si="0"/>
        <v>6767.5140000000001</v>
      </c>
      <c r="Q7" s="41">
        <f t="shared" si="0"/>
        <v>7693.2619999999997</v>
      </c>
      <c r="R7" s="19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</row>
    <row r="8" spans="3:33" s="3" customFormat="1" ht="11.25" customHeight="1" x14ac:dyDescent="0.2">
      <c r="C8" s="2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21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3:33" s="2" customFormat="1" ht="30" customHeight="1" x14ac:dyDescent="0.2">
      <c r="C9" s="22"/>
      <c r="D9" s="42" t="s">
        <v>83</v>
      </c>
      <c r="E9" s="41">
        <f t="shared" ref="E9:P9" si="1">SUM(E10:E20)</f>
        <v>55317.112000000008</v>
      </c>
      <c r="F9" s="41">
        <f>SUM(F10:F20)</f>
        <v>5639.7620000000006</v>
      </c>
      <c r="G9" s="41">
        <f>SUM(G10:G20)</f>
        <v>5537.168999999999</v>
      </c>
      <c r="H9" s="41">
        <f>SUM(H10:H20)</f>
        <v>5272.1069999999982</v>
      </c>
      <c r="I9" s="41">
        <f t="shared" si="1"/>
        <v>1180.0530000000001</v>
      </c>
      <c r="J9" s="41">
        <f t="shared" si="1"/>
        <v>2860.536000000001</v>
      </c>
      <c r="K9" s="41">
        <f>SUM(K10:K20)</f>
        <v>3758.58</v>
      </c>
      <c r="L9" s="41">
        <f t="shared" si="1"/>
        <v>4322.1409999999996</v>
      </c>
      <c r="M9" s="41">
        <f t="shared" si="1"/>
        <v>4819.8639999999996</v>
      </c>
      <c r="N9" s="41">
        <f t="shared" si="1"/>
        <v>4986.4210000000003</v>
      </c>
      <c r="O9" s="41">
        <f t="shared" si="1"/>
        <v>5614.005000000001</v>
      </c>
      <c r="P9" s="41">
        <f t="shared" si="1"/>
        <v>5366.5740000000005</v>
      </c>
      <c r="Q9" s="41">
        <f>SUM(Q10:Q20)</f>
        <v>5959.9</v>
      </c>
      <c r="R9" s="2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3:33" s="3" customFormat="1" ht="25.5" customHeight="1" x14ac:dyDescent="0.2">
      <c r="C10" s="20"/>
      <c r="D10" s="24" t="s">
        <v>84</v>
      </c>
      <c r="E10" s="31">
        <f>SUM(F10:Q10)</f>
        <v>9725.973</v>
      </c>
      <c r="F10" s="31">
        <v>938.88900000000012</v>
      </c>
      <c r="G10" s="31">
        <v>957.63699999999994</v>
      </c>
      <c r="H10" s="31">
        <v>696.23699999999997</v>
      </c>
      <c r="I10" s="31">
        <v>87.2</v>
      </c>
      <c r="J10" s="31">
        <v>399.399</v>
      </c>
      <c r="K10" s="31">
        <v>839.84800000000007</v>
      </c>
      <c r="L10" s="31">
        <v>944.63900000000024</v>
      </c>
      <c r="M10" s="31">
        <v>1372.2860000000003</v>
      </c>
      <c r="N10" s="31">
        <v>1359.9440000000002</v>
      </c>
      <c r="O10" s="31">
        <v>783.18099999999993</v>
      </c>
      <c r="P10" s="31">
        <v>702.48300000000006</v>
      </c>
      <c r="Q10" s="31">
        <v>644.2299999999999</v>
      </c>
      <c r="R10" s="21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3:33" s="3" customFormat="1" ht="25.5" customHeight="1" x14ac:dyDescent="0.2">
      <c r="C11" s="20"/>
      <c r="D11" s="24" t="s">
        <v>85</v>
      </c>
      <c r="E11" s="31">
        <f t="shared" ref="E11:E20" si="2">SUM(F11:Q11)</f>
        <v>5882.4450000000006</v>
      </c>
      <c r="F11" s="31">
        <v>1450.1890000000001</v>
      </c>
      <c r="G11" s="31">
        <v>1195.652</v>
      </c>
      <c r="H11" s="31">
        <v>577.57199999999989</v>
      </c>
      <c r="I11" s="31">
        <v>18.399999999999999</v>
      </c>
      <c r="J11" s="31" t="s">
        <v>90</v>
      </c>
      <c r="K11" s="31" t="s">
        <v>90</v>
      </c>
      <c r="L11" s="31">
        <v>35.4</v>
      </c>
      <c r="M11" s="31">
        <v>23.39</v>
      </c>
      <c r="N11" s="31">
        <v>102.85</v>
      </c>
      <c r="O11" s="31">
        <v>579.73399999999992</v>
      </c>
      <c r="P11" s="31">
        <v>747.23</v>
      </c>
      <c r="Q11" s="31">
        <v>1152.028</v>
      </c>
      <c r="R11" s="21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3:33" s="3" customFormat="1" ht="25.5" customHeight="1" x14ac:dyDescent="0.2">
      <c r="C12" s="20"/>
      <c r="D12" s="24" t="s">
        <v>86</v>
      </c>
      <c r="E12" s="31">
        <f t="shared" si="2"/>
        <v>19892.192000000006</v>
      </c>
      <c r="F12" s="31">
        <v>1845.0880000000009</v>
      </c>
      <c r="G12" s="31">
        <v>1956.3920000000001</v>
      </c>
      <c r="H12" s="31">
        <v>2851.8639999999996</v>
      </c>
      <c r="I12" s="31">
        <v>835.01100000000008</v>
      </c>
      <c r="J12" s="31">
        <v>1461.4960000000003</v>
      </c>
      <c r="K12" s="31">
        <v>1503.1329999999998</v>
      </c>
      <c r="L12" s="31">
        <v>1162.6910000000003</v>
      </c>
      <c r="M12" s="31">
        <v>926.78200000000027</v>
      </c>
      <c r="N12" s="31">
        <v>1312.3430000000001</v>
      </c>
      <c r="O12" s="31">
        <v>2276.7269999999999</v>
      </c>
      <c r="P12" s="31">
        <v>1667.7819999999999</v>
      </c>
      <c r="Q12" s="31">
        <v>2092.8830000000003</v>
      </c>
      <c r="R12" s="21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3:33" s="3" customFormat="1" ht="25.5" customHeight="1" x14ac:dyDescent="0.2">
      <c r="C13" s="20"/>
      <c r="D13" s="24" t="s">
        <v>87</v>
      </c>
      <c r="E13" s="31">
        <f t="shared" si="2"/>
        <v>4027.8590000000004</v>
      </c>
      <c r="F13" s="31">
        <v>404.97900000000004</v>
      </c>
      <c r="G13" s="31">
        <v>380.327</v>
      </c>
      <c r="H13" s="31">
        <v>237.553</v>
      </c>
      <c r="I13" s="31">
        <v>58.5</v>
      </c>
      <c r="J13" s="31">
        <v>251.31199999999998</v>
      </c>
      <c r="K13" s="31">
        <v>344.91800000000001</v>
      </c>
      <c r="L13" s="31">
        <v>284.21600000000001</v>
      </c>
      <c r="M13" s="31">
        <v>587.43200000000002</v>
      </c>
      <c r="N13" s="31">
        <v>507.90799999999996</v>
      </c>
      <c r="O13" s="31">
        <v>404.72399999999999</v>
      </c>
      <c r="P13" s="31">
        <v>357.83800000000002</v>
      </c>
      <c r="Q13" s="31">
        <v>208.15200000000002</v>
      </c>
      <c r="R13" s="21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3:33" s="3" customFormat="1" ht="25.5" customHeight="1" x14ac:dyDescent="0.2">
      <c r="C14" s="20"/>
      <c r="D14" s="24" t="s">
        <v>88</v>
      </c>
      <c r="E14" s="31">
        <f t="shared" si="2"/>
        <v>1994.3260000000002</v>
      </c>
      <c r="F14" s="31">
        <v>26</v>
      </c>
      <c r="G14" s="31">
        <v>40.5</v>
      </c>
      <c r="H14" s="31">
        <v>63.1</v>
      </c>
      <c r="I14" s="31">
        <v>5.5</v>
      </c>
      <c r="J14" s="31">
        <v>105.896</v>
      </c>
      <c r="K14" s="31">
        <v>238.70400000000004</v>
      </c>
      <c r="L14" s="31">
        <v>406.75599999999997</v>
      </c>
      <c r="M14" s="31">
        <v>443.92800000000011</v>
      </c>
      <c r="N14" s="31">
        <v>248.88</v>
      </c>
      <c r="O14" s="31">
        <v>114.759</v>
      </c>
      <c r="P14" s="31">
        <v>182.05599999999998</v>
      </c>
      <c r="Q14" s="31">
        <v>118.24700000000001</v>
      </c>
      <c r="R14" s="21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3:33" s="3" customFormat="1" ht="25.5" customHeight="1" x14ac:dyDescent="0.2">
      <c r="C15" s="20"/>
      <c r="D15" s="24" t="s">
        <v>91</v>
      </c>
      <c r="E15" s="31">
        <f t="shared" si="2"/>
        <v>1343.9879999999998</v>
      </c>
      <c r="F15" s="31">
        <v>121.01900000000001</v>
      </c>
      <c r="G15" s="31">
        <v>136.02000000000001</v>
      </c>
      <c r="H15" s="31">
        <v>87.668000000000006</v>
      </c>
      <c r="I15" s="31">
        <v>23.54</v>
      </c>
      <c r="J15" s="31">
        <v>46.33</v>
      </c>
      <c r="K15" s="31">
        <v>5.2</v>
      </c>
      <c r="L15" s="31">
        <v>78.28</v>
      </c>
      <c r="M15" s="31">
        <v>54.5</v>
      </c>
      <c r="N15" s="31">
        <v>70.66</v>
      </c>
      <c r="O15" s="31">
        <v>203.08199999999999</v>
      </c>
      <c r="P15" s="31">
        <v>284.55499999999995</v>
      </c>
      <c r="Q15" s="31">
        <v>233.13400000000001</v>
      </c>
      <c r="R15" s="21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3:33" s="3" customFormat="1" ht="25.5" customHeight="1" x14ac:dyDescent="0.2">
      <c r="C16" s="20"/>
      <c r="D16" s="24" t="s">
        <v>93</v>
      </c>
      <c r="E16" s="31">
        <f t="shared" si="2"/>
        <v>35.998000000000005</v>
      </c>
      <c r="F16" s="31" t="s">
        <v>90</v>
      </c>
      <c r="G16" s="31" t="s">
        <v>90</v>
      </c>
      <c r="H16" s="31" t="s">
        <v>90</v>
      </c>
      <c r="I16" s="31">
        <v>8.5</v>
      </c>
      <c r="J16" s="31" t="s">
        <v>90</v>
      </c>
      <c r="K16" s="31" t="s">
        <v>90</v>
      </c>
      <c r="L16" s="31">
        <v>4</v>
      </c>
      <c r="M16" s="31">
        <v>3</v>
      </c>
      <c r="N16" s="31">
        <v>20.498000000000001</v>
      </c>
      <c r="O16" s="31" t="s">
        <v>90</v>
      </c>
      <c r="P16" s="31" t="s">
        <v>90</v>
      </c>
      <c r="Q16" s="31" t="s">
        <v>90</v>
      </c>
      <c r="R16" s="21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3:33" s="3" customFormat="1" ht="25.5" customHeight="1" x14ac:dyDescent="0.2">
      <c r="C17" s="20"/>
      <c r="D17" s="24" t="s">
        <v>92</v>
      </c>
      <c r="E17" s="31">
        <f t="shared" si="2"/>
        <v>0.73000000000000009</v>
      </c>
      <c r="F17" s="31" t="s">
        <v>90</v>
      </c>
      <c r="G17" s="31" t="s">
        <v>90</v>
      </c>
      <c r="H17" s="31" t="s">
        <v>90</v>
      </c>
      <c r="I17" s="31" t="s">
        <v>90</v>
      </c>
      <c r="J17" s="31">
        <v>0.73000000000000009</v>
      </c>
      <c r="K17" s="31" t="s">
        <v>90</v>
      </c>
      <c r="L17" s="31" t="s">
        <v>90</v>
      </c>
      <c r="M17" s="31" t="s">
        <v>90</v>
      </c>
      <c r="N17" s="31" t="s">
        <v>90</v>
      </c>
      <c r="O17" s="31" t="s">
        <v>90</v>
      </c>
      <c r="P17" s="31" t="s">
        <v>90</v>
      </c>
      <c r="Q17" s="31" t="s">
        <v>90</v>
      </c>
      <c r="R17" s="21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3:33" s="3" customFormat="1" ht="25.5" customHeight="1" x14ac:dyDescent="0.2">
      <c r="C18" s="20"/>
      <c r="D18" s="24" t="s">
        <v>89</v>
      </c>
      <c r="E18" s="31">
        <f t="shared" si="2"/>
        <v>3</v>
      </c>
      <c r="F18" s="31" t="s">
        <v>90</v>
      </c>
      <c r="G18" s="31">
        <v>2</v>
      </c>
      <c r="H18" s="31" t="s">
        <v>90</v>
      </c>
      <c r="I18" s="31" t="s">
        <v>90</v>
      </c>
      <c r="J18" s="31" t="s">
        <v>90</v>
      </c>
      <c r="K18" s="31" t="s">
        <v>90</v>
      </c>
      <c r="L18" s="31">
        <v>1</v>
      </c>
      <c r="M18" s="31" t="s">
        <v>90</v>
      </c>
      <c r="N18" s="31" t="s">
        <v>90</v>
      </c>
      <c r="O18" s="31" t="s">
        <v>90</v>
      </c>
      <c r="P18" s="31" t="s">
        <v>90</v>
      </c>
      <c r="Q18" s="31" t="s">
        <v>90</v>
      </c>
      <c r="R18" s="21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3:33" s="3" customFormat="1" ht="25.5" customHeight="1" x14ac:dyDescent="0.2">
      <c r="C19" s="20"/>
      <c r="D19" s="24" t="s">
        <v>94</v>
      </c>
      <c r="E19" s="31">
        <f t="shared" si="2"/>
        <v>400.02100000000002</v>
      </c>
      <c r="F19" s="31">
        <v>105.89700000000001</v>
      </c>
      <c r="G19" s="31">
        <v>34.700000000000003</v>
      </c>
      <c r="H19" s="31">
        <v>6</v>
      </c>
      <c r="I19" s="31">
        <v>3</v>
      </c>
      <c r="J19" s="31">
        <v>1.5</v>
      </c>
      <c r="K19" s="31">
        <v>8.6999999999999993</v>
      </c>
      <c r="L19" s="31">
        <v>46</v>
      </c>
      <c r="M19" s="31">
        <v>71.2</v>
      </c>
      <c r="N19" s="31">
        <v>68.2</v>
      </c>
      <c r="O19" s="31">
        <v>21.5</v>
      </c>
      <c r="P19" s="31">
        <v>22.823999999999998</v>
      </c>
      <c r="Q19" s="31">
        <v>10.5</v>
      </c>
      <c r="R19" s="21"/>
      <c r="S19" s="1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14"/>
    </row>
    <row r="20" spans="3:33" s="3" customFormat="1" ht="25.5" customHeight="1" x14ac:dyDescent="0.2">
      <c r="C20" s="20"/>
      <c r="D20" s="24" t="s">
        <v>95</v>
      </c>
      <c r="E20" s="31">
        <f t="shared" si="2"/>
        <v>12010.579999999998</v>
      </c>
      <c r="F20" s="31">
        <v>747.70099999999911</v>
      </c>
      <c r="G20" s="31">
        <v>833.94099999999901</v>
      </c>
      <c r="H20" s="31">
        <v>752.11299999999937</v>
      </c>
      <c r="I20" s="31">
        <v>140.40200000000007</v>
      </c>
      <c r="J20" s="31">
        <v>593.87300000000027</v>
      </c>
      <c r="K20" s="31">
        <v>818.07700000000011</v>
      </c>
      <c r="L20" s="31">
        <v>1359.158999999999</v>
      </c>
      <c r="M20" s="31">
        <v>1337.3459999999998</v>
      </c>
      <c r="N20" s="31">
        <v>1295.1379999999999</v>
      </c>
      <c r="O20" s="31">
        <v>1230.2980000000002</v>
      </c>
      <c r="P20" s="31">
        <v>1401.806</v>
      </c>
      <c r="Q20" s="45">
        <v>1500.7260000000001</v>
      </c>
      <c r="R20" s="21"/>
      <c r="S20" s="1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14"/>
    </row>
    <row r="21" spans="3:33" s="3" customFormat="1" ht="15" customHeight="1" x14ac:dyDescent="0.2">
      <c r="C21" s="20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21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3:33" s="2" customFormat="1" ht="30" customHeight="1" x14ac:dyDescent="0.2">
      <c r="C22" s="22"/>
      <c r="D22" s="42" t="s">
        <v>96</v>
      </c>
      <c r="E22" s="41">
        <f t="shared" ref="E22:R22" si="3">SUM(E23:E32)</f>
        <v>14537.737000000001</v>
      </c>
      <c r="F22" s="41">
        <f t="shared" si="3"/>
        <v>1810.5240000000001</v>
      </c>
      <c r="G22" s="41">
        <f t="shared" si="3"/>
        <v>1972.683</v>
      </c>
      <c r="H22" s="41">
        <f t="shared" si="3"/>
        <v>1156.9570000000003</v>
      </c>
      <c r="I22" s="41">
        <f t="shared" si="3"/>
        <v>117.4</v>
      </c>
      <c r="J22" s="41">
        <f t="shared" si="3"/>
        <v>227.858</v>
      </c>
      <c r="K22" s="41">
        <f>SUM(K23:K32)</f>
        <v>652.78500000000008</v>
      </c>
      <c r="L22" s="41">
        <f t="shared" si="3"/>
        <v>1400.8120000000004</v>
      </c>
      <c r="M22" s="41">
        <f t="shared" si="3"/>
        <v>1233.479</v>
      </c>
      <c r="N22" s="41">
        <f t="shared" si="3"/>
        <v>1292.5999999999999</v>
      </c>
      <c r="O22" s="41">
        <f t="shared" si="3"/>
        <v>1538.337</v>
      </c>
      <c r="P22" s="41">
        <f t="shared" si="3"/>
        <v>1400.9399999999998</v>
      </c>
      <c r="Q22" s="41">
        <f t="shared" si="3"/>
        <v>1733.3620000000001</v>
      </c>
      <c r="R22" s="19">
        <f t="shared" si="3"/>
        <v>0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</row>
    <row r="23" spans="3:33" s="3" customFormat="1" ht="26.25" customHeight="1" x14ac:dyDescent="0.2">
      <c r="C23" s="20"/>
      <c r="D23" s="24" t="s">
        <v>97</v>
      </c>
      <c r="E23" s="31">
        <f t="shared" ref="E23:E32" si="4">SUM(F23:Q23)</f>
        <v>11328.458000000001</v>
      </c>
      <c r="F23" s="31">
        <v>1439.104</v>
      </c>
      <c r="G23" s="31">
        <v>1480.6010000000001</v>
      </c>
      <c r="H23" s="31">
        <v>927.21199999999999</v>
      </c>
      <c r="I23" s="31">
        <v>83.7</v>
      </c>
      <c r="J23" s="31">
        <v>160.14800000000002</v>
      </c>
      <c r="K23" s="31">
        <v>495.38000000000005</v>
      </c>
      <c r="L23" s="31">
        <v>1133.7180000000003</v>
      </c>
      <c r="M23" s="31">
        <v>989.24900000000002</v>
      </c>
      <c r="N23" s="31">
        <v>1027.4569999999999</v>
      </c>
      <c r="O23" s="31">
        <v>1179.527</v>
      </c>
      <c r="P23" s="31">
        <v>1090.6699999999998</v>
      </c>
      <c r="Q23" s="31">
        <v>1321.6920000000002</v>
      </c>
      <c r="R23" s="21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spans="3:33" s="3" customFormat="1" ht="26.25" customHeight="1" x14ac:dyDescent="0.2">
      <c r="C24" s="20"/>
      <c r="D24" s="24" t="s">
        <v>100</v>
      </c>
      <c r="E24" s="31">
        <f t="shared" si="4"/>
        <v>129.76999999999998</v>
      </c>
      <c r="F24" s="31">
        <v>6.6800000000000006</v>
      </c>
      <c r="G24" s="31">
        <v>10.759999999999998</v>
      </c>
      <c r="H24" s="31">
        <v>7.2</v>
      </c>
      <c r="I24" s="31" t="s">
        <v>90</v>
      </c>
      <c r="J24" s="31">
        <v>1.51</v>
      </c>
      <c r="K24" s="31">
        <v>11.379999999999999</v>
      </c>
      <c r="L24" s="31">
        <v>24.13</v>
      </c>
      <c r="M24" s="31">
        <v>31.54</v>
      </c>
      <c r="N24" s="31">
        <v>24.369999999999994</v>
      </c>
      <c r="O24" s="31">
        <v>6.68</v>
      </c>
      <c r="P24" s="31">
        <v>5.52</v>
      </c>
      <c r="Q24" s="31" t="s">
        <v>90</v>
      </c>
      <c r="R24" s="21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3:33" s="3" customFormat="1" ht="26.25" customHeight="1" x14ac:dyDescent="0.2">
      <c r="C25" s="20"/>
      <c r="D25" s="24" t="s">
        <v>101</v>
      </c>
      <c r="E25" s="31">
        <f t="shared" si="4"/>
        <v>1865.2909999999999</v>
      </c>
      <c r="F25" s="31">
        <v>258.07</v>
      </c>
      <c r="G25" s="31">
        <v>357.13199999999995</v>
      </c>
      <c r="H25" s="31">
        <v>150.77500000000001</v>
      </c>
      <c r="I25" s="31">
        <v>26.680000000000003</v>
      </c>
      <c r="J25" s="31">
        <v>48.139999999999993</v>
      </c>
      <c r="K25" s="31">
        <v>94.159999999999968</v>
      </c>
      <c r="L25" s="31">
        <v>143.60400000000001</v>
      </c>
      <c r="M25" s="31">
        <v>133.62</v>
      </c>
      <c r="N25" s="31">
        <v>141.86000000000001</v>
      </c>
      <c r="O25" s="31">
        <v>146.85</v>
      </c>
      <c r="P25" s="31">
        <v>170.29000000000002</v>
      </c>
      <c r="Q25" s="31">
        <v>194.10999999999999</v>
      </c>
      <c r="R25" s="21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3:33" s="3" customFormat="1" ht="26.25" customHeight="1" x14ac:dyDescent="0.2">
      <c r="C26" s="20"/>
      <c r="D26" s="24" t="s">
        <v>99</v>
      </c>
      <c r="E26" s="31">
        <f t="shared" si="4"/>
        <v>113.25599999999999</v>
      </c>
      <c r="F26" s="31">
        <v>9.7199999999999989</v>
      </c>
      <c r="G26" s="31">
        <v>15.700000000000001</v>
      </c>
      <c r="H26" s="31">
        <v>9.14</v>
      </c>
      <c r="I26" s="31">
        <v>0.70000000000000018</v>
      </c>
      <c r="J26" s="31">
        <v>9.3699999999999974</v>
      </c>
      <c r="K26" s="31">
        <v>16.110000000000003</v>
      </c>
      <c r="L26" s="31">
        <v>26.04</v>
      </c>
      <c r="M26" s="31">
        <v>16.100000000000001</v>
      </c>
      <c r="N26" s="31">
        <v>10.375999999999994</v>
      </c>
      <c r="O26" s="31" t="s">
        <v>90</v>
      </c>
      <c r="P26" s="31" t="s">
        <v>90</v>
      </c>
      <c r="Q26" s="31" t="s">
        <v>90</v>
      </c>
      <c r="R26" s="21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3:33" s="3" customFormat="1" ht="26.25" customHeight="1" x14ac:dyDescent="0.2">
      <c r="C27" s="20"/>
      <c r="D27" s="24" t="s">
        <v>116</v>
      </c>
      <c r="E27" s="31">
        <f t="shared" si="4"/>
        <v>115.10999999999999</v>
      </c>
      <c r="F27" s="31">
        <v>26.479999999999983</v>
      </c>
      <c r="G27" s="31">
        <v>29.31</v>
      </c>
      <c r="H27" s="31">
        <v>17.919999999999998</v>
      </c>
      <c r="I27" s="31">
        <v>2.96</v>
      </c>
      <c r="J27" s="31" t="s">
        <v>90</v>
      </c>
      <c r="K27" s="31">
        <v>0.16</v>
      </c>
      <c r="L27" s="31">
        <v>11.820000000000004</v>
      </c>
      <c r="M27" s="31">
        <v>8.48</v>
      </c>
      <c r="N27" s="31">
        <v>15.260000000000002</v>
      </c>
      <c r="O27" s="31">
        <v>2.7199999999999998</v>
      </c>
      <c r="P27" s="31" t="s">
        <v>90</v>
      </c>
      <c r="Q27" s="31" t="s">
        <v>90</v>
      </c>
      <c r="R27" s="21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3:33" s="3" customFormat="1" ht="26.25" customHeight="1" x14ac:dyDescent="0.2">
      <c r="C28" s="20"/>
      <c r="D28" s="24" t="s">
        <v>117</v>
      </c>
      <c r="E28" s="31">
        <f t="shared" si="4"/>
        <v>117.39700000000002</v>
      </c>
      <c r="F28" s="31">
        <v>24.199999999999996</v>
      </c>
      <c r="G28" s="31">
        <v>16.53</v>
      </c>
      <c r="H28" s="31">
        <v>9.9699999999999989</v>
      </c>
      <c r="I28" s="31">
        <v>0.35</v>
      </c>
      <c r="J28" s="31">
        <v>5.62</v>
      </c>
      <c r="K28" s="31">
        <v>9.51</v>
      </c>
      <c r="L28" s="31">
        <v>17.380000000000003</v>
      </c>
      <c r="M28" s="31">
        <v>9.2700000000000031</v>
      </c>
      <c r="N28" s="31">
        <v>20.227000000000007</v>
      </c>
      <c r="O28" s="31">
        <v>4.34</v>
      </c>
      <c r="P28" s="31" t="s">
        <v>90</v>
      </c>
      <c r="Q28" s="31" t="s">
        <v>90</v>
      </c>
      <c r="R28" s="21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3:33" s="3" customFormat="1" ht="26.25" customHeight="1" x14ac:dyDescent="0.2">
      <c r="C29" s="20"/>
      <c r="D29" s="24" t="s">
        <v>103</v>
      </c>
      <c r="E29" s="31">
        <f t="shared" si="4"/>
        <v>0</v>
      </c>
      <c r="F29" s="31" t="s">
        <v>90</v>
      </c>
      <c r="G29" s="31" t="s">
        <v>90</v>
      </c>
      <c r="H29" s="31" t="s">
        <v>90</v>
      </c>
      <c r="I29" s="31" t="s">
        <v>90</v>
      </c>
      <c r="J29" s="31" t="s">
        <v>90</v>
      </c>
      <c r="K29" s="31" t="s">
        <v>90</v>
      </c>
      <c r="L29" s="31" t="s">
        <v>90</v>
      </c>
      <c r="M29" s="31" t="s">
        <v>90</v>
      </c>
      <c r="N29" s="31" t="s">
        <v>90</v>
      </c>
      <c r="O29" s="31" t="s">
        <v>90</v>
      </c>
      <c r="P29" s="31" t="s">
        <v>90</v>
      </c>
      <c r="Q29" s="31" t="s">
        <v>90</v>
      </c>
      <c r="R29" s="21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3:33" s="3" customFormat="1" ht="26.25" customHeight="1" x14ac:dyDescent="0.2">
      <c r="C30" s="20"/>
      <c r="D30" s="24" t="s">
        <v>102</v>
      </c>
      <c r="E30" s="31">
        <f t="shared" si="4"/>
        <v>153.57</v>
      </c>
      <c r="F30" s="31">
        <v>27.20000000000001</v>
      </c>
      <c r="G30" s="31">
        <v>25.48</v>
      </c>
      <c r="H30" s="31">
        <v>10.4</v>
      </c>
      <c r="I30" s="31" t="s">
        <v>90</v>
      </c>
      <c r="J30" s="31">
        <v>3.07</v>
      </c>
      <c r="K30" s="31">
        <v>22.72</v>
      </c>
      <c r="L30" s="31">
        <v>30</v>
      </c>
      <c r="M30" s="31">
        <v>14.16</v>
      </c>
      <c r="N30" s="31">
        <v>17.340000000000003</v>
      </c>
      <c r="O30" s="31">
        <v>3.2</v>
      </c>
      <c r="P30" s="31" t="s">
        <v>90</v>
      </c>
      <c r="Q30" s="31" t="s">
        <v>90</v>
      </c>
      <c r="R30" s="21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3:33" s="3" customFormat="1" ht="26.25" customHeight="1" x14ac:dyDescent="0.2">
      <c r="C31" s="20"/>
      <c r="D31" s="24" t="s">
        <v>118</v>
      </c>
      <c r="E31" s="31">
        <f t="shared" si="4"/>
        <v>0</v>
      </c>
      <c r="F31" s="31" t="s">
        <v>90</v>
      </c>
      <c r="G31" s="31" t="s">
        <v>90</v>
      </c>
      <c r="H31" s="31" t="s">
        <v>90</v>
      </c>
      <c r="I31" s="31" t="s">
        <v>90</v>
      </c>
      <c r="J31" s="31" t="s">
        <v>90</v>
      </c>
      <c r="K31" s="31" t="s">
        <v>90</v>
      </c>
      <c r="L31" s="31" t="s">
        <v>90</v>
      </c>
      <c r="M31" s="31" t="s">
        <v>90</v>
      </c>
      <c r="N31" s="31" t="s">
        <v>90</v>
      </c>
      <c r="O31" s="31" t="s">
        <v>90</v>
      </c>
      <c r="P31" s="31" t="s">
        <v>90</v>
      </c>
      <c r="Q31" s="31" t="s">
        <v>90</v>
      </c>
      <c r="R31" s="21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3:33" s="3" customFormat="1" ht="26.25" customHeight="1" x14ac:dyDescent="0.2">
      <c r="C32" s="20"/>
      <c r="D32" s="24" t="s">
        <v>108</v>
      </c>
      <c r="E32" s="31">
        <f t="shared" si="4"/>
        <v>714.88499999999999</v>
      </c>
      <c r="F32" s="31">
        <v>19.07</v>
      </c>
      <c r="G32" s="31">
        <v>37.17</v>
      </c>
      <c r="H32" s="31">
        <v>24.340000000000003</v>
      </c>
      <c r="I32" s="31">
        <v>3.01</v>
      </c>
      <c r="J32" s="31" t="s">
        <v>90</v>
      </c>
      <c r="K32" s="31">
        <v>3.3650000000000002</v>
      </c>
      <c r="L32" s="31">
        <v>14.120000000000001</v>
      </c>
      <c r="M32" s="31">
        <v>31.059999999999995</v>
      </c>
      <c r="N32" s="31">
        <v>35.71</v>
      </c>
      <c r="O32" s="31">
        <v>195.01999999999998</v>
      </c>
      <c r="P32" s="31">
        <v>134.46</v>
      </c>
      <c r="Q32" s="31">
        <v>217.55999999999995</v>
      </c>
      <c r="R32" s="21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3:33" s="3" customFormat="1" ht="15" customHeight="1" x14ac:dyDescent="0.2">
      <c r="C33" s="2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21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3:33" s="2" customFormat="1" ht="30" customHeight="1" x14ac:dyDescent="0.2">
      <c r="C34" s="22"/>
      <c r="D34" s="42" t="s">
        <v>109</v>
      </c>
      <c r="E34" s="41">
        <f>E35+E36</f>
        <v>204.98499999999999</v>
      </c>
      <c r="F34" s="41">
        <f>SUM(F36:F36)</f>
        <v>0</v>
      </c>
      <c r="G34" s="41">
        <f>SUM(G35:G36)</f>
        <v>45.6</v>
      </c>
      <c r="H34" s="41">
        <f t="shared" ref="H34:Q34" si="5">SUM(H35:H36)</f>
        <v>23.359999999999996</v>
      </c>
      <c r="I34" s="41">
        <f t="shared" si="5"/>
        <v>2.56</v>
      </c>
      <c r="J34" s="41">
        <f t="shared" si="5"/>
        <v>0</v>
      </c>
      <c r="K34" s="41">
        <f t="shared" si="5"/>
        <v>4.5250000000000004</v>
      </c>
      <c r="L34" s="41">
        <f>SUM(L35:L36)</f>
        <v>12.980000000000002</v>
      </c>
      <c r="M34" s="41">
        <f t="shared" si="5"/>
        <v>29.200000000000003</v>
      </c>
      <c r="N34" s="41">
        <f t="shared" si="5"/>
        <v>36.159999999999997</v>
      </c>
      <c r="O34" s="41">
        <f t="shared" si="5"/>
        <v>9.8000000000000007</v>
      </c>
      <c r="P34" s="41">
        <f t="shared" si="5"/>
        <v>0</v>
      </c>
      <c r="Q34" s="41">
        <f t="shared" si="5"/>
        <v>0</v>
      </c>
      <c r="R34" s="19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</row>
    <row r="35" spans="3:33" s="3" customFormat="1" ht="27.75" customHeight="1" x14ac:dyDescent="0.2">
      <c r="C35" s="20"/>
      <c r="D35" s="25" t="s">
        <v>110</v>
      </c>
      <c r="E35" s="31">
        <f>SUM(F35:Q35)</f>
        <v>204.98499999999999</v>
      </c>
      <c r="F35" s="31">
        <v>40.799999999999983</v>
      </c>
      <c r="G35" s="31">
        <v>45.6</v>
      </c>
      <c r="H35" s="31">
        <v>23.359999999999996</v>
      </c>
      <c r="I35" s="31">
        <v>2.56</v>
      </c>
      <c r="J35" s="31" t="s">
        <v>90</v>
      </c>
      <c r="K35" s="31">
        <v>4.5250000000000004</v>
      </c>
      <c r="L35" s="31">
        <v>12.980000000000002</v>
      </c>
      <c r="M35" s="31">
        <v>29.200000000000003</v>
      </c>
      <c r="N35" s="31">
        <v>36.159999999999997</v>
      </c>
      <c r="O35" s="31">
        <v>9.8000000000000007</v>
      </c>
      <c r="P35" s="31" t="s">
        <v>90</v>
      </c>
      <c r="Q35" s="31" t="s">
        <v>90</v>
      </c>
      <c r="R35" s="158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3:33" s="3" customFormat="1" ht="27.75" customHeight="1" x14ac:dyDescent="0.2">
      <c r="C36" s="20"/>
      <c r="D36" s="24" t="s">
        <v>111</v>
      </c>
      <c r="E36" s="31">
        <f>SUM(F36:Q36)</f>
        <v>0</v>
      </c>
      <c r="F36" s="31" t="s">
        <v>90</v>
      </c>
      <c r="G36" s="31" t="s">
        <v>90</v>
      </c>
      <c r="H36" s="31" t="s">
        <v>90</v>
      </c>
      <c r="I36" s="31" t="s">
        <v>90</v>
      </c>
      <c r="J36" s="31" t="s">
        <v>90</v>
      </c>
      <c r="K36" s="31" t="s">
        <v>90</v>
      </c>
      <c r="L36" s="31" t="s">
        <v>90</v>
      </c>
      <c r="M36" s="31" t="s">
        <v>90</v>
      </c>
      <c r="N36" s="31" t="s">
        <v>90</v>
      </c>
      <c r="O36" s="31" t="s">
        <v>90</v>
      </c>
      <c r="P36" s="31" t="s">
        <v>90</v>
      </c>
      <c r="Q36" s="31" t="s">
        <v>90</v>
      </c>
      <c r="R36" s="21" t="s">
        <v>90</v>
      </c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</row>
    <row r="37" spans="3:33" s="3" customFormat="1" ht="10.5" customHeight="1" x14ac:dyDescent="0.2">
      <c r="C37" s="2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27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3:33" s="3" customFormat="1" ht="4.5" hidden="1" customHeight="1" x14ac:dyDescent="0.2"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3:33" s="3" customFormat="1" ht="14.25" customHeight="1" x14ac:dyDescent="0.2">
      <c r="D39" s="44" t="s">
        <v>119</v>
      </c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3:33" s="8" customFormat="1" ht="14.25" customHeight="1" x14ac:dyDescent="0.2">
      <c r="D40" s="97" t="s">
        <v>39</v>
      </c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</row>
    <row r="41" spans="3:33" s="3" customFormat="1" ht="11.25" customHeight="1" x14ac:dyDescent="0.2">
      <c r="C41" s="13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3:33" s="3" customFormat="1" ht="11.25" customHeight="1" x14ac:dyDescent="0.2">
      <c r="C42" s="13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3:33" s="3" customFormat="1" ht="11.25" customHeight="1" x14ac:dyDescent="0.2">
      <c r="C43" s="13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3:33" s="3" customFormat="1" ht="11.25" customHeight="1" x14ac:dyDescent="0.2">
      <c r="C44" s="13"/>
      <c r="D44" s="9"/>
      <c r="E44" s="9"/>
      <c r="F44" s="9"/>
      <c r="G44" s="10"/>
      <c r="H44" s="10"/>
      <c r="I44" s="10"/>
      <c r="J44" s="10"/>
      <c r="K44" s="10"/>
      <c r="L44" s="10"/>
      <c r="M44" s="10"/>
      <c r="N44" s="10"/>
      <c r="O44" s="10"/>
      <c r="P44" s="10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3:33" s="3" customFormat="1" ht="11.25" customHeight="1" x14ac:dyDescent="0.2">
      <c r="C45" s="13"/>
      <c r="D45" s="9"/>
      <c r="E45" s="9"/>
      <c r="F45" s="9"/>
      <c r="G45" s="10"/>
      <c r="H45" s="10"/>
      <c r="I45" s="10"/>
      <c r="J45" s="10"/>
      <c r="K45" s="10"/>
      <c r="L45" s="10"/>
      <c r="M45" s="10"/>
      <c r="N45" s="10"/>
      <c r="O45" s="10"/>
      <c r="P45" s="10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3:33" s="9" customFormat="1" ht="11.25" customHeight="1" x14ac:dyDescent="0.2">
      <c r="C46" s="11"/>
      <c r="D46" s="14"/>
      <c r="E46" s="14"/>
      <c r="F46" s="14"/>
      <c r="G46" s="14">
        <f>G45*100</f>
        <v>0</v>
      </c>
      <c r="J46" s="10"/>
      <c r="K46" s="10"/>
      <c r="L46" s="10"/>
      <c r="M46" s="10"/>
      <c r="N46" s="10"/>
      <c r="O46" s="10"/>
      <c r="P46" s="10"/>
      <c r="S46" s="14"/>
      <c r="T46" s="46"/>
      <c r="U46" s="46"/>
      <c r="V46" s="46"/>
      <c r="W46" s="46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3:33" s="3" customFormat="1" ht="11.25" customHeight="1" x14ac:dyDescent="0.2">
      <c r="D47" s="9"/>
      <c r="E47" s="9"/>
      <c r="F47" s="9"/>
      <c r="G47" s="14"/>
      <c r="S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</row>
    <row r="48" spans="3:33" s="3" customFormat="1" ht="14.25" x14ac:dyDescent="0.2">
      <c r="D48" s="9"/>
      <c r="E48" s="9"/>
      <c r="F48" s="9"/>
      <c r="G48" s="14"/>
      <c r="S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4:33" s="3" customFormat="1" ht="14.25" x14ac:dyDescent="0.2">
      <c r="D49" s="9"/>
      <c r="E49" s="9"/>
      <c r="F49" s="9"/>
      <c r="G49" s="14"/>
      <c r="S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</row>
    <row r="50" spans="4:33" s="3" customFormat="1" ht="14.25" x14ac:dyDescent="0.2">
      <c r="D50" s="9" t="s">
        <v>83</v>
      </c>
      <c r="E50" s="9">
        <f>+E9</f>
        <v>55317.112000000008</v>
      </c>
      <c r="F50" s="9">
        <f>ROUND(E50/E$54*100,2)</f>
        <v>78.959999999999994</v>
      </c>
      <c r="G50" s="14"/>
      <c r="S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4:33" s="3" customFormat="1" ht="14.25" x14ac:dyDescent="0.2">
      <c r="D51" s="9" t="s">
        <v>96</v>
      </c>
      <c r="E51" s="9">
        <f>+E22</f>
        <v>14537.737000000001</v>
      </c>
      <c r="F51" s="9">
        <f>ROUND(E51/E$54*100,2)</f>
        <v>20.75</v>
      </c>
      <c r="G51" s="14"/>
      <c r="S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4:33" s="3" customFormat="1" ht="14.25" x14ac:dyDescent="0.2">
      <c r="D52" s="9" t="s">
        <v>114</v>
      </c>
      <c r="E52" s="9">
        <f>+E34</f>
        <v>204.98499999999999</v>
      </c>
      <c r="F52" s="9">
        <f>ROUND(E52/E$54*100,2)</f>
        <v>0.28999999999999998</v>
      </c>
      <c r="G52" s="14"/>
      <c r="S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4:33" s="3" customFormat="1" ht="14.25" x14ac:dyDescent="0.2">
      <c r="D53" s="9" t="s">
        <v>120</v>
      </c>
      <c r="E53" s="9">
        <v>0</v>
      </c>
      <c r="F53" s="9">
        <f>ROUND(E53/E$54*100,2)</f>
        <v>0</v>
      </c>
      <c r="G53" s="14"/>
      <c r="K53" s="46"/>
      <c r="L53" s="46"/>
      <c r="M53" s="46"/>
      <c r="N53" s="46"/>
      <c r="S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</row>
    <row r="54" spans="4:33" s="3" customFormat="1" ht="14.25" x14ac:dyDescent="0.2">
      <c r="D54" s="9"/>
      <c r="E54" s="9">
        <f>SUM(E50:E53)</f>
        <v>70059.834000000017</v>
      </c>
      <c r="F54" s="9"/>
      <c r="G54" s="14"/>
      <c r="K54" s="46"/>
      <c r="L54" s="46"/>
      <c r="M54" s="46"/>
      <c r="N54" s="46"/>
      <c r="S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 spans="4:33" s="3" customFormat="1" ht="14.25" x14ac:dyDescent="0.2">
      <c r="D55" s="9"/>
      <c r="E55" s="9"/>
      <c r="F55" s="9"/>
      <c r="G55" s="14"/>
      <c r="K55" s="46"/>
      <c r="L55" s="46"/>
      <c r="M55" s="46"/>
      <c r="N55" s="46"/>
      <c r="S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</row>
    <row r="56" spans="4:33" ht="14.25" x14ac:dyDescent="0.2">
      <c r="D56" s="11"/>
      <c r="E56" s="11"/>
      <c r="F56" s="11"/>
      <c r="G56" s="15"/>
      <c r="K56" s="46"/>
      <c r="L56" s="46" t="s">
        <v>83</v>
      </c>
      <c r="M56" s="46">
        <f>+E9</f>
        <v>55317.112000000008</v>
      </c>
      <c r="N56" s="46"/>
      <c r="S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4:33" ht="14.25" x14ac:dyDescent="0.2">
      <c r="D57" s="11"/>
      <c r="E57" s="11"/>
      <c r="F57" s="11"/>
      <c r="G57" s="15"/>
      <c r="K57" s="46"/>
      <c r="L57" s="46" t="s">
        <v>96</v>
      </c>
      <c r="M57" s="46">
        <f>+E22</f>
        <v>14537.737000000001</v>
      </c>
      <c r="N57" s="46"/>
      <c r="S57" s="15"/>
      <c r="T57" s="47"/>
      <c r="U57" s="47"/>
      <c r="V57" s="47"/>
      <c r="W57" s="47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4:33" ht="14.25" x14ac:dyDescent="0.2">
      <c r="D58" s="15"/>
      <c r="E58" s="15"/>
      <c r="F58" s="15"/>
      <c r="G58" s="15"/>
      <c r="K58" s="46"/>
      <c r="L58" s="46" t="s">
        <v>114</v>
      </c>
      <c r="M58" s="46">
        <f>+E34</f>
        <v>204.98499999999999</v>
      </c>
      <c r="N58" s="46"/>
      <c r="S58" s="15"/>
      <c r="T58" s="47"/>
      <c r="U58" s="47"/>
      <c r="V58" s="47"/>
      <c r="W58" s="47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4:33" ht="14.25" x14ac:dyDescent="0.2">
      <c r="D59" s="15"/>
      <c r="E59" s="15"/>
      <c r="F59" s="15"/>
      <c r="G59" s="15"/>
      <c r="K59" s="46"/>
      <c r="L59" s="46"/>
      <c r="M59" s="46">
        <f>SUM(M56:M58)</f>
        <v>70059.834000000017</v>
      </c>
      <c r="N59" s="46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4:33" ht="14.25" x14ac:dyDescent="0.2">
      <c r="D60" s="11"/>
      <c r="E60" s="11"/>
      <c r="F60" s="11"/>
      <c r="K60" s="46"/>
      <c r="L60" s="46"/>
      <c r="M60" s="46"/>
      <c r="N60" s="46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4:33" ht="14.25" x14ac:dyDescent="0.2">
      <c r="D61" s="11"/>
      <c r="E61" s="11"/>
      <c r="F61" s="11"/>
      <c r="K61" s="46"/>
      <c r="L61" s="46"/>
      <c r="M61" s="46"/>
      <c r="N61" s="46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4:33" x14ac:dyDescent="0.2">
      <c r="D62" s="11"/>
      <c r="E62" s="11"/>
      <c r="F62" s="11"/>
      <c r="K62" s="47"/>
      <c r="L62" s="47"/>
      <c r="M62" s="47"/>
      <c r="N62" s="47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4:33" x14ac:dyDescent="0.2">
      <c r="D63" s="11"/>
      <c r="E63" s="11"/>
      <c r="F63" s="11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4:33" x14ac:dyDescent="0.2"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4:33" x14ac:dyDescent="0.2"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4:33" x14ac:dyDescent="0.2"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4:33" x14ac:dyDescent="0.2"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4:33" x14ac:dyDescent="0.2"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4:33" x14ac:dyDescent="0.2"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4:33" x14ac:dyDescent="0.2"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4:33" x14ac:dyDescent="0.2"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4:33" x14ac:dyDescent="0.2"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4:33" x14ac:dyDescent="0.2"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4:33" x14ac:dyDescent="0.2"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4:33" ht="14.25" x14ac:dyDescent="0.2">
      <c r="D75" s="44" t="s">
        <v>119</v>
      </c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</sheetData>
  <mergeCells count="5">
    <mergeCell ref="C2:R2"/>
    <mergeCell ref="C3:R3"/>
    <mergeCell ref="C5:D5"/>
    <mergeCell ref="Q5:R5"/>
    <mergeCell ref="C7:D7"/>
  </mergeCells>
  <printOptions horizontalCentered="1" verticalCentered="1"/>
  <pageMargins left="0" right="0" top="0" bottom="0" header="0" footer="0"/>
  <pageSetup scale="4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2"/>
  <sheetViews>
    <sheetView showGridLines="0" topLeftCell="B1" zoomScale="90" zoomScaleNormal="90" workbookViewId="0">
      <selection activeCell="S28" sqref="S28"/>
    </sheetView>
  </sheetViews>
  <sheetFormatPr baseColWidth="10" defaultColWidth="9.140625" defaultRowHeight="12.75" x14ac:dyDescent="0.2"/>
  <cols>
    <col min="1" max="1" width="2.28515625" style="13" hidden="1" customWidth="1"/>
    <col min="2" max="2" width="2.42578125" style="13" customWidth="1"/>
    <col min="3" max="3" width="0.85546875" style="13" customWidth="1"/>
    <col min="4" max="4" width="24.42578125" style="13" bestFit="1" customWidth="1"/>
    <col min="5" max="5" width="15.42578125" style="13" customWidth="1"/>
    <col min="6" max="6" width="13.85546875" style="13" customWidth="1"/>
    <col min="7" max="7" width="14" style="13" customWidth="1"/>
    <col min="8" max="8" width="13.85546875" style="13" customWidth="1"/>
    <col min="9" max="9" width="14" style="13" customWidth="1"/>
    <col min="10" max="10" width="13.85546875" style="13" customWidth="1"/>
    <col min="11" max="11" width="13.28515625" style="13" customWidth="1"/>
    <col min="12" max="12" width="13.42578125" style="13" customWidth="1"/>
    <col min="13" max="13" width="14.140625" style="13" customWidth="1"/>
    <col min="14" max="14" width="14" style="13" customWidth="1"/>
    <col min="15" max="15" width="13.5703125" style="13" customWidth="1"/>
    <col min="16" max="17" width="13.5703125" style="13" bestFit="1" customWidth="1"/>
    <col min="18" max="18" width="1.5703125" style="13" customWidth="1"/>
    <col min="19" max="20" width="9.140625" style="13"/>
    <col min="21" max="21" width="13.5703125" style="13" bestFit="1" customWidth="1"/>
    <col min="22" max="22" width="11.7109375" style="13" customWidth="1"/>
    <col min="23" max="16384" width="9.140625" style="13"/>
  </cols>
  <sheetData>
    <row r="1" spans="3:33" x14ac:dyDescent="0.2"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3:33" s="1" customFormat="1" ht="18" customHeight="1" x14ac:dyDescent="0.25">
      <c r="C2" s="186" t="s">
        <v>121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3:33" s="1" customFormat="1" ht="19.5" customHeight="1" x14ac:dyDescent="0.2">
      <c r="C3" s="176" t="s">
        <v>80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3:33" s="1" customFormat="1" ht="15.75" customHeight="1" x14ac:dyDescent="0.2"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1">
        <v>17.593</v>
      </c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3:33" s="2" customFormat="1" ht="38.25" customHeight="1" x14ac:dyDescent="0.2">
      <c r="C5" s="177" t="s">
        <v>81</v>
      </c>
      <c r="D5" s="182"/>
      <c r="E5" s="16" t="s">
        <v>3</v>
      </c>
      <c r="F5" s="16" t="s">
        <v>4</v>
      </c>
      <c r="G5" s="16" t="s">
        <v>5</v>
      </c>
      <c r="H5" s="16" t="s">
        <v>6</v>
      </c>
      <c r="I5" s="16" t="s">
        <v>82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  <c r="Q5" s="183" t="s">
        <v>15</v>
      </c>
      <c r="R5" s="184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spans="3:33" s="2" customFormat="1" ht="11.25" customHeight="1" x14ac:dyDescent="0.2">
      <c r="C6" s="17"/>
      <c r="R6" s="18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</row>
    <row r="7" spans="3:33" s="2" customFormat="1" ht="15" customHeight="1" x14ac:dyDescent="0.2">
      <c r="C7" s="179" t="s">
        <v>3</v>
      </c>
      <c r="D7" s="180"/>
      <c r="E7" s="41">
        <f t="shared" ref="E7:Q7" si="0">SUM(E9,E23,E38)</f>
        <v>86736.812773999933</v>
      </c>
      <c r="F7" s="41">
        <f t="shared" si="0"/>
        <v>8257.7117499999986</v>
      </c>
      <c r="G7" s="41">
        <f t="shared" si="0"/>
        <v>12479.502659999987</v>
      </c>
      <c r="H7" s="41">
        <f t="shared" si="0"/>
        <v>9360.1446999999862</v>
      </c>
      <c r="I7" s="41">
        <f t="shared" si="0"/>
        <v>2204.0464800000004</v>
      </c>
      <c r="J7" s="41">
        <f t="shared" si="0"/>
        <v>2935.3556599999988</v>
      </c>
      <c r="K7" s="41">
        <f t="shared" si="0"/>
        <v>3494.5940799999967</v>
      </c>
      <c r="L7" s="41">
        <f t="shared" si="0"/>
        <v>5927.7276199999933</v>
      </c>
      <c r="M7" s="41">
        <f t="shared" si="0"/>
        <v>6480.5127999999941</v>
      </c>
      <c r="N7" s="41">
        <f t="shared" si="0"/>
        <v>6829.6062579999916</v>
      </c>
      <c r="O7" s="41">
        <f t="shared" si="0"/>
        <v>8909.7561679999926</v>
      </c>
      <c r="P7" s="41">
        <f t="shared" si="0"/>
        <v>8180.8353399999924</v>
      </c>
      <c r="Q7" s="41">
        <f t="shared" si="0"/>
        <v>11677.019257999989</v>
      </c>
      <c r="R7" s="19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</row>
    <row r="8" spans="3:33" s="3" customFormat="1" ht="11.25" customHeight="1" x14ac:dyDescent="0.2">
      <c r="C8" s="2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21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3:33" s="2" customFormat="1" ht="30" customHeight="1" x14ac:dyDescent="0.2">
      <c r="C9" s="22"/>
      <c r="D9" s="42" t="s">
        <v>83</v>
      </c>
      <c r="E9" s="41">
        <f>SUM(E10:E21)</f>
        <v>79016.086849999934</v>
      </c>
      <c r="F9" s="41">
        <f>SUM(F10:F21)</f>
        <v>7466.361249999999</v>
      </c>
      <c r="G9" s="41">
        <f t="shared" ref="G9:Q9" si="1">SUM(G10:G21)</f>
        <v>11585.762499999986</v>
      </c>
      <c r="H9" s="41">
        <f t="shared" si="1"/>
        <v>8587.5216999999866</v>
      </c>
      <c r="I9" s="41">
        <f t="shared" si="1"/>
        <v>1992.3840000000005</v>
      </c>
      <c r="J9" s="41">
        <f t="shared" si="1"/>
        <v>2691.5059999999989</v>
      </c>
      <c r="K9" s="41">
        <f t="shared" si="1"/>
        <v>3143.368999999997</v>
      </c>
      <c r="L9" s="41">
        <f t="shared" si="1"/>
        <v>5198.6110999999937</v>
      </c>
      <c r="M9" s="41">
        <f t="shared" si="1"/>
        <v>5834.4154999999937</v>
      </c>
      <c r="N9" s="41">
        <f t="shared" si="1"/>
        <v>6183.5332499999913</v>
      </c>
      <c r="O9" s="41">
        <f t="shared" si="1"/>
        <v>7989.0479999999934</v>
      </c>
      <c r="P9" s="41">
        <f t="shared" si="1"/>
        <v>7454.0724999999929</v>
      </c>
      <c r="Q9" s="41">
        <f t="shared" si="1"/>
        <v>10889.50204999999</v>
      </c>
      <c r="R9" s="2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3:33" s="3" customFormat="1" ht="25.5" customHeight="1" x14ac:dyDescent="0.2">
      <c r="C10" s="20"/>
      <c r="D10" s="24" t="s">
        <v>84</v>
      </c>
      <c r="E10" s="31">
        <f>SUM(F10:Q10)</f>
        <v>16532.350999999995</v>
      </c>
      <c r="F10" s="31">
        <v>1837.9849999999999</v>
      </c>
      <c r="G10" s="31">
        <v>2702.1669999999972</v>
      </c>
      <c r="H10" s="31">
        <v>1468.151999999998</v>
      </c>
      <c r="I10" s="31">
        <v>11.339999999999998</v>
      </c>
      <c r="J10" s="31">
        <v>268.93600000000004</v>
      </c>
      <c r="K10" s="31">
        <v>644.56999999999982</v>
      </c>
      <c r="L10" s="31">
        <v>1173.2199999999993</v>
      </c>
      <c r="M10" s="31">
        <v>1636.2690000000002</v>
      </c>
      <c r="N10" s="31">
        <v>1732.2849999999994</v>
      </c>
      <c r="O10" s="31">
        <v>1849.3649999999998</v>
      </c>
      <c r="P10" s="31">
        <v>1705.855</v>
      </c>
      <c r="Q10" s="31">
        <v>1502.2070000000003</v>
      </c>
      <c r="R10" s="21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3:33" s="3" customFormat="1" ht="25.5" customHeight="1" x14ac:dyDescent="0.2">
      <c r="C11" s="20"/>
      <c r="D11" s="24" t="s">
        <v>85</v>
      </c>
      <c r="E11" s="31">
        <f t="shared" ref="E11:E21" si="2">SUM(F11:Q11)</f>
        <v>2382.027</v>
      </c>
      <c r="F11" s="31">
        <v>490.99699999999996</v>
      </c>
      <c r="G11" s="31">
        <v>457.56799999999998</v>
      </c>
      <c r="H11" s="31">
        <v>415.86800000000011</v>
      </c>
      <c r="I11" s="31">
        <v>88.305999999999983</v>
      </c>
      <c r="J11" s="31">
        <v>18.476000000000003</v>
      </c>
      <c r="K11" s="31">
        <v>3.9600000000000009</v>
      </c>
      <c r="L11" s="31">
        <v>4.5400000000000009</v>
      </c>
      <c r="M11" s="31">
        <v>2.4800000000000004</v>
      </c>
      <c r="N11" s="31">
        <v>28.600000000000005</v>
      </c>
      <c r="O11" s="31">
        <v>124.846</v>
      </c>
      <c r="P11" s="31">
        <v>259.04499999999996</v>
      </c>
      <c r="Q11" s="31">
        <v>487.34100000000001</v>
      </c>
      <c r="R11" s="21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3:33" s="3" customFormat="1" ht="25.5" customHeight="1" x14ac:dyDescent="0.2">
      <c r="C12" s="20"/>
      <c r="D12" s="24" t="s">
        <v>86</v>
      </c>
      <c r="E12" s="31">
        <f t="shared" si="2"/>
        <v>14842.221999999992</v>
      </c>
      <c r="F12" s="31">
        <v>1224.904</v>
      </c>
      <c r="G12" s="31">
        <v>2356.8649999999961</v>
      </c>
      <c r="H12" s="31">
        <v>2267.3149999999987</v>
      </c>
      <c r="I12" s="31">
        <v>612.55199999999991</v>
      </c>
      <c r="J12" s="31">
        <v>541.327</v>
      </c>
      <c r="K12" s="31">
        <v>314.15600000000006</v>
      </c>
      <c r="L12" s="31">
        <v>738.02999999999963</v>
      </c>
      <c r="M12" s="31">
        <v>744.0400000000003</v>
      </c>
      <c r="N12" s="31">
        <v>946.65599999999938</v>
      </c>
      <c r="O12" s="31">
        <v>1653.9990000000005</v>
      </c>
      <c r="P12" s="31">
        <v>1117.585</v>
      </c>
      <c r="Q12" s="31">
        <v>2324.7929999999997</v>
      </c>
      <c r="R12" s="21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3:33" s="3" customFormat="1" ht="25.5" customHeight="1" x14ac:dyDescent="0.2">
      <c r="C13" s="20"/>
      <c r="D13" s="24" t="s">
        <v>87</v>
      </c>
      <c r="E13" s="31">
        <f t="shared" si="2"/>
        <v>1515.8930000000003</v>
      </c>
      <c r="F13" s="31">
        <v>170.6990000000001</v>
      </c>
      <c r="G13" s="31">
        <v>216.11</v>
      </c>
      <c r="H13" s="31">
        <v>194.64200000000014</v>
      </c>
      <c r="I13" s="31">
        <v>64.47799999999998</v>
      </c>
      <c r="J13" s="31">
        <v>119.95649999999999</v>
      </c>
      <c r="K13" s="31">
        <v>96.813999999999993</v>
      </c>
      <c r="L13" s="31">
        <v>57.181999999999981</v>
      </c>
      <c r="M13" s="31">
        <v>72.191500000000019</v>
      </c>
      <c r="N13" s="31">
        <v>69.25800000000001</v>
      </c>
      <c r="O13" s="31">
        <v>103.0615</v>
      </c>
      <c r="P13" s="31">
        <v>115.85100000000004</v>
      </c>
      <c r="Q13" s="31">
        <v>235.64949999999996</v>
      </c>
      <c r="R13" s="21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3:33" s="3" customFormat="1" ht="25.5" customHeight="1" x14ac:dyDescent="0.2">
      <c r="C14" s="20"/>
      <c r="D14" s="24" t="s">
        <v>88</v>
      </c>
      <c r="E14" s="31">
        <f t="shared" si="2"/>
        <v>1829.3775000000003</v>
      </c>
      <c r="F14" s="31">
        <v>139.18600000000001</v>
      </c>
      <c r="G14" s="31">
        <v>95.746500000000026</v>
      </c>
      <c r="H14" s="31">
        <v>65.887500000000031</v>
      </c>
      <c r="I14" s="31">
        <v>45.151500000000006</v>
      </c>
      <c r="J14" s="31">
        <v>151.92550000000003</v>
      </c>
      <c r="K14" s="31">
        <v>211.76750000000007</v>
      </c>
      <c r="L14" s="31">
        <v>179.46600000000007</v>
      </c>
      <c r="M14" s="31">
        <v>209.07550000000006</v>
      </c>
      <c r="N14" s="31">
        <v>111.64100000000003</v>
      </c>
      <c r="O14" s="31">
        <v>120.35549999999992</v>
      </c>
      <c r="P14" s="31">
        <v>205.53800000000004</v>
      </c>
      <c r="Q14" s="31">
        <v>293.637</v>
      </c>
      <c r="R14" s="21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3:33" s="3" customFormat="1" ht="25.5" customHeight="1" x14ac:dyDescent="0.2">
      <c r="C15" s="20"/>
      <c r="D15" s="24" t="s">
        <v>91</v>
      </c>
      <c r="E15" s="31">
        <f t="shared" si="2"/>
        <v>17934.747499999994</v>
      </c>
      <c r="F15" s="31">
        <v>1036.451</v>
      </c>
      <c r="G15" s="31">
        <v>3121.9289999999974</v>
      </c>
      <c r="H15" s="31">
        <v>1809.305999999998</v>
      </c>
      <c r="I15" s="31">
        <v>419.62000000000006</v>
      </c>
      <c r="J15" s="31">
        <v>344.99500000000006</v>
      </c>
      <c r="K15" s="31">
        <v>478.70000000000005</v>
      </c>
      <c r="L15" s="31">
        <v>976.72900000000016</v>
      </c>
      <c r="M15" s="31">
        <v>1357.6129999999996</v>
      </c>
      <c r="N15" s="31">
        <v>1427.3699999999994</v>
      </c>
      <c r="O15" s="31">
        <v>2152.9949999999994</v>
      </c>
      <c r="P15" s="31">
        <v>1732.2375000000009</v>
      </c>
      <c r="Q15" s="31">
        <v>3076.8019999999992</v>
      </c>
      <c r="R15" s="21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3:33" s="3" customFormat="1" ht="25.5" customHeight="1" x14ac:dyDescent="0.2">
      <c r="C16" s="20"/>
      <c r="D16" s="24" t="s">
        <v>93</v>
      </c>
      <c r="E16" s="31">
        <f t="shared" si="2"/>
        <v>111.4485</v>
      </c>
      <c r="F16" s="31">
        <v>13.048</v>
      </c>
      <c r="G16" s="31">
        <v>9.6750000000000007</v>
      </c>
      <c r="H16" s="31">
        <v>6.0004999999999997</v>
      </c>
      <c r="I16" s="31">
        <v>5.3999999999999986</v>
      </c>
      <c r="J16" s="31">
        <v>5.3499999999999988</v>
      </c>
      <c r="K16" s="31">
        <v>3.6750000000000003</v>
      </c>
      <c r="L16" s="31">
        <v>8.2000000000000028</v>
      </c>
      <c r="M16" s="31">
        <v>12.624999999999998</v>
      </c>
      <c r="N16" s="31">
        <v>17.875</v>
      </c>
      <c r="O16" s="31">
        <v>10.475</v>
      </c>
      <c r="P16" s="31">
        <v>10.799999999999997</v>
      </c>
      <c r="Q16" s="31">
        <v>8.3250000000000011</v>
      </c>
      <c r="R16" s="21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3:33" s="3" customFormat="1" ht="25.5" customHeight="1" x14ac:dyDescent="0.2">
      <c r="C17" s="20"/>
      <c r="D17" s="24" t="s">
        <v>92</v>
      </c>
      <c r="E17" s="31">
        <f t="shared" si="2"/>
        <v>1178.6185000000003</v>
      </c>
      <c r="F17" s="31">
        <v>104.45100000000001</v>
      </c>
      <c r="G17" s="31">
        <v>92.354000000000028</v>
      </c>
      <c r="H17" s="31">
        <v>116.29349999999999</v>
      </c>
      <c r="I17" s="31">
        <v>50.311500000000017</v>
      </c>
      <c r="J17" s="31">
        <v>43.974500000000006</v>
      </c>
      <c r="K17" s="31">
        <v>99.285999999999987</v>
      </c>
      <c r="L17" s="31">
        <v>109.31950000000002</v>
      </c>
      <c r="M17" s="31">
        <v>105.44450000000003</v>
      </c>
      <c r="N17" s="31">
        <v>82.562000000000026</v>
      </c>
      <c r="O17" s="31">
        <v>64.396999999999991</v>
      </c>
      <c r="P17" s="31">
        <v>110.06299999999999</v>
      </c>
      <c r="Q17" s="31">
        <v>200.16200000000006</v>
      </c>
      <c r="R17" s="21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3:33" s="3" customFormat="1" ht="25.5" customHeight="1" x14ac:dyDescent="0.2">
      <c r="C18" s="20"/>
      <c r="D18" s="24" t="s">
        <v>122</v>
      </c>
      <c r="E18" s="31">
        <f t="shared" si="2"/>
        <v>1501.3385000000003</v>
      </c>
      <c r="F18" s="31">
        <v>116.91749999999999</v>
      </c>
      <c r="G18" s="31">
        <v>116.51199999999999</v>
      </c>
      <c r="H18" s="31">
        <v>159.30600000000021</v>
      </c>
      <c r="I18" s="31">
        <v>50.917000000000002</v>
      </c>
      <c r="J18" s="31">
        <v>119.36450000000001</v>
      </c>
      <c r="K18" s="31">
        <v>90.879999999999981</v>
      </c>
      <c r="L18" s="31">
        <v>148.91649999999998</v>
      </c>
      <c r="M18" s="31">
        <v>115.62449999999997</v>
      </c>
      <c r="N18" s="31">
        <v>120.21249999999998</v>
      </c>
      <c r="O18" s="31">
        <v>144.96299999999999</v>
      </c>
      <c r="P18" s="31">
        <v>135.47650000000007</v>
      </c>
      <c r="Q18" s="31">
        <v>182.24850000000012</v>
      </c>
      <c r="R18" s="21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3:33" s="3" customFormat="1" ht="25.5" customHeight="1" x14ac:dyDescent="0.2">
      <c r="C19" s="20"/>
      <c r="D19" s="24" t="s">
        <v>89</v>
      </c>
      <c r="E19" s="31">
        <f t="shared" si="2"/>
        <v>448.03500000000003</v>
      </c>
      <c r="F19" s="31">
        <v>57.785000000000004</v>
      </c>
      <c r="G19" s="31">
        <v>64.045000000000016</v>
      </c>
      <c r="H19" s="31">
        <v>73.904999999999987</v>
      </c>
      <c r="I19" s="31">
        <v>10.749999999999998</v>
      </c>
      <c r="J19" s="31">
        <v>18.074999999999999</v>
      </c>
      <c r="K19" s="31">
        <v>18.849999999999998</v>
      </c>
      <c r="L19" s="31">
        <v>28.699999999999996</v>
      </c>
      <c r="M19" s="31">
        <v>32.799999999999997</v>
      </c>
      <c r="N19" s="31">
        <v>39.100000000000009</v>
      </c>
      <c r="O19" s="31">
        <v>36.349999999999987</v>
      </c>
      <c r="P19" s="31">
        <v>26.849999999999994</v>
      </c>
      <c r="Q19" s="31">
        <v>40.82500000000001</v>
      </c>
      <c r="R19" s="21"/>
      <c r="S19" s="14"/>
      <c r="T19" s="1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14"/>
    </row>
    <row r="20" spans="3:33" s="3" customFormat="1" ht="25.5" customHeight="1" x14ac:dyDescent="0.2">
      <c r="C20" s="20"/>
      <c r="D20" s="24" t="s">
        <v>94</v>
      </c>
      <c r="E20" s="31">
        <f t="shared" si="2"/>
        <v>2227.3775000000005</v>
      </c>
      <c r="F20" s="31">
        <v>243.50999999999996</v>
      </c>
      <c r="G20" s="31">
        <v>210.24050000000005</v>
      </c>
      <c r="H20" s="31">
        <v>190.56150000000017</v>
      </c>
      <c r="I20" s="31">
        <v>65.691999999999993</v>
      </c>
      <c r="J20" s="31">
        <v>119.73199999999997</v>
      </c>
      <c r="K20" s="31">
        <v>124.44500000000001</v>
      </c>
      <c r="L20" s="31">
        <v>120.87850000000003</v>
      </c>
      <c r="M20" s="31">
        <v>163.63249999999996</v>
      </c>
      <c r="N20" s="31">
        <v>220.49500000000006</v>
      </c>
      <c r="O20" s="31">
        <v>195.18549999999993</v>
      </c>
      <c r="P20" s="31">
        <v>243.98049999999986</v>
      </c>
      <c r="Q20" s="45">
        <v>329.02450000000027</v>
      </c>
      <c r="R20" s="21"/>
      <c r="S20" s="14"/>
      <c r="T20" s="1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14"/>
    </row>
    <row r="21" spans="3:33" s="3" customFormat="1" ht="25.5" customHeight="1" x14ac:dyDescent="0.2">
      <c r="C21" s="20"/>
      <c r="D21" s="24" t="s">
        <v>95</v>
      </c>
      <c r="E21" s="31">
        <f t="shared" si="2"/>
        <v>18512.650849999947</v>
      </c>
      <c r="F21" s="31">
        <v>2030.4277500000001</v>
      </c>
      <c r="G21" s="31">
        <v>2142.5504999999971</v>
      </c>
      <c r="H21" s="31">
        <v>1820.2846999999915</v>
      </c>
      <c r="I21" s="31">
        <v>567.86600000000044</v>
      </c>
      <c r="J21" s="31">
        <v>939.39399999999887</v>
      </c>
      <c r="K21" s="31">
        <v>1056.265499999997</v>
      </c>
      <c r="L21" s="31">
        <v>1653.4295999999949</v>
      </c>
      <c r="M21" s="31">
        <v>1382.6199999999947</v>
      </c>
      <c r="N21" s="31">
        <v>1387.4787499999943</v>
      </c>
      <c r="O21" s="31">
        <v>1533.0554999999938</v>
      </c>
      <c r="P21" s="31">
        <v>1790.790999999992</v>
      </c>
      <c r="Q21" s="45">
        <v>2208.4875499999912</v>
      </c>
      <c r="R21" s="21"/>
      <c r="S21" s="14"/>
      <c r="T21" s="1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14"/>
    </row>
    <row r="22" spans="3:33" s="3" customFormat="1" ht="15" customHeight="1" x14ac:dyDescent="0.2">
      <c r="C22" s="2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21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3:33" s="2" customFormat="1" ht="30" customHeight="1" x14ac:dyDescent="0.2">
      <c r="C23" s="22"/>
      <c r="D23" s="42" t="s">
        <v>96</v>
      </c>
      <c r="E23" s="41">
        <f>SUM(E24:E36)</f>
        <v>7413.5139240000008</v>
      </c>
      <c r="F23" s="41">
        <f>SUM(F24:F36)</f>
        <v>751.50949999999989</v>
      </c>
      <c r="G23" s="41">
        <f t="shared" ref="G23:R23" si="3">SUM(G24:G36)</f>
        <v>862.08416000000034</v>
      </c>
      <c r="H23" s="41">
        <f t="shared" si="3"/>
        <v>744.447</v>
      </c>
      <c r="I23" s="41">
        <f t="shared" si="3"/>
        <v>196.73647999999997</v>
      </c>
      <c r="J23" s="41">
        <f t="shared" si="3"/>
        <v>224.40066000000002</v>
      </c>
      <c r="K23" s="41">
        <f t="shared" si="3"/>
        <v>335.02308000000005</v>
      </c>
      <c r="L23" s="41">
        <f t="shared" si="3"/>
        <v>708.53352000000007</v>
      </c>
      <c r="M23" s="41">
        <f t="shared" si="3"/>
        <v>625.42229999999995</v>
      </c>
      <c r="N23" s="41">
        <f t="shared" si="3"/>
        <v>624.90200800000002</v>
      </c>
      <c r="O23" s="41">
        <f t="shared" si="3"/>
        <v>889.60516800000016</v>
      </c>
      <c r="P23" s="41">
        <f t="shared" si="3"/>
        <v>695.87083999999993</v>
      </c>
      <c r="Q23" s="41">
        <f t="shared" si="3"/>
        <v>754.97920799999963</v>
      </c>
      <c r="R23" s="19">
        <f t="shared" si="3"/>
        <v>0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</row>
    <row r="24" spans="3:33" s="3" customFormat="1" ht="26.25" customHeight="1" x14ac:dyDescent="0.2">
      <c r="C24" s="20"/>
      <c r="D24" s="24" t="s">
        <v>97</v>
      </c>
      <c r="E24" s="31">
        <f t="shared" ref="E24:E36" si="4">SUM(F24:Q24)</f>
        <v>5565.3229999999994</v>
      </c>
      <c r="F24" s="28">
        <v>568.55799999999999</v>
      </c>
      <c r="G24" s="28">
        <v>630.61800000000017</v>
      </c>
      <c r="H24" s="28">
        <v>536.63700000000006</v>
      </c>
      <c r="I24" s="28">
        <v>151.98699999999999</v>
      </c>
      <c r="J24" s="28">
        <v>150.19000000000003</v>
      </c>
      <c r="K24" s="28">
        <v>249.21300000000011</v>
      </c>
      <c r="L24" s="28">
        <v>539.76499999999999</v>
      </c>
      <c r="M24" s="28">
        <v>481.81500000000005</v>
      </c>
      <c r="N24" s="28">
        <v>473.65100000000001</v>
      </c>
      <c r="O24" s="28">
        <v>705.11900000000014</v>
      </c>
      <c r="P24" s="28">
        <v>521.96199999999999</v>
      </c>
      <c r="Q24" s="28">
        <v>555.80799999999988</v>
      </c>
      <c r="R24" s="21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3:33" s="3" customFormat="1" ht="26.25" customHeight="1" x14ac:dyDescent="0.2">
      <c r="C25" s="20"/>
      <c r="D25" s="24" t="s">
        <v>100</v>
      </c>
      <c r="E25" s="31">
        <f t="shared" si="4"/>
        <v>117.73842399999997</v>
      </c>
      <c r="F25" s="31">
        <v>11.797099999999997</v>
      </c>
      <c r="G25" s="31">
        <v>13.034159999999991</v>
      </c>
      <c r="H25" s="31">
        <v>11.158319999999994</v>
      </c>
      <c r="I25" s="31">
        <v>1.82544</v>
      </c>
      <c r="J25" s="28">
        <v>0.85319999999999996</v>
      </c>
      <c r="K25" s="28">
        <v>5.3659999999999997</v>
      </c>
      <c r="L25" s="28">
        <v>13.895999999999999</v>
      </c>
      <c r="M25" s="28">
        <v>15.667399999999992</v>
      </c>
      <c r="N25" s="28">
        <v>13.478987999999998</v>
      </c>
      <c r="O25" s="28">
        <v>5.0561879999999961</v>
      </c>
      <c r="P25" s="28">
        <v>13.260239999999996</v>
      </c>
      <c r="Q25" s="28">
        <v>12.345388</v>
      </c>
      <c r="R25" s="21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3:33" s="3" customFormat="1" ht="26.25" customHeight="1" x14ac:dyDescent="0.2">
      <c r="C26" s="20"/>
      <c r="D26" s="24" t="s">
        <v>101</v>
      </c>
      <c r="E26" s="31">
        <f t="shared" si="4"/>
        <v>341.31350000000015</v>
      </c>
      <c r="F26" s="28">
        <v>36.956999999999994</v>
      </c>
      <c r="G26" s="28">
        <v>38.848500000000108</v>
      </c>
      <c r="H26" s="28">
        <v>41.29</v>
      </c>
      <c r="I26" s="28">
        <v>8.3199999999999932</v>
      </c>
      <c r="J26" s="28">
        <v>15.512500000000015</v>
      </c>
      <c r="K26" s="28">
        <v>14.518999999999998</v>
      </c>
      <c r="L26" s="28">
        <v>32.444500000000062</v>
      </c>
      <c r="M26" s="28">
        <v>21.89100000000003</v>
      </c>
      <c r="N26" s="28">
        <v>24.821500000000054</v>
      </c>
      <c r="O26" s="28">
        <v>30.462999999999958</v>
      </c>
      <c r="P26" s="28">
        <v>30.846999999999976</v>
      </c>
      <c r="Q26" s="28">
        <v>45.39950000000001</v>
      </c>
      <c r="R26" s="21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3:33" s="3" customFormat="1" ht="26.25" customHeight="1" x14ac:dyDescent="0.2">
      <c r="C27" s="20"/>
      <c r="D27" s="24" t="s">
        <v>99</v>
      </c>
      <c r="E27" s="31">
        <f t="shared" si="4"/>
        <v>154.93899999999994</v>
      </c>
      <c r="F27" s="28">
        <v>7.9459999999999988</v>
      </c>
      <c r="G27" s="28">
        <v>39.408999999999985</v>
      </c>
      <c r="H27" s="28">
        <v>34.650999999999989</v>
      </c>
      <c r="I27" s="28">
        <v>0.77400000000000024</v>
      </c>
      <c r="J27" s="28">
        <v>5.5879999999999974</v>
      </c>
      <c r="K27" s="28">
        <v>13.688999999999989</v>
      </c>
      <c r="L27" s="28">
        <v>21.198000000000004</v>
      </c>
      <c r="M27" s="28">
        <v>15.196999999999999</v>
      </c>
      <c r="N27" s="28">
        <v>9.7409999999999961</v>
      </c>
      <c r="O27" s="31">
        <v>4.269000000000001</v>
      </c>
      <c r="P27" s="28">
        <v>0.83100000000000018</v>
      </c>
      <c r="Q27" s="28">
        <v>1.6460000000000006</v>
      </c>
      <c r="R27" s="21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3:33" s="3" customFormat="1" ht="26.25" customHeight="1" x14ac:dyDescent="0.2">
      <c r="C28" s="20"/>
      <c r="D28" s="24" t="s">
        <v>98</v>
      </c>
      <c r="E28" s="31">
        <f t="shared" si="4"/>
        <v>426.50059999999996</v>
      </c>
      <c r="F28" s="31">
        <v>47.896000000000008</v>
      </c>
      <c r="G28" s="31">
        <v>44.755000000000045</v>
      </c>
      <c r="H28" s="31">
        <v>38.984600000000015</v>
      </c>
      <c r="I28" s="31">
        <v>11.829999999999997</v>
      </c>
      <c r="J28" s="31">
        <v>17.939999999999991</v>
      </c>
      <c r="K28" s="31">
        <v>16.504999999999988</v>
      </c>
      <c r="L28" s="31">
        <v>36.655999999999963</v>
      </c>
      <c r="M28" s="31">
        <v>32.893999999999977</v>
      </c>
      <c r="N28" s="31">
        <v>39.796999999999976</v>
      </c>
      <c r="O28" s="31">
        <v>52.324999999999996</v>
      </c>
      <c r="P28" s="31">
        <v>39.238999999999983</v>
      </c>
      <c r="Q28" s="31">
        <v>47.679000000000016</v>
      </c>
      <c r="R28" s="21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3:33" s="3" customFormat="1" ht="26.25" customHeight="1" x14ac:dyDescent="0.2">
      <c r="C29" s="20"/>
      <c r="D29" s="24" t="s">
        <v>117</v>
      </c>
      <c r="E29" s="31">
        <f t="shared" si="4"/>
        <v>82</v>
      </c>
      <c r="F29" s="28">
        <v>7.6070000000000029</v>
      </c>
      <c r="G29" s="28">
        <v>14.792999999999997</v>
      </c>
      <c r="H29" s="28">
        <v>16.443000000000008</v>
      </c>
      <c r="I29" s="28">
        <v>1.2400000000000002</v>
      </c>
      <c r="J29" s="28">
        <v>4.8749999999999982</v>
      </c>
      <c r="K29" s="28">
        <v>5.75</v>
      </c>
      <c r="L29" s="28">
        <v>5.8829999999999982</v>
      </c>
      <c r="M29" s="28">
        <v>3.6510000000000011</v>
      </c>
      <c r="N29" s="28">
        <v>4.2859999999999987</v>
      </c>
      <c r="O29" s="28">
        <v>5.3639999999999981</v>
      </c>
      <c r="P29" s="31">
        <v>6.1030000000000006</v>
      </c>
      <c r="Q29" s="31">
        <v>6.0049999999999981</v>
      </c>
      <c r="R29" s="21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3:33" s="3" customFormat="1" ht="26.25" customHeight="1" x14ac:dyDescent="0.2">
      <c r="C30" s="20"/>
      <c r="D30" s="24" t="s">
        <v>103</v>
      </c>
      <c r="E30" s="31">
        <f t="shared" si="4"/>
        <v>103.80099999999997</v>
      </c>
      <c r="F30" s="31">
        <v>14.28999999999999</v>
      </c>
      <c r="G30" s="31">
        <v>14.696</v>
      </c>
      <c r="H30" s="31">
        <v>4.4400000000000004</v>
      </c>
      <c r="I30" s="31">
        <v>0.159</v>
      </c>
      <c r="J30" s="31">
        <v>1.9220000000000002</v>
      </c>
      <c r="K30" s="31">
        <v>4.0149999999999997</v>
      </c>
      <c r="L30" s="31">
        <v>6.6389999999999976</v>
      </c>
      <c r="M30" s="31">
        <v>7.2319999999999993</v>
      </c>
      <c r="N30" s="31">
        <v>8.8719999999999999</v>
      </c>
      <c r="O30" s="31">
        <v>13.061999999999999</v>
      </c>
      <c r="P30" s="31">
        <v>12.379999999999994</v>
      </c>
      <c r="Q30" s="31">
        <v>16.093999999999991</v>
      </c>
      <c r="R30" s="21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3:33" s="3" customFormat="1" ht="26.25" customHeight="1" x14ac:dyDescent="0.2">
      <c r="C31" s="20"/>
      <c r="D31" s="24" t="s">
        <v>102</v>
      </c>
      <c r="E31" s="31">
        <f t="shared" si="4"/>
        <v>160.34329999999994</v>
      </c>
      <c r="F31" s="31">
        <v>19.064599999999992</v>
      </c>
      <c r="G31" s="31">
        <v>18.311440000000001</v>
      </c>
      <c r="H31" s="31">
        <v>16.040039999999983</v>
      </c>
      <c r="I31" s="31">
        <v>3.9013599999999999</v>
      </c>
      <c r="J31" s="31">
        <v>5.99892</v>
      </c>
      <c r="K31" s="31">
        <v>6.7325999999999961</v>
      </c>
      <c r="L31" s="31">
        <v>9.52074</v>
      </c>
      <c r="M31" s="31">
        <v>8.5522000000000009</v>
      </c>
      <c r="N31" s="31">
        <v>10.617599999999991</v>
      </c>
      <c r="O31" s="31">
        <v>17.638379999999998</v>
      </c>
      <c r="P31" s="31">
        <v>20.591720000000006</v>
      </c>
      <c r="Q31" s="31">
        <v>23.373699999999999</v>
      </c>
      <c r="R31" s="21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3:33" s="3" customFormat="1" ht="26.25" customHeight="1" x14ac:dyDescent="0.2">
      <c r="C32" s="20"/>
      <c r="D32" s="24" t="s">
        <v>105</v>
      </c>
      <c r="E32" s="31">
        <f t="shared" si="4"/>
        <v>86.467359999999999</v>
      </c>
      <c r="F32" s="31">
        <v>11.249299999999993</v>
      </c>
      <c r="G32" s="31">
        <v>10.483099999999993</v>
      </c>
      <c r="H32" s="31">
        <v>7.0570400000000006</v>
      </c>
      <c r="I32" s="31">
        <v>0.90720000000000001</v>
      </c>
      <c r="J32" s="31">
        <v>1.5430400000000004</v>
      </c>
      <c r="K32" s="31">
        <v>2.5884800000000006</v>
      </c>
      <c r="L32" s="31">
        <v>10.814279999999998</v>
      </c>
      <c r="M32" s="31">
        <v>6.7563000000000031</v>
      </c>
      <c r="N32" s="31">
        <v>7.821920000000004</v>
      </c>
      <c r="O32" s="31">
        <v>10.289599999999998</v>
      </c>
      <c r="P32" s="31">
        <v>9.2374799999999997</v>
      </c>
      <c r="Q32" s="31">
        <v>7.7196200000000035</v>
      </c>
      <c r="R32" s="21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3:33" s="3" customFormat="1" ht="26.25" customHeight="1" x14ac:dyDescent="0.2">
      <c r="C33" s="20"/>
      <c r="D33" s="24" t="s">
        <v>118</v>
      </c>
      <c r="E33" s="31">
        <f t="shared" si="4"/>
        <v>2.31</v>
      </c>
      <c r="F33" s="31" t="s">
        <v>90</v>
      </c>
      <c r="G33" s="31" t="s">
        <v>90</v>
      </c>
      <c r="H33" s="31" t="s">
        <v>90</v>
      </c>
      <c r="I33" s="31" t="s">
        <v>90</v>
      </c>
      <c r="J33" s="31" t="s">
        <v>90</v>
      </c>
      <c r="K33" s="31" t="s">
        <v>90</v>
      </c>
      <c r="L33" s="31" t="s">
        <v>90</v>
      </c>
      <c r="M33" s="31">
        <v>0.06</v>
      </c>
      <c r="N33" s="31">
        <v>1.29</v>
      </c>
      <c r="O33" s="31">
        <v>0.48000000000000004</v>
      </c>
      <c r="P33" s="31">
        <v>0.36</v>
      </c>
      <c r="Q33" s="31">
        <v>0.12</v>
      </c>
      <c r="R33" s="21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3:33" s="3" customFormat="1" ht="26.25" customHeight="1" x14ac:dyDescent="0.2">
      <c r="C34" s="20"/>
      <c r="D34" s="24" t="s">
        <v>104</v>
      </c>
      <c r="E34" s="31">
        <f t="shared" si="4"/>
        <v>2.7240000000000002</v>
      </c>
      <c r="F34" s="31">
        <v>0.16899999999999998</v>
      </c>
      <c r="G34" s="31">
        <v>0.34</v>
      </c>
      <c r="H34" s="31">
        <v>2.04</v>
      </c>
      <c r="I34" s="31">
        <v>0.04</v>
      </c>
      <c r="J34" s="31">
        <v>3.5000000000000003E-2</v>
      </c>
      <c r="K34" s="31" t="s">
        <v>90</v>
      </c>
      <c r="L34" s="31" t="s">
        <v>90</v>
      </c>
      <c r="M34" s="31" t="s">
        <v>90</v>
      </c>
      <c r="N34" s="31" t="s">
        <v>90</v>
      </c>
      <c r="O34" s="31">
        <v>0.1</v>
      </c>
      <c r="P34" s="31" t="s">
        <v>90</v>
      </c>
      <c r="Q34" s="31" t="s">
        <v>90</v>
      </c>
      <c r="R34" s="21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3:33" s="3" customFormat="1" ht="26.25" customHeight="1" x14ac:dyDescent="0.2">
      <c r="C35" s="20"/>
      <c r="D35" s="24" t="s">
        <v>123</v>
      </c>
      <c r="E35" s="31">
        <f t="shared" si="4"/>
        <v>1.2</v>
      </c>
      <c r="F35" s="31" t="s">
        <v>90</v>
      </c>
      <c r="G35" s="31" t="s">
        <v>90</v>
      </c>
      <c r="H35" s="31" t="s">
        <v>90</v>
      </c>
      <c r="I35" s="31" t="s">
        <v>90</v>
      </c>
      <c r="J35" s="31" t="s">
        <v>90</v>
      </c>
      <c r="K35" s="31" t="s">
        <v>90</v>
      </c>
      <c r="L35" s="31" t="s">
        <v>90</v>
      </c>
      <c r="M35" s="31" t="s">
        <v>90</v>
      </c>
      <c r="N35" s="31" t="s">
        <v>90</v>
      </c>
      <c r="O35" s="31" t="s">
        <v>90</v>
      </c>
      <c r="P35" s="31">
        <v>0.78</v>
      </c>
      <c r="Q35" s="31">
        <v>0.42</v>
      </c>
      <c r="R35" s="21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3:33" s="3" customFormat="1" ht="26.25" customHeight="1" x14ac:dyDescent="0.2">
      <c r="C36" s="20"/>
      <c r="D36" s="24" t="s">
        <v>108</v>
      </c>
      <c r="E36" s="31">
        <f t="shared" si="4"/>
        <v>368.85374000000013</v>
      </c>
      <c r="F36" s="31">
        <v>25.975499999999972</v>
      </c>
      <c r="G36" s="31">
        <v>36.795960000000029</v>
      </c>
      <c r="H36" s="31">
        <v>35.706000000000003</v>
      </c>
      <c r="I36" s="31">
        <v>15.752480000000006</v>
      </c>
      <c r="J36" s="31">
        <v>19.943000000000001</v>
      </c>
      <c r="K36" s="31">
        <v>16.645000000000003</v>
      </c>
      <c r="L36" s="31">
        <v>31.717000000000013</v>
      </c>
      <c r="M36" s="31">
        <v>31.706400000000023</v>
      </c>
      <c r="N36" s="31">
        <v>30.525000000000027</v>
      </c>
      <c r="O36" s="31">
        <v>45.439000000000007</v>
      </c>
      <c r="P36" s="31">
        <v>40.279400000000031</v>
      </c>
      <c r="Q36" s="31">
        <v>38.369000000000057</v>
      </c>
      <c r="R36" s="21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</row>
    <row r="37" spans="3:33" s="3" customFormat="1" ht="15" customHeight="1" x14ac:dyDescent="0.2">
      <c r="C37" s="2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21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3:33" s="2" customFormat="1" ht="30" customHeight="1" x14ac:dyDescent="0.2">
      <c r="C38" s="22"/>
      <c r="D38" s="42" t="s">
        <v>109</v>
      </c>
      <c r="E38" s="41">
        <f>E39+E40+E41</f>
        <v>307.21200000000005</v>
      </c>
      <c r="F38" s="41">
        <f>SUM(F39:F41)</f>
        <v>39.841000000000008</v>
      </c>
      <c r="G38" s="41">
        <f>SUM(G39:G41)</f>
        <v>31.656000000000017</v>
      </c>
      <c r="H38" s="41">
        <f>SUM(H39:H41)</f>
        <v>28.176000000000002</v>
      </c>
      <c r="I38" s="41">
        <f>SUM(I39:I41)</f>
        <v>14.925999999999998</v>
      </c>
      <c r="J38" s="41">
        <f t="shared" ref="J38:Q38" si="5">SUM(J39:J41)</f>
        <v>19.448999999999995</v>
      </c>
      <c r="K38" s="41">
        <f t="shared" si="5"/>
        <v>16.201999999999995</v>
      </c>
      <c r="L38" s="41">
        <f t="shared" si="5"/>
        <v>20.582999999999995</v>
      </c>
      <c r="M38" s="41">
        <f t="shared" si="5"/>
        <v>20.674999999999997</v>
      </c>
      <c r="N38" s="41">
        <f t="shared" si="5"/>
        <v>21.171000000000014</v>
      </c>
      <c r="O38" s="41">
        <f t="shared" si="5"/>
        <v>31.102999999999991</v>
      </c>
      <c r="P38" s="41">
        <f t="shared" si="5"/>
        <v>30.891999999999999</v>
      </c>
      <c r="Q38" s="41">
        <f t="shared" si="5"/>
        <v>32.53799999999999</v>
      </c>
      <c r="R38" s="19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</row>
    <row r="39" spans="3:33" s="3" customFormat="1" ht="27.75" customHeight="1" x14ac:dyDescent="0.2">
      <c r="C39" s="20"/>
      <c r="D39" s="25" t="s">
        <v>110</v>
      </c>
      <c r="E39" s="31">
        <f>SUM(F39:Q39)</f>
        <v>307.21200000000005</v>
      </c>
      <c r="F39" s="31">
        <v>39.841000000000008</v>
      </c>
      <c r="G39" s="31">
        <v>31.656000000000017</v>
      </c>
      <c r="H39" s="31">
        <v>28.176000000000002</v>
      </c>
      <c r="I39" s="31">
        <v>14.925999999999998</v>
      </c>
      <c r="J39" s="31">
        <v>19.448999999999995</v>
      </c>
      <c r="K39" s="31">
        <v>16.201999999999995</v>
      </c>
      <c r="L39" s="31">
        <v>20.582999999999995</v>
      </c>
      <c r="M39" s="31">
        <v>20.674999999999997</v>
      </c>
      <c r="N39" s="31">
        <v>21.171000000000014</v>
      </c>
      <c r="O39" s="31">
        <v>31.102999999999991</v>
      </c>
      <c r="P39" s="31">
        <v>30.891999999999999</v>
      </c>
      <c r="Q39" s="31">
        <v>32.53799999999999</v>
      </c>
      <c r="R39" s="158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3:33" s="3" customFormat="1" ht="27.75" customHeight="1" x14ac:dyDescent="0.2">
      <c r="C40" s="20"/>
      <c r="D40" s="25" t="s">
        <v>124</v>
      </c>
      <c r="E40" s="31">
        <f>SUM(F40:Q40)</f>
        <v>0</v>
      </c>
      <c r="F40" s="31" t="s">
        <v>90</v>
      </c>
      <c r="G40" s="31" t="s">
        <v>90</v>
      </c>
      <c r="H40" s="31" t="s">
        <v>90</v>
      </c>
      <c r="I40" s="31" t="s">
        <v>90</v>
      </c>
      <c r="J40" s="31" t="s">
        <v>90</v>
      </c>
      <c r="K40" s="31" t="s">
        <v>90</v>
      </c>
      <c r="L40" s="31" t="s">
        <v>90</v>
      </c>
      <c r="M40" s="31" t="s">
        <v>90</v>
      </c>
      <c r="N40" s="31" t="s">
        <v>90</v>
      </c>
      <c r="O40" s="31" t="s">
        <v>90</v>
      </c>
      <c r="P40" s="31" t="s">
        <v>90</v>
      </c>
      <c r="Q40" s="31" t="s">
        <v>90</v>
      </c>
      <c r="R40" s="158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3:33" s="3" customFormat="1" ht="27.75" customHeight="1" x14ac:dyDescent="0.2">
      <c r="C41" s="20"/>
      <c r="D41" s="24" t="s">
        <v>111</v>
      </c>
      <c r="E41" s="31">
        <f>SUM(F41:Q41)</f>
        <v>0</v>
      </c>
      <c r="F41" s="31" t="s">
        <v>90</v>
      </c>
      <c r="G41" s="31" t="s">
        <v>90</v>
      </c>
      <c r="H41" s="31" t="s">
        <v>90</v>
      </c>
      <c r="I41" s="31" t="s">
        <v>90</v>
      </c>
      <c r="J41" s="31" t="s">
        <v>90</v>
      </c>
      <c r="K41" s="31" t="s">
        <v>90</v>
      </c>
      <c r="L41" s="31" t="s">
        <v>90</v>
      </c>
      <c r="M41" s="31" t="s">
        <v>90</v>
      </c>
      <c r="N41" s="31" t="s">
        <v>90</v>
      </c>
      <c r="O41" s="31" t="s">
        <v>90</v>
      </c>
      <c r="P41" s="31" t="s">
        <v>90</v>
      </c>
      <c r="Q41" s="31" t="s">
        <v>90</v>
      </c>
      <c r="R41" s="21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3:33" s="3" customFormat="1" ht="10.5" customHeight="1" x14ac:dyDescent="0.2">
      <c r="C42" s="2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27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3:33" s="3" customFormat="1" ht="4.5" hidden="1" customHeight="1" x14ac:dyDescent="0.2"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3:33" s="8" customFormat="1" ht="14.25" customHeight="1" x14ac:dyDescent="0.2">
      <c r="D44" s="185" t="s">
        <v>125</v>
      </c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3:33" s="3" customFormat="1" ht="19.5" customHeight="1" x14ac:dyDescent="0.2">
      <c r="C45" s="13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3:33" s="3" customFormat="1" ht="11.25" customHeight="1" x14ac:dyDescent="0.2">
      <c r="C46" s="13"/>
      <c r="D46" s="69" t="s">
        <v>39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3:33" s="3" customFormat="1" ht="11.25" customHeight="1" x14ac:dyDescent="0.2">
      <c r="C47" s="13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</row>
    <row r="48" spans="3:33" s="3" customFormat="1" ht="11.25" customHeight="1" x14ac:dyDescent="0.2">
      <c r="C48" s="13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3:33" s="3" customFormat="1" ht="11.25" customHeight="1" x14ac:dyDescent="0.2">
      <c r="C49" s="13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</row>
    <row r="50" spans="3:33" s="9" customFormat="1" ht="11.25" customHeight="1" x14ac:dyDescent="0.2">
      <c r="C50" s="11"/>
      <c r="J50" s="10"/>
      <c r="K50" s="10"/>
      <c r="L50" s="10"/>
      <c r="M50" s="10"/>
      <c r="N50" s="10"/>
      <c r="O50" s="10"/>
      <c r="P50" s="10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3:33" s="3" customFormat="1" ht="11.25" customHeight="1" x14ac:dyDescent="0.2"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3:33" s="3" customFormat="1" ht="14.25" x14ac:dyDescent="0.2">
      <c r="D52" s="9"/>
      <c r="E52" s="9"/>
      <c r="F52" s="9"/>
      <c r="G52" s="14"/>
      <c r="S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3:33" s="3" customFormat="1" ht="14.25" x14ac:dyDescent="0.2">
      <c r="D53" s="9"/>
      <c r="E53" s="9"/>
      <c r="F53" s="9"/>
      <c r="G53" s="14"/>
      <c r="S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</row>
    <row r="54" spans="3:33" s="3" customFormat="1" ht="14.25" x14ac:dyDescent="0.2">
      <c r="D54" s="9" t="s">
        <v>83</v>
      </c>
      <c r="E54" s="9">
        <f>+E9</f>
        <v>79016.086849999934</v>
      </c>
      <c r="F54" s="9">
        <f>ROUND(E54/E$58*100,2)</f>
        <v>91.1</v>
      </c>
      <c r="G54" s="14"/>
      <c r="S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 spans="3:33" s="3" customFormat="1" ht="14.25" x14ac:dyDescent="0.2">
      <c r="D55" s="9" t="s">
        <v>96</v>
      </c>
      <c r="E55" s="9">
        <f>+E23</f>
        <v>7413.5139240000008</v>
      </c>
      <c r="F55" s="9">
        <f>ROUND(E55/E$58*100,2)</f>
        <v>8.5500000000000007</v>
      </c>
      <c r="G55" s="14"/>
      <c r="S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</row>
    <row r="56" spans="3:33" s="3" customFormat="1" ht="14.25" x14ac:dyDescent="0.2">
      <c r="D56" s="9" t="s">
        <v>114</v>
      </c>
      <c r="E56" s="9">
        <f>+E38</f>
        <v>307.21200000000005</v>
      </c>
      <c r="F56" s="9">
        <f>ROUND(E56/E$58*100,2)</f>
        <v>0.35</v>
      </c>
      <c r="G56" s="14"/>
      <c r="S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</row>
    <row r="57" spans="3:33" s="3" customFormat="1" ht="14.25" x14ac:dyDescent="0.2">
      <c r="D57" s="9" t="s">
        <v>120</v>
      </c>
      <c r="E57" s="9">
        <v>0</v>
      </c>
      <c r="F57" s="9">
        <f>ROUND(E57/E$58*100,2)</f>
        <v>0</v>
      </c>
      <c r="G57" s="14"/>
      <c r="S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</row>
    <row r="58" spans="3:33" s="3" customFormat="1" ht="14.25" x14ac:dyDescent="0.2">
      <c r="D58" s="9"/>
      <c r="E58" s="9">
        <f>SUM(E54:E57)</f>
        <v>86736.812773999933</v>
      </c>
      <c r="F58" s="9"/>
      <c r="G58" s="14"/>
      <c r="S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spans="3:33" s="3" customFormat="1" ht="14.25" x14ac:dyDescent="0.2">
      <c r="D59" s="9"/>
      <c r="E59" s="9"/>
      <c r="F59" s="9"/>
      <c r="G59" s="14"/>
      <c r="N59" s="14"/>
      <c r="O59" s="14"/>
      <c r="P59" s="14"/>
      <c r="Q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</row>
    <row r="60" spans="3:33" ht="14.25" x14ac:dyDescent="0.2">
      <c r="D60" s="11"/>
      <c r="E60" s="11"/>
      <c r="F60" s="11"/>
      <c r="G60" s="15"/>
      <c r="N60" s="14"/>
      <c r="O60" s="14"/>
      <c r="P60" s="14"/>
      <c r="Q60" s="14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3:33" ht="14.25" x14ac:dyDescent="0.2">
      <c r="D61" s="15"/>
      <c r="E61" s="15"/>
      <c r="F61" s="15"/>
      <c r="G61" s="15"/>
      <c r="N61" s="14"/>
      <c r="O61" s="46" t="s">
        <v>83</v>
      </c>
      <c r="P61" s="46">
        <f>+E9</f>
        <v>79016.086849999934</v>
      </c>
      <c r="Q61" s="46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3:33" ht="14.25" x14ac:dyDescent="0.2">
      <c r="N62" s="14"/>
      <c r="O62" s="46" t="s">
        <v>96</v>
      </c>
      <c r="P62" s="46">
        <f>+E23</f>
        <v>7413.5139240000008</v>
      </c>
      <c r="Q62" s="46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3:33" ht="14.25" x14ac:dyDescent="0.2">
      <c r="N63" s="14"/>
      <c r="O63" s="46" t="s">
        <v>114</v>
      </c>
      <c r="P63" s="46">
        <f>+E38</f>
        <v>307.21200000000005</v>
      </c>
      <c r="Q63" s="46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3:33" ht="14.25" x14ac:dyDescent="0.2">
      <c r="N64" s="14"/>
      <c r="O64" s="46"/>
      <c r="P64" s="46">
        <f>SUM(P61:P63)</f>
        <v>86736.812773999933</v>
      </c>
      <c r="Q64" s="46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4:33" ht="14.25" x14ac:dyDescent="0.2">
      <c r="N65" s="14"/>
      <c r="O65" s="46"/>
      <c r="P65" s="46"/>
      <c r="Q65" s="46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4:33" x14ac:dyDescent="0.2"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4:33" x14ac:dyDescent="0.2"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4:33" x14ac:dyDescent="0.2"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4:33" x14ac:dyDescent="0.2"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4:33" x14ac:dyDescent="0.2"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4:33" x14ac:dyDescent="0.2"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4:33" x14ac:dyDescent="0.2"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4:33" x14ac:dyDescent="0.2"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4:33" x14ac:dyDescent="0.2"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4:33" x14ac:dyDescent="0.2"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4:33" x14ac:dyDescent="0.2"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4:33" x14ac:dyDescent="0.2"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4:33" x14ac:dyDescent="0.2"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4:33" x14ac:dyDescent="0.2"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1" spans="4:17" x14ac:dyDescent="0.2">
      <c r="D81" s="185" t="s">
        <v>125</v>
      </c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4:17" x14ac:dyDescent="0.2"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</row>
  </sheetData>
  <mergeCells count="7">
    <mergeCell ref="D44:Q45"/>
    <mergeCell ref="D81:Q82"/>
    <mergeCell ref="C2:R2"/>
    <mergeCell ref="C3:R3"/>
    <mergeCell ref="C5:D5"/>
    <mergeCell ref="Q5:R5"/>
    <mergeCell ref="C7:D7"/>
  </mergeCells>
  <printOptions horizontalCentered="1" verticalCentered="1"/>
  <pageMargins left="0" right="0" top="0" bottom="0" header="0" footer="0"/>
  <pageSetup scale="4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AG76"/>
  <sheetViews>
    <sheetView showGridLines="0" zoomScale="80" zoomScaleNormal="80" zoomScaleSheetLayoutView="70" workbookViewId="0">
      <selection activeCell="T57" sqref="T57"/>
    </sheetView>
  </sheetViews>
  <sheetFormatPr baseColWidth="10" defaultColWidth="9.140625" defaultRowHeight="12.75" x14ac:dyDescent="0.2"/>
  <cols>
    <col min="1" max="1" width="2.28515625" style="13" customWidth="1"/>
    <col min="2" max="2" width="2.42578125" style="13" customWidth="1"/>
    <col min="3" max="3" width="0.85546875" style="13" customWidth="1"/>
    <col min="4" max="4" width="28.5703125" style="13" customWidth="1"/>
    <col min="5" max="5" width="15.42578125" style="13" customWidth="1"/>
    <col min="6" max="6" width="13.85546875" style="13" customWidth="1"/>
    <col min="7" max="7" width="14" style="13" customWidth="1"/>
    <col min="8" max="8" width="13.85546875" style="13" customWidth="1"/>
    <col min="9" max="9" width="14" style="13" customWidth="1"/>
    <col min="10" max="10" width="13.85546875" style="13" customWidth="1"/>
    <col min="11" max="11" width="13.28515625" style="13" customWidth="1"/>
    <col min="12" max="12" width="13.42578125" style="13" customWidth="1"/>
    <col min="13" max="13" width="14.140625" style="13" customWidth="1"/>
    <col min="14" max="14" width="14" style="13" customWidth="1"/>
    <col min="15" max="15" width="13.5703125" style="13" customWidth="1"/>
    <col min="16" max="17" width="13.5703125" style="13" bestFit="1" customWidth="1"/>
    <col min="18" max="18" width="1.5703125" style="13" customWidth="1"/>
    <col min="19" max="20" width="9.140625" style="13"/>
    <col min="21" max="21" width="14.42578125" style="13" customWidth="1"/>
    <col min="22" max="22" width="11.7109375" style="13" customWidth="1"/>
    <col min="23" max="16384" width="9.140625" style="13"/>
  </cols>
  <sheetData>
    <row r="1" spans="3:33" x14ac:dyDescent="0.2"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3:33" s="1" customFormat="1" ht="42" customHeight="1" x14ac:dyDescent="0.2">
      <c r="C2" s="187" t="s">
        <v>126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3:33" s="1" customFormat="1" ht="19.5" customHeight="1" x14ac:dyDescent="0.2">
      <c r="C3" s="176" t="s">
        <v>80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3:33" s="1" customFormat="1" ht="15.75" customHeight="1" x14ac:dyDescent="0.2"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1">
        <v>17.593</v>
      </c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3:33" s="2" customFormat="1" ht="38.25" customHeight="1" x14ac:dyDescent="0.2">
      <c r="C5" s="177" t="s">
        <v>81</v>
      </c>
      <c r="D5" s="182"/>
      <c r="E5" s="16" t="s">
        <v>3</v>
      </c>
      <c r="F5" s="16" t="s">
        <v>4</v>
      </c>
      <c r="G5" s="16" t="s">
        <v>5</v>
      </c>
      <c r="H5" s="16" t="s">
        <v>6</v>
      </c>
      <c r="I5" s="16" t="s">
        <v>82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  <c r="Q5" s="183" t="s">
        <v>15</v>
      </c>
      <c r="R5" s="184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spans="3:33" s="2" customFormat="1" ht="11.25" customHeight="1" x14ac:dyDescent="0.2">
      <c r="C6" s="17"/>
      <c r="R6" s="18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</row>
    <row r="7" spans="3:33" s="2" customFormat="1" ht="15" customHeight="1" x14ac:dyDescent="0.2">
      <c r="C7" s="179" t="s">
        <v>3</v>
      </c>
      <c r="D7" s="180"/>
      <c r="E7" s="41">
        <f t="shared" ref="E7:Q7" si="0">SUM(E9,E23,E36)</f>
        <v>13223.696500000002</v>
      </c>
      <c r="F7" s="41">
        <f t="shared" si="0"/>
        <v>1221.1779999999999</v>
      </c>
      <c r="G7" s="41">
        <f t="shared" si="0"/>
        <v>1357.4520000000002</v>
      </c>
      <c r="H7" s="41">
        <f t="shared" si="0"/>
        <v>1439.9220000000003</v>
      </c>
      <c r="I7" s="41">
        <f t="shared" si="0"/>
        <v>559.65300000000002</v>
      </c>
      <c r="J7" s="41">
        <f t="shared" si="0"/>
        <v>503.75800000000004</v>
      </c>
      <c r="K7" s="41">
        <f t="shared" si="0"/>
        <v>827.29200000000003</v>
      </c>
      <c r="L7" s="41">
        <f t="shared" si="0"/>
        <v>812.07950000000005</v>
      </c>
      <c r="M7" s="41">
        <f t="shared" si="0"/>
        <v>1144.395</v>
      </c>
      <c r="N7" s="41">
        <f t="shared" si="0"/>
        <v>1204.2040000000002</v>
      </c>
      <c r="O7" s="41">
        <f t="shared" si="0"/>
        <v>1216.817</v>
      </c>
      <c r="P7" s="41">
        <f t="shared" si="0"/>
        <v>1417.6080000000002</v>
      </c>
      <c r="Q7" s="41">
        <f t="shared" si="0"/>
        <v>1519.3379999999997</v>
      </c>
      <c r="R7" s="19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</row>
    <row r="8" spans="3:33" s="3" customFormat="1" ht="11.25" customHeight="1" x14ac:dyDescent="0.2">
      <c r="C8" s="2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21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3:33" s="2" customFormat="1" ht="30" customHeight="1" x14ac:dyDescent="0.2">
      <c r="C9" s="22"/>
      <c r="D9" s="42" t="s">
        <v>83</v>
      </c>
      <c r="E9" s="41">
        <f t="shared" ref="E9:Q9" si="1">SUM(E10:E21)</f>
        <v>12378.257000000003</v>
      </c>
      <c r="F9" s="41">
        <f t="shared" si="1"/>
        <v>1137.8589999999999</v>
      </c>
      <c r="G9" s="41">
        <f t="shared" si="1"/>
        <v>1269.6570000000002</v>
      </c>
      <c r="H9" s="41">
        <f t="shared" si="1"/>
        <v>1406.4810000000002</v>
      </c>
      <c r="I9" s="41">
        <f t="shared" si="1"/>
        <v>540.68000000000006</v>
      </c>
      <c r="J9" s="41">
        <f t="shared" si="1"/>
        <v>498.93500000000006</v>
      </c>
      <c r="K9" s="41">
        <f t="shared" si="1"/>
        <v>759.68999999999994</v>
      </c>
      <c r="L9" s="41">
        <f t="shared" si="1"/>
        <v>748.36500000000001</v>
      </c>
      <c r="M9" s="41">
        <f t="shared" si="1"/>
        <v>1084.7750000000001</v>
      </c>
      <c r="N9" s="41">
        <f t="shared" si="1"/>
        <v>1124.69</v>
      </c>
      <c r="O9" s="41">
        <f t="shared" si="1"/>
        <v>1082.4350000000002</v>
      </c>
      <c r="P9" s="41">
        <f t="shared" si="1"/>
        <v>1295.2600000000002</v>
      </c>
      <c r="Q9" s="41">
        <f t="shared" si="1"/>
        <v>1429.4299999999998</v>
      </c>
      <c r="R9" s="2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3:33" s="3" customFormat="1" ht="25.5" customHeight="1" x14ac:dyDescent="0.2">
      <c r="C10" s="20"/>
      <c r="D10" s="24" t="s">
        <v>84</v>
      </c>
      <c r="E10" s="31">
        <f>SUM(F10:Q10)</f>
        <v>3362.3050000000003</v>
      </c>
      <c r="F10" s="31">
        <v>254.08500000000004</v>
      </c>
      <c r="G10" s="31">
        <v>360.98</v>
      </c>
      <c r="H10" s="31">
        <v>295.32499999999999</v>
      </c>
      <c r="I10" s="31">
        <v>90.35</v>
      </c>
      <c r="J10" s="31">
        <v>104.35</v>
      </c>
      <c r="K10" s="31">
        <v>228.62500000000003</v>
      </c>
      <c r="L10" s="31">
        <v>331.17500000000007</v>
      </c>
      <c r="M10" s="31">
        <v>453.94000000000005</v>
      </c>
      <c r="N10" s="31">
        <v>414.15000000000009</v>
      </c>
      <c r="O10" s="31">
        <v>171.52499999999998</v>
      </c>
      <c r="P10" s="31">
        <v>388.85</v>
      </c>
      <c r="Q10" s="31">
        <v>268.95000000000005</v>
      </c>
      <c r="R10" s="21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3:33" s="3" customFormat="1" ht="25.5" customHeight="1" x14ac:dyDescent="0.2">
      <c r="C11" s="20"/>
      <c r="D11" s="24" t="s">
        <v>85</v>
      </c>
      <c r="E11" s="31">
        <f t="shared" ref="E11:E21" si="2">SUM(F11:Q11)</f>
        <v>730.9</v>
      </c>
      <c r="F11" s="31">
        <v>211.50000000000003</v>
      </c>
      <c r="G11" s="31">
        <v>166.49</v>
      </c>
      <c r="H11" s="31">
        <v>89.100000000000009</v>
      </c>
      <c r="I11" s="31">
        <v>4.4000000000000004</v>
      </c>
      <c r="J11" s="31" t="s">
        <v>90</v>
      </c>
      <c r="K11" s="31">
        <v>0.64</v>
      </c>
      <c r="L11" s="31" t="s">
        <v>90</v>
      </c>
      <c r="M11" s="31">
        <v>2.8</v>
      </c>
      <c r="N11" s="31">
        <v>7.45</v>
      </c>
      <c r="O11" s="31">
        <v>36.1</v>
      </c>
      <c r="P11" s="31">
        <v>86.65</v>
      </c>
      <c r="Q11" s="31">
        <v>125.76999999999998</v>
      </c>
      <c r="R11" s="21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3:33" s="3" customFormat="1" ht="25.5" customHeight="1" x14ac:dyDescent="0.2">
      <c r="C12" s="20"/>
      <c r="D12" s="24" t="s">
        <v>86</v>
      </c>
      <c r="E12" s="31">
        <f t="shared" si="2"/>
        <v>5038.6850000000004</v>
      </c>
      <c r="F12" s="31">
        <v>437.11</v>
      </c>
      <c r="G12" s="31">
        <v>509.26</v>
      </c>
      <c r="H12" s="31">
        <v>773.245</v>
      </c>
      <c r="I12" s="31">
        <v>365.45000000000005</v>
      </c>
      <c r="J12" s="31">
        <v>261.375</v>
      </c>
      <c r="K12" s="31">
        <v>303.90000000000003</v>
      </c>
      <c r="L12" s="31">
        <v>142.93</v>
      </c>
      <c r="M12" s="31">
        <v>167.5</v>
      </c>
      <c r="N12" s="31">
        <v>332.47499999999991</v>
      </c>
      <c r="O12" s="31">
        <v>604.65</v>
      </c>
      <c r="P12" s="31">
        <v>419.4500000000001</v>
      </c>
      <c r="Q12" s="31">
        <v>721.33999999999992</v>
      </c>
      <c r="R12" s="21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3:33" s="3" customFormat="1" ht="25.5" customHeight="1" x14ac:dyDescent="0.2">
      <c r="C13" s="20"/>
      <c r="D13" s="24" t="s">
        <v>87</v>
      </c>
      <c r="E13" s="31">
        <f t="shared" si="2"/>
        <v>164.155</v>
      </c>
      <c r="F13" s="31">
        <v>26.063999999999997</v>
      </c>
      <c r="G13" s="31">
        <v>20.621000000000002</v>
      </c>
      <c r="H13" s="31">
        <v>12.625</v>
      </c>
      <c r="I13" s="31">
        <v>3.4</v>
      </c>
      <c r="J13" s="31">
        <v>12.749999999999998</v>
      </c>
      <c r="K13" s="31">
        <v>10.065</v>
      </c>
      <c r="L13" s="31">
        <v>4.6199999999999992</v>
      </c>
      <c r="M13" s="31">
        <v>6.4999999999999991</v>
      </c>
      <c r="N13" s="31">
        <v>17.024999999999999</v>
      </c>
      <c r="O13" s="31">
        <v>18.75</v>
      </c>
      <c r="P13" s="31">
        <v>17.374999999999996</v>
      </c>
      <c r="Q13" s="31">
        <v>14.360000000000001</v>
      </c>
      <c r="R13" s="21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3:33" s="3" customFormat="1" ht="25.5" customHeight="1" x14ac:dyDescent="0.2">
      <c r="C14" s="20"/>
      <c r="D14" s="24" t="s">
        <v>88</v>
      </c>
      <c r="E14" s="31">
        <f t="shared" si="2"/>
        <v>0</v>
      </c>
      <c r="F14" s="31" t="s">
        <v>90</v>
      </c>
      <c r="G14" s="31" t="s">
        <v>90</v>
      </c>
      <c r="H14" s="31" t="s">
        <v>90</v>
      </c>
      <c r="I14" s="31" t="s">
        <v>90</v>
      </c>
      <c r="J14" s="31" t="s">
        <v>90</v>
      </c>
      <c r="K14" s="31" t="s">
        <v>90</v>
      </c>
      <c r="L14" s="31" t="s">
        <v>90</v>
      </c>
      <c r="M14" s="31" t="s">
        <v>90</v>
      </c>
      <c r="N14" s="31" t="s">
        <v>90</v>
      </c>
      <c r="O14" s="31" t="s">
        <v>90</v>
      </c>
      <c r="P14" s="31" t="s">
        <v>90</v>
      </c>
      <c r="Q14" s="31" t="s">
        <v>90</v>
      </c>
      <c r="R14" s="21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3:33" s="3" customFormat="1" ht="25.5" customHeight="1" x14ac:dyDescent="0.2">
      <c r="C15" s="20"/>
      <c r="D15" s="24" t="s">
        <v>91</v>
      </c>
      <c r="E15" s="31">
        <f t="shared" si="2"/>
        <v>936.28000000000009</v>
      </c>
      <c r="F15" s="31">
        <v>71.304999999999993</v>
      </c>
      <c r="G15" s="31">
        <v>41.265000000000001</v>
      </c>
      <c r="H15" s="31">
        <v>43.75</v>
      </c>
      <c r="I15" s="31">
        <v>22.175000000000001</v>
      </c>
      <c r="J15" s="31">
        <v>28.924999999999994</v>
      </c>
      <c r="K15" s="31">
        <v>44.25</v>
      </c>
      <c r="L15" s="31">
        <v>41.674999999999997</v>
      </c>
      <c r="M15" s="31">
        <v>137.59999999999997</v>
      </c>
      <c r="N15" s="31">
        <v>113.36</v>
      </c>
      <c r="O15" s="31">
        <v>45.599999999999994</v>
      </c>
      <c r="P15" s="31">
        <v>192.02500000000006</v>
      </c>
      <c r="Q15" s="31">
        <v>154.35</v>
      </c>
      <c r="R15" s="21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3:33" s="3" customFormat="1" ht="25.5" customHeight="1" x14ac:dyDescent="0.2">
      <c r="C16" s="20"/>
      <c r="D16" s="24" t="s">
        <v>93</v>
      </c>
      <c r="E16" s="31">
        <f t="shared" si="2"/>
        <v>466.28000000000003</v>
      </c>
      <c r="F16" s="31">
        <v>27.625000000000004</v>
      </c>
      <c r="G16" s="31">
        <v>41.309999999999995</v>
      </c>
      <c r="H16" s="31">
        <v>28.955000000000009</v>
      </c>
      <c r="I16" s="31">
        <v>6.125</v>
      </c>
      <c r="J16" s="31">
        <v>25.850000000000005</v>
      </c>
      <c r="K16" s="31">
        <v>30.799999999999997</v>
      </c>
      <c r="L16" s="31">
        <v>65.789999999999992</v>
      </c>
      <c r="M16" s="31">
        <v>119.97499999999999</v>
      </c>
      <c r="N16" s="31">
        <v>42.925000000000011</v>
      </c>
      <c r="O16" s="31">
        <v>25.225000000000005</v>
      </c>
      <c r="P16" s="31">
        <v>26.125000000000004</v>
      </c>
      <c r="Q16" s="31">
        <v>25.574999999999999</v>
      </c>
      <c r="R16" s="21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3:33" s="3" customFormat="1" ht="25.5" customHeight="1" x14ac:dyDescent="0.2">
      <c r="C17" s="20"/>
      <c r="D17" s="24" t="s">
        <v>92</v>
      </c>
      <c r="E17" s="31">
        <f t="shared" si="2"/>
        <v>9.6199999999999992</v>
      </c>
      <c r="F17" s="31">
        <v>2.3499999999999996</v>
      </c>
      <c r="G17" s="31">
        <v>2.4750000000000001</v>
      </c>
      <c r="H17" s="31">
        <v>2.0249999999999999</v>
      </c>
      <c r="I17" s="31" t="s">
        <v>90</v>
      </c>
      <c r="J17" s="31" t="s">
        <v>90</v>
      </c>
      <c r="K17" s="31">
        <v>0.3</v>
      </c>
      <c r="L17" s="31" t="s">
        <v>90</v>
      </c>
      <c r="M17" s="31" t="s">
        <v>90</v>
      </c>
      <c r="N17" s="31">
        <v>1.72</v>
      </c>
      <c r="O17" s="31">
        <v>0.75</v>
      </c>
      <c r="P17" s="31" t="s">
        <v>90</v>
      </c>
      <c r="Q17" s="31" t="s">
        <v>90</v>
      </c>
      <c r="R17" s="21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3:33" s="3" customFormat="1" ht="25.5" customHeight="1" x14ac:dyDescent="0.2">
      <c r="C18" s="20"/>
      <c r="D18" s="24" t="s">
        <v>89</v>
      </c>
      <c r="E18" s="31">
        <f t="shared" si="2"/>
        <v>98.658000000000001</v>
      </c>
      <c r="F18" s="31">
        <v>8.8825000000000003</v>
      </c>
      <c r="G18" s="31">
        <v>7.4255000000000004</v>
      </c>
      <c r="H18" s="31">
        <v>6.8250000000000002</v>
      </c>
      <c r="I18" s="31">
        <v>1.1749999999999998</v>
      </c>
      <c r="J18" s="31">
        <v>7.5</v>
      </c>
      <c r="K18" s="31">
        <v>12.8</v>
      </c>
      <c r="L18" s="31">
        <v>29.599999999999998</v>
      </c>
      <c r="M18" s="31">
        <v>7.45</v>
      </c>
      <c r="N18" s="31">
        <v>4.95</v>
      </c>
      <c r="O18" s="31">
        <v>1.675</v>
      </c>
      <c r="P18" s="31">
        <v>6.7</v>
      </c>
      <c r="Q18" s="31">
        <v>3.6749999999999998</v>
      </c>
      <c r="R18" s="21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3:33" s="3" customFormat="1" ht="25.5" customHeight="1" x14ac:dyDescent="0.2">
      <c r="C19" s="20"/>
      <c r="D19" s="24" t="s">
        <v>127</v>
      </c>
      <c r="E19" s="31">
        <f t="shared" si="2"/>
        <v>118.59050000000002</v>
      </c>
      <c r="F19" s="31">
        <v>6.4005000000000001</v>
      </c>
      <c r="G19" s="31">
        <v>12.595000000000002</v>
      </c>
      <c r="H19" s="31">
        <v>14.015000000000001</v>
      </c>
      <c r="I19" s="31">
        <v>3.2499999999999996</v>
      </c>
      <c r="J19" s="31">
        <v>7.95</v>
      </c>
      <c r="K19" s="31">
        <v>9.5249999999999986</v>
      </c>
      <c r="L19" s="31">
        <v>6.3250000000000002</v>
      </c>
      <c r="M19" s="31">
        <v>8.1900000000000013</v>
      </c>
      <c r="N19" s="31">
        <v>21.639999999999997</v>
      </c>
      <c r="O19" s="31">
        <v>5.6000000000000005</v>
      </c>
      <c r="P19" s="31">
        <v>14.824999999999999</v>
      </c>
      <c r="Q19" s="31">
        <v>8.2750000000000004</v>
      </c>
      <c r="R19" s="21"/>
      <c r="S19" s="14"/>
      <c r="T19" s="1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14"/>
    </row>
    <row r="20" spans="3:33" s="3" customFormat="1" ht="25.5" customHeight="1" x14ac:dyDescent="0.2">
      <c r="C20" s="20"/>
      <c r="D20" s="24" t="s">
        <v>94</v>
      </c>
      <c r="E20" s="31">
        <f t="shared" si="2"/>
        <v>20.67</v>
      </c>
      <c r="F20" s="31">
        <v>2.15</v>
      </c>
      <c r="G20" s="31">
        <v>1.8</v>
      </c>
      <c r="H20" s="31">
        <v>2.375</v>
      </c>
      <c r="I20" s="31">
        <v>0.90000000000000013</v>
      </c>
      <c r="J20" s="31">
        <v>2.395</v>
      </c>
      <c r="K20" s="31">
        <v>4.05</v>
      </c>
      <c r="L20" s="31">
        <v>2.9250000000000003</v>
      </c>
      <c r="M20" s="31">
        <v>1.175</v>
      </c>
      <c r="N20" s="31">
        <v>1.2749999999999999</v>
      </c>
      <c r="O20" s="31" t="s">
        <v>90</v>
      </c>
      <c r="P20" s="31">
        <v>1.625</v>
      </c>
      <c r="Q20" s="45" t="s">
        <v>90</v>
      </c>
      <c r="R20" s="21"/>
      <c r="S20" s="14"/>
      <c r="T20" s="1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14"/>
    </row>
    <row r="21" spans="3:33" s="3" customFormat="1" ht="25.5" customHeight="1" x14ac:dyDescent="0.2">
      <c r="C21" s="20"/>
      <c r="D21" s="24" t="s">
        <v>95</v>
      </c>
      <c r="E21" s="31">
        <f t="shared" si="2"/>
        <v>1432.1134999999999</v>
      </c>
      <c r="F21" s="31">
        <v>90.386999999999929</v>
      </c>
      <c r="G21" s="31">
        <v>105.43550000000002</v>
      </c>
      <c r="H21" s="31">
        <v>138.24099999999993</v>
      </c>
      <c r="I21" s="31">
        <v>43.455000000000005</v>
      </c>
      <c r="J21" s="31">
        <v>47.84</v>
      </c>
      <c r="K21" s="31">
        <v>114.73500000000001</v>
      </c>
      <c r="L21" s="31">
        <v>123.32499999999995</v>
      </c>
      <c r="M21" s="31">
        <v>179.6450000000001</v>
      </c>
      <c r="N21" s="31">
        <v>167.71999999999997</v>
      </c>
      <c r="O21" s="31">
        <v>172.56000000000009</v>
      </c>
      <c r="P21" s="31">
        <v>141.63499999999996</v>
      </c>
      <c r="Q21" s="45">
        <v>107.13499999999999</v>
      </c>
      <c r="R21" s="21"/>
      <c r="S21" s="14"/>
      <c r="T21" s="1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14"/>
    </row>
    <row r="22" spans="3:33" s="3" customFormat="1" ht="15" customHeight="1" x14ac:dyDescent="0.2">
      <c r="C22" s="2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21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3:33" s="2" customFormat="1" ht="30" customHeight="1" x14ac:dyDescent="0.2">
      <c r="C23" s="22"/>
      <c r="D23" s="42" t="s">
        <v>96</v>
      </c>
      <c r="E23" s="41">
        <f t="shared" ref="E23:R23" si="3">SUM(E24:E34)</f>
        <v>825.79049999999995</v>
      </c>
      <c r="F23" s="41">
        <f t="shared" si="3"/>
        <v>80.638999999999982</v>
      </c>
      <c r="G23" s="41">
        <f t="shared" si="3"/>
        <v>85.39500000000001</v>
      </c>
      <c r="H23" s="41">
        <f t="shared" si="3"/>
        <v>31.021000000000001</v>
      </c>
      <c r="I23" s="41">
        <f t="shared" si="3"/>
        <v>18.413</v>
      </c>
      <c r="J23" s="41">
        <f t="shared" si="3"/>
        <v>4.8230000000000004</v>
      </c>
      <c r="K23" s="41">
        <f t="shared" si="3"/>
        <v>67.281999999999996</v>
      </c>
      <c r="L23" s="41">
        <f>SUM(L24:L34)</f>
        <v>62.514499999999998</v>
      </c>
      <c r="M23" s="41">
        <f t="shared" si="3"/>
        <v>58.61999999999999</v>
      </c>
      <c r="N23" s="41">
        <f t="shared" si="3"/>
        <v>78.785000000000011</v>
      </c>
      <c r="O23" s="41">
        <f t="shared" si="3"/>
        <v>132.28200000000001</v>
      </c>
      <c r="P23" s="41">
        <f t="shared" si="3"/>
        <v>118.90799999999999</v>
      </c>
      <c r="Q23" s="41">
        <f t="shared" si="3"/>
        <v>87.108000000000004</v>
      </c>
      <c r="R23" s="19">
        <f t="shared" si="3"/>
        <v>0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</row>
    <row r="24" spans="3:33" s="3" customFormat="1" ht="26.25" customHeight="1" x14ac:dyDescent="0.2">
      <c r="C24" s="20"/>
      <c r="D24" s="24" t="s">
        <v>97</v>
      </c>
      <c r="E24" s="31">
        <f t="shared" ref="E24:E34" si="4">SUM(F24:Q24)</f>
        <v>668.82999999999993</v>
      </c>
      <c r="F24" s="28">
        <v>69.879999999999981</v>
      </c>
      <c r="G24" s="28">
        <v>54.06</v>
      </c>
      <c r="H24" s="28">
        <v>24.68</v>
      </c>
      <c r="I24" s="28">
        <v>11</v>
      </c>
      <c r="J24" s="28">
        <v>3</v>
      </c>
      <c r="K24" s="28">
        <v>52.925000000000004</v>
      </c>
      <c r="L24" s="28">
        <v>56.224999999999994</v>
      </c>
      <c r="M24" s="28">
        <v>54.12</v>
      </c>
      <c r="N24" s="28">
        <v>72.195000000000007</v>
      </c>
      <c r="O24" s="28">
        <v>95.24499999999999</v>
      </c>
      <c r="P24" s="28">
        <v>98.949999999999989</v>
      </c>
      <c r="Q24" s="28">
        <v>76.55</v>
      </c>
      <c r="R24" s="21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3:33" s="3" customFormat="1" ht="26.25" customHeight="1" x14ac:dyDescent="0.2">
      <c r="C25" s="20"/>
      <c r="D25" s="24" t="s">
        <v>100</v>
      </c>
      <c r="E25" s="31">
        <f t="shared" si="4"/>
        <v>42.904999999999994</v>
      </c>
      <c r="F25" s="31">
        <v>4.4000000000000004</v>
      </c>
      <c r="G25" s="31">
        <v>10.930000000000001</v>
      </c>
      <c r="H25" s="31">
        <v>3.3099999999999996</v>
      </c>
      <c r="I25" s="31">
        <v>5.8250000000000002</v>
      </c>
      <c r="J25" s="28">
        <v>0.72</v>
      </c>
      <c r="K25" s="28">
        <v>1.27</v>
      </c>
      <c r="L25" s="28">
        <v>3.2699999999999996</v>
      </c>
      <c r="M25" s="28">
        <v>2.62</v>
      </c>
      <c r="N25" s="28">
        <v>3.2600000000000007</v>
      </c>
      <c r="O25" s="28">
        <v>0.9</v>
      </c>
      <c r="P25" s="28">
        <v>2.0300000000000002</v>
      </c>
      <c r="Q25" s="28">
        <v>4.3699999999999992</v>
      </c>
      <c r="R25" s="21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3:33" s="3" customFormat="1" ht="26.25" customHeight="1" x14ac:dyDescent="0.2">
      <c r="C26" s="20"/>
      <c r="D26" s="24" t="s">
        <v>101</v>
      </c>
      <c r="E26" s="31">
        <f t="shared" si="4"/>
        <v>3.0450000000000004</v>
      </c>
      <c r="F26" s="31">
        <v>0.6</v>
      </c>
      <c r="G26" s="31">
        <v>0.49000000000000005</v>
      </c>
      <c r="H26" s="31">
        <v>0.65</v>
      </c>
      <c r="I26" s="31">
        <v>0.1</v>
      </c>
      <c r="J26" s="31" t="s">
        <v>90</v>
      </c>
      <c r="K26" s="31" t="s">
        <v>90</v>
      </c>
      <c r="L26" s="31" t="s">
        <v>90</v>
      </c>
      <c r="M26" s="31" t="s">
        <v>90</v>
      </c>
      <c r="N26" s="31">
        <v>0.32500000000000001</v>
      </c>
      <c r="O26" s="31">
        <v>0.53</v>
      </c>
      <c r="P26" s="31" t="s">
        <v>90</v>
      </c>
      <c r="Q26" s="31">
        <v>0.35</v>
      </c>
      <c r="R26" s="21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3:33" s="3" customFormat="1" ht="26.25" customHeight="1" x14ac:dyDescent="0.2">
      <c r="C27" s="20"/>
      <c r="D27" s="24" t="s">
        <v>99</v>
      </c>
      <c r="E27" s="31">
        <f t="shared" si="4"/>
        <v>0.2</v>
      </c>
      <c r="F27" s="31" t="s">
        <v>90</v>
      </c>
      <c r="G27" s="31" t="s">
        <v>90</v>
      </c>
      <c r="H27" s="31" t="s">
        <v>90</v>
      </c>
      <c r="I27" s="31" t="s">
        <v>90</v>
      </c>
      <c r="J27" s="31" t="s">
        <v>90</v>
      </c>
      <c r="K27" s="31" t="s">
        <v>90</v>
      </c>
      <c r="L27" s="31">
        <v>0.2</v>
      </c>
      <c r="M27" s="31" t="s">
        <v>90</v>
      </c>
      <c r="N27" s="31" t="s">
        <v>90</v>
      </c>
      <c r="O27" s="31" t="s">
        <v>90</v>
      </c>
      <c r="P27" s="31" t="s">
        <v>90</v>
      </c>
      <c r="Q27" s="31" t="s">
        <v>90</v>
      </c>
      <c r="R27" s="21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3:33" s="3" customFormat="1" ht="26.25" customHeight="1" x14ac:dyDescent="0.2">
      <c r="C28" s="20"/>
      <c r="D28" s="24" t="s">
        <v>98</v>
      </c>
      <c r="E28" s="31">
        <f t="shared" si="4"/>
        <v>21.529500000000002</v>
      </c>
      <c r="F28" s="31">
        <v>2.7539999999999991</v>
      </c>
      <c r="G28" s="31">
        <v>2.1630000000000003</v>
      </c>
      <c r="H28" s="31">
        <v>0.8360000000000003</v>
      </c>
      <c r="I28" s="31">
        <v>0.65</v>
      </c>
      <c r="J28" s="31">
        <v>0.27500000000000008</v>
      </c>
      <c r="K28" s="31">
        <v>0.23700000000000007</v>
      </c>
      <c r="L28" s="31">
        <v>1.8814999999999997</v>
      </c>
      <c r="M28" s="31">
        <v>0.90999999999999992</v>
      </c>
      <c r="N28" s="31">
        <v>2.13</v>
      </c>
      <c r="O28" s="31">
        <v>3.7269999999999999</v>
      </c>
      <c r="P28" s="31">
        <v>3.3330000000000002</v>
      </c>
      <c r="Q28" s="31">
        <v>2.633</v>
      </c>
      <c r="R28" s="21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3:33" s="3" customFormat="1" ht="26.25" customHeight="1" x14ac:dyDescent="0.2">
      <c r="C29" s="20"/>
      <c r="D29" s="24" t="s">
        <v>117</v>
      </c>
      <c r="E29" s="31">
        <f t="shared" si="4"/>
        <v>9.240000000000002</v>
      </c>
      <c r="F29" s="28">
        <v>0.29000000000000004</v>
      </c>
      <c r="G29" s="28">
        <v>0.48000000000000009</v>
      </c>
      <c r="H29" s="28">
        <v>0.8899999999999999</v>
      </c>
      <c r="I29" s="28">
        <v>0.09</v>
      </c>
      <c r="J29" s="28">
        <v>0.04</v>
      </c>
      <c r="K29" s="28">
        <v>2.8899999999999997</v>
      </c>
      <c r="L29" s="28">
        <v>0.57999999999999996</v>
      </c>
      <c r="M29" s="28">
        <v>0.48</v>
      </c>
      <c r="N29" s="28">
        <v>0.28000000000000003</v>
      </c>
      <c r="O29" s="28">
        <v>1.5</v>
      </c>
      <c r="P29" s="31">
        <v>0.83000000000000007</v>
      </c>
      <c r="Q29" s="31">
        <v>0.8899999999999999</v>
      </c>
      <c r="R29" s="21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3:33" s="3" customFormat="1" ht="26.25" customHeight="1" x14ac:dyDescent="0.2">
      <c r="C30" s="20"/>
      <c r="D30" s="24" t="s">
        <v>102</v>
      </c>
      <c r="E30" s="31">
        <f t="shared" si="4"/>
        <v>49.398000000000003</v>
      </c>
      <c r="F30" s="31">
        <v>0.54499999999999993</v>
      </c>
      <c r="G30" s="31">
        <v>2.54</v>
      </c>
      <c r="H30" s="31" t="s">
        <v>90</v>
      </c>
      <c r="I30" s="31">
        <v>0.108</v>
      </c>
      <c r="J30" s="31">
        <v>0.27500000000000002</v>
      </c>
      <c r="K30" s="31">
        <v>6.4200000000000008</v>
      </c>
      <c r="L30" s="31" t="s">
        <v>90</v>
      </c>
      <c r="M30" s="31" t="s">
        <v>90</v>
      </c>
      <c r="N30" s="31" t="s">
        <v>90</v>
      </c>
      <c r="O30" s="31">
        <v>26.95</v>
      </c>
      <c r="P30" s="31">
        <v>12</v>
      </c>
      <c r="Q30" s="31">
        <v>0.56000000000000005</v>
      </c>
      <c r="R30" s="21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3:33" s="3" customFormat="1" ht="26.25" customHeight="1" x14ac:dyDescent="0.2">
      <c r="C31" s="20"/>
      <c r="D31" s="24" t="s">
        <v>105</v>
      </c>
      <c r="E31" s="31">
        <f t="shared" si="4"/>
        <v>8.7650000000000006</v>
      </c>
      <c r="F31" s="31">
        <v>0.69500000000000017</v>
      </c>
      <c r="G31" s="31">
        <v>3.9000000000000004</v>
      </c>
      <c r="H31" s="31">
        <v>0.30500000000000005</v>
      </c>
      <c r="I31" s="31" t="s">
        <v>90</v>
      </c>
      <c r="J31" s="31">
        <v>0.27999999999999997</v>
      </c>
      <c r="K31" s="31">
        <v>2.84</v>
      </c>
      <c r="L31" s="31">
        <v>6.0000000000000005E-2</v>
      </c>
      <c r="M31" s="31">
        <v>5.0000000000000001E-3</v>
      </c>
      <c r="N31" s="31">
        <v>0.04</v>
      </c>
      <c r="O31" s="31">
        <v>0.1</v>
      </c>
      <c r="P31" s="31">
        <v>0.23000000000000004</v>
      </c>
      <c r="Q31" s="31">
        <v>0.31</v>
      </c>
      <c r="R31" s="21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3:33" s="3" customFormat="1" ht="26.25" customHeight="1" x14ac:dyDescent="0.2">
      <c r="C32" s="20"/>
      <c r="D32" s="24" t="s">
        <v>128</v>
      </c>
      <c r="E32" s="31">
        <f t="shared" si="4"/>
        <v>4.9920000000000009</v>
      </c>
      <c r="F32" s="31">
        <v>0.1</v>
      </c>
      <c r="G32" s="31">
        <v>3.2000000000000001E-2</v>
      </c>
      <c r="H32" s="31" t="s">
        <v>90</v>
      </c>
      <c r="I32" s="31">
        <v>0.38</v>
      </c>
      <c r="J32" s="31">
        <v>0.15000000000000002</v>
      </c>
      <c r="K32" s="31">
        <v>0.1</v>
      </c>
      <c r="L32" s="31">
        <v>0.14000000000000001</v>
      </c>
      <c r="M32" s="31">
        <v>0.45</v>
      </c>
      <c r="N32" s="31">
        <v>0.49</v>
      </c>
      <c r="O32" s="31">
        <v>0.69</v>
      </c>
      <c r="P32" s="31">
        <v>1.32</v>
      </c>
      <c r="Q32" s="31">
        <v>1.1400000000000001</v>
      </c>
      <c r="R32" s="21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3:33" s="3" customFormat="1" ht="26.25" customHeight="1" x14ac:dyDescent="0.2">
      <c r="C33" s="20"/>
      <c r="D33" s="24" t="s">
        <v>104</v>
      </c>
      <c r="E33" s="31">
        <f t="shared" si="4"/>
        <v>2.4499999999999997</v>
      </c>
      <c r="F33" s="31" t="s">
        <v>90</v>
      </c>
      <c r="G33" s="31" t="s">
        <v>90</v>
      </c>
      <c r="H33" s="31" t="s">
        <v>90</v>
      </c>
      <c r="I33" s="31" t="s">
        <v>90</v>
      </c>
      <c r="J33" s="31" t="s">
        <v>90</v>
      </c>
      <c r="K33" s="31" t="s">
        <v>90</v>
      </c>
      <c r="L33" s="31" t="s">
        <v>90</v>
      </c>
      <c r="M33" s="31" t="s">
        <v>90</v>
      </c>
      <c r="N33" s="31">
        <v>0.05</v>
      </c>
      <c r="O33" s="31">
        <v>2.4</v>
      </c>
      <c r="P33" s="31" t="s">
        <v>90</v>
      </c>
      <c r="Q33" s="31" t="s">
        <v>90</v>
      </c>
      <c r="R33" s="21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3:33" s="3" customFormat="1" ht="26.25" customHeight="1" x14ac:dyDescent="0.2">
      <c r="C34" s="20"/>
      <c r="D34" s="24" t="s">
        <v>108</v>
      </c>
      <c r="E34" s="31">
        <f t="shared" si="4"/>
        <v>14.435999999999998</v>
      </c>
      <c r="F34" s="31">
        <v>1.375</v>
      </c>
      <c r="G34" s="31">
        <v>10.799999999999999</v>
      </c>
      <c r="H34" s="31">
        <v>0.35</v>
      </c>
      <c r="I34" s="31">
        <v>0.26</v>
      </c>
      <c r="J34" s="31">
        <v>8.3000000000000018E-2</v>
      </c>
      <c r="K34" s="31">
        <v>0.60000000000000009</v>
      </c>
      <c r="L34" s="31">
        <v>0.15800000000000003</v>
      </c>
      <c r="M34" s="31">
        <v>3.5000000000000003E-2</v>
      </c>
      <c r="N34" s="31">
        <v>1.4999999999999999E-2</v>
      </c>
      <c r="O34" s="31">
        <v>0.24</v>
      </c>
      <c r="P34" s="31">
        <v>0.215</v>
      </c>
      <c r="Q34" s="31">
        <v>0.30499999999999999</v>
      </c>
      <c r="R34" s="21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3:33" s="3" customFormat="1" ht="15" customHeight="1" x14ac:dyDescent="0.2">
      <c r="C35" s="2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21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3:33" s="2" customFormat="1" ht="30" customHeight="1" x14ac:dyDescent="0.2">
      <c r="C36" s="22"/>
      <c r="D36" s="42" t="s">
        <v>109</v>
      </c>
      <c r="E36" s="41">
        <f>E37+E38</f>
        <v>19.649000000000001</v>
      </c>
      <c r="F36" s="41">
        <f t="shared" ref="F36:Q36" si="5">SUM(F37:F38)</f>
        <v>2.68</v>
      </c>
      <c r="G36" s="41">
        <f t="shared" si="5"/>
        <v>2.4000000000000004</v>
      </c>
      <c r="H36" s="41">
        <f t="shared" si="5"/>
        <v>2.42</v>
      </c>
      <c r="I36" s="41">
        <f t="shared" si="5"/>
        <v>0.56000000000000005</v>
      </c>
      <c r="J36" s="41">
        <f t="shared" si="5"/>
        <v>0</v>
      </c>
      <c r="K36" s="41">
        <f t="shared" si="5"/>
        <v>0.32</v>
      </c>
      <c r="L36" s="41">
        <f t="shared" si="5"/>
        <v>1.2</v>
      </c>
      <c r="M36" s="41">
        <f>SUM(M37:M38)</f>
        <v>1</v>
      </c>
      <c r="N36" s="41">
        <f t="shared" si="5"/>
        <v>0.72899999999999998</v>
      </c>
      <c r="O36" s="41">
        <f t="shared" si="5"/>
        <v>2.1</v>
      </c>
      <c r="P36" s="41">
        <f t="shared" si="5"/>
        <v>3.4400000000000004</v>
      </c>
      <c r="Q36" s="41">
        <f t="shared" si="5"/>
        <v>2.8</v>
      </c>
      <c r="R36" s="19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</row>
    <row r="37" spans="3:33" s="3" customFormat="1" ht="27.75" customHeight="1" x14ac:dyDescent="0.2">
      <c r="C37" s="20"/>
      <c r="D37" s="25" t="s">
        <v>110</v>
      </c>
      <c r="E37" s="31">
        <f>SUM(F37:Q37)</f>
        <v>19.649000000000001</v>
      </c>
      <c r="F37" s="31">
        <v>2.68</v>
      </c>
      <c r="G37" s="31">
        <v>2.4000000000000004</v>
      </c>
      <c r="H37" s="31">
        <v>2.42</v>
      </c>
      <c r="I37" s="31">
        <v>0.56000000000000005</v>
      </c>
      <c r="J37" s="31" t="s">
        <v>90</v>
      </c>
      <c r="K37" s="31">
        <v>0.32</v>
      </c>
      <c r="L37" s="31">
        <v>1.2</v>
      </c>
      <c r="M37" s="31">
        <v>1</v>
      </c>
      <c r="N37" s="31">
        <v>0.72899999999999998</v>
      </c>
      <c r="O37" s="31">
        <v>2.1</v>
      </c>
      <c r="P37" s="31">
        <v>3.4400000000000004</v>
      </c>
      <c r="Q37" s="31">
        <v>2.8</v>
      </c>
      <c r="R37" s="158"/>
      <c r="S37" s="14"/>
      <c r="T37" s="46"/>
      <c r="U37" s="46"/>
      <c r="V37" s="46"/>
      <c r="W37" s="46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3:33" s="3" customFormat="1" ht="27.75" customHeight="1" x14ac:dyDescent="0.2">
      <c r="C38" s="20"/>
      <c r="D38" s="25" t="s">
        <v>124</v>
      </c>
      <c r="E38" s="31">
        <v>0</v>
      </c>
      <c r="F38" s="31" t="s">
        <v>90</v>
      </c>
      <c r="G38" s="31" t="s">
        <v>90</v>
      </c>
      <c r="H38" s="31" t="s">
        <v>90</v>
      </c>
      <c r="I38" s="31" t="s">
        <v>90</v>
      </c>
      <c r="J38" s="31" t="s">
        <v>90</v>
      </c>
      <c r="K38" s="31" t="s">
        <v>90</v>
      </c>
      <c r="L38" s="31" t="s">
        <v>90</v>
      </c>
      <c r="M38" s="31" t="s">
        <v>90</v>
      </c>
      <c r="N38" s="31" t="s">
        <v>90</v>
      </c>
      <c r="O38" s="31" t="s">
        <v>90</v>
      </c>
      <c r="P38" s="31" t="s">
        <v>90</v>
      </c>
      <c r="Q38" s="31" t="s">
        <v>90</v>
      </c>
      <c r="R38" s="158"/>
      <c r="S38" s="14"/>
      <c r="T38" s="46"/>
      <c r="U38" s="46"/>
      <c r="V38" s="46"/>
      <c r="W38" s="46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3:33" s="3" customFormat="1" ht="10.5" customHeight="1" x14ac:dyDescent="0.2">
      <c r="C39" s="2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27"/>
      <c r="S39" s="14"/>
      <c r="T39" s="46"/>
      <c r="U39" s="46"/>
      <c r="V39" s="46"/>
      <c r="W39" s="46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3:33" s="3" customFormat="1" ht="4.5" hidden="1" customHeight="1" x14ac:dyDescent="0.2">
      <c r="S40" s="14"/>
      <c r="T40" s="46"/>
      <c r="U40" s="46"/>
      <c r="V40" s="46"/>
      <c r="W40" s="46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3:33" s="8" customFormat="1" ht="14.25" customHeight="1" x14ac:dyDescent="0.2">
      <c r="D41" s="44" t="s">
        <v>129</v>
      </c>
      <c r="S41" s="35"/>
      <c r="T41" s="48"/>
      <c r="U41" s="48"/>
      <c r="V41" s="48"/>
      <c r="W41" s="48"/>
      <c r="X41" s="35"/>
      <c r="Y41" s="35"/>
      <c r="Z41" s="35"/>
      <c r="AA41" s="35"/>
      <c r="AB41" s="35"/>
      <c r="AC41" s="35"/>
      <c r="AD41" s="35"/>
      <c r="AE41" s="35"/>
      <c r="AF41" s="35"/>
      <c r="AG41" s="35"/>
    </row>
    <row r="42" spans="3:33" s="3" customFormat="1" ht="14.25" customHeight="1" x14ac:dyDescent="0.2">
      <c r="C42" s="13"/>
      <c r="D42" s="69" t="s">
        <v>39</v>
      </c>
      <c r="S42" s="14"/>
      <c r="T42" s="46"/>
      <c r="U42" s="46"/>
      <c r="V42" s="46"/>
      <c r="W42" s="46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3:33" s="3" customFormat="1" ht="11.25" customHeight="1" x14ac:dyDescent="0.2">
      <c r="C43" s="13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S43" s="14"/>
      <c r="T43" s="46"/>
      <c r="U43" s="46"/>
      <c r="V43" s="46"/>
      <c r="W43" s="46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3:33" s="3" customFormat="1" ht="11.25" customHeight="1" x14ac:dyDescent="0.2">
      <c r="C44" s="13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S44" s="14"/>
      <c r="T44" s="46"/>
      <c r="U44" s="46"/>
      <c r="V44" s="46"/>
      <c r="W44" s="46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3:33" s="3" customFormat="1" ht="11.25" customHeight="1" x14ac:dyDescent="0.2">
      <c r="C45" s="13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S45" s="14"/>
      <c r="T45" s="46"/>
      <c r="U45" s="46"/>
      <c r="V45" s="46"/>
      <c r="W45" s="46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3:33" s="3" customFormat="1" ht="11.25" customHeight="1" x14ac:dyDescent="0.2">
      <c r="C46" s="13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S46" s="14"/>
      <c r="T46" s="46"/>
      <c r="U46" s="46"/>
      <c r="V46" s="46"/>
      <c r="W46" s="46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3:33" s="9" customFormat="1" ht="11.25" customHeight="1" x14ac:dyDescent="0.2">
      <c r="C47" s="11"/>
      <c r="J47" s="10"/>
      <c r="K47" s="10"/>
      <c r="L47" s="10"/>
      <c r="M47" s="10"/>
      <c r="N47" s="10"/>
      <c r="O47" s="10"/>
      <c r="P47" s="10"/>
      <c r="S47" s="14"/>
      <c r="T47" s="46"/>
      <c r="U47" s="46"/>
      <c r="V47" s="46"/>
      <c r="W47" s="46"/>
      <c r="X47" s="14"/>
      <c r="Y47" s="14"/>
      <c r="Z47" s="14"/>
      <c r="AA47" s="14"/>
      <c r="AB47" s="14"/>
      <c r="AC47" s="14"/>
      <c r="AD47" s="14"/>
      <c r="AE47" s="14"/>
      <c r="AF47" s="14"/>
      <c r="AG47" s="14"/>
    </row>
    <row r="48" spans="3:33" s="3" customFormat="1" ht="11.25" customHeight="1" x14ac:dyDescent="0.2">
      <c r="D48" s="9"/>
      <c r="E48" s="9"/>
      <c r="F48" s="9"/>
      <c r="G48" s="14"/>
      <c r="S48" s="14"/>
      <c r="T48" s="46"/>
      <c r="Y48" s="14"/>
      <c r="Z48" s="14"/>
      <c r="AA48" s="14"/>
      <c r="AB48" s="14"/>
      <c r="AC48" s="14"/>
      <c r="AD48" s="14"/>
      <c r="AE48" s="14"/>
      <c r="AF48" s="14"/>
      <c r="AG48" s="14"/>
    </row>
    <row r="49" spans="4:33" s="3" customFormat="1" ht="14.25" x14ac:dyDescent="0.2">
      <c r="D49" s="9"/>
      <c r="E49" s="9"/>
      <c r="F49" s="9"/>
      <c r="G49" s="14"/>
      <c r="S49" s="14"/>
      <c r="T49" s="46"/>
      <c r="Y49" s="14"/>
      <c r="Z49" s="14"/>
      <c r="AA49" s="14"/>
      <c r="AB49" s="14"/>
      <c r="AC49" s="14"/>
      <c r="AD49" s="14"/>
      <c r="AE49" s="14"/>
      <c r="AF49" s="14"/>
      <c r="AG49" s="14"/>
    </row>
    <row r="50" spans="4:33" s="3" customFormat="1" ht="14.25" x14ac:dyDescent="0.2">
      <c r="D50" s="9"/>
      <c r="E50" s="9"/>
      <c r="F50" s="9"/>
      <c r="G50" s="14"/>
      <c r="S50" s="14"/>
      <c r="T50" s="46"/>
      <c r="Y50" s="14"/>
      <c r="Z50" s="14"/>
      <c r="AA50" s="14"/>
      <c r="AB50" s="14"/>
      <c r="AC50" s="14"/>
      <c r="AD50" s="14"/>
      <c r="AE50" s="14"/>
      <c r="AF50" s="14"/>
      <c r="AG50" s="14"/>
    </row>
    <row r="51" spans="4:33" s="3" customFormat="1" ht="14.25" x14ac:dyDescent="0.2">
      <c r="D51" s="9" t="s">
        <v>83</v>
      </c>
      <c r="E51" s="9">
        <f>+E9</f>
        <v>12378.257000000003</v>
      </c>
      <c r="F51" s="9">
        <f>ROUND(E51/E$55*100,2)</f>
        <v>93.61</v>
      </c>
      <c r="G51" s="14"/>
      <c r="S51" s="14"/>
      <c r="T51" s="46"/>
      <c r="Y51" s="14"/>
      <c r="Z51" s="14"/>
      <c r="AA51" s="14"/>
      <c r="AB51" s="14"/>
      <c r="AC51" s="14"/>
      <c r="AD51" s="14"/>
      <c r="AE51" s="14"/>
      <c r="AF51" s="14"/>
      <c r="AG51" s="14"/>
    </row>
    <row r="52" spans="4:33" s="3" customFormat="1" ht="14.25" x14ac:dyDescent="0.2">
      <c r="D52" s="9" t="s">
        <v>96</v>
      </c>
      <c r="E52" s="9">
        <f>+E23</f>
        <v>825.79049999999995</v>
      </c>
      <c r="F52" s="9">
        <f>ROUND(E52/E$55*100,2)</f>
        <v>6.24</v>
      </c>
      <c r="G52" s="14"/>
      <c r="S52" s="14"/>
      <c r="T52" s="46"/>
      <c r="Y52" s="14"/>
      <c r="Z52" s="14"/>
      <c r="AA52" s="14"/>
      <c r="AB52" s="14"/>
      <c r="AC52" s="14"/>
      <c r="AD52" s="14"/>
      <c r="AE52" s="14"/>
      <c r="AF52" s="14"/>
      <c r="AG52" s="14"/>
    </row>
    <row r="53" spans="4:33" s="3" customFormat="1" ht="14.25" x14ac:dyDescent="0.2">
      <c r="D53" s="9" t="s">
        <v>114</v>
      </c>
      <c r="E53" s="9">
        <f>+E36</f>
        <v>19.649000000000001</v>
      </c>
      <c r="F53" s="9">
        <f>ROUND(E53/E$55*100,2)</f>
        <v>0.15</v>
      </c>
      <c r="G53" s="14"/>
      <c r="S53" s="14"/>
      <c r="T53" s="46"/>
      <c r="Y53" s="14"/>
      <c r="Z53" s="14"/>
      <c r="AA53" s="14"/>
      <c r="AB53" s="14"/>
      <c r="AC53" s="14"/>
      <c r="AD53" s="14"/>
      <c r="AE53" s="14"/>
      <c r="AF53" s="14"/>
      <c r="AG53" s="14"/>
    </row>
    <row r="54" spans="4:33" s="3" customFormat="1" ht="14.25" x14ac:dyDescent="0.2">
      <c r="D54" s="9" t="s">
        <v>120</v>
      </c>
      <c r="E54" s="9">
        <v>0</v>
      </c>
      <c r="F54" s="9">
        <f>ROUND(E54/E$55*100,2)</f>
        <v>0</v>
      </c>
      <c r="G54" s="14"/>
      <c r="S54" s="14"/>
      <c r="T54" s="46"/>
      <c r="Y54" s="14"/>
      <c r="Z54" s="14"/>
      <c r="AA54" s="14"/>
      <c r="AB54" s="14"/>
      <c r="AC54" s="14"/>
      <c r="AD54" s="14"/>
      <c r="AE54" s="14"/>
      <c r="AF54" s="14"/>
      <c r="AG54" s="14"/>
    </row>
    <row r="55" spans="4:33" s="3" customFormat="1" ht="14.25" x14ac:dyDescent="0.2">
      <c r="D55" s="9"/>
      <c r="E55" s="9">
        <f>SUM(E51:E54)</f>
        <v>13223.696500000002</v>
      </c>
      <c r="F55" s="9"/>
      <c r="G55" s="14"/>
      <c r="K55" s="46"/>
      <c r="L55" s="46"/>
      <c r="M55" s="46"/>
      <c r="N55" s="14"/>
      <c r="S55" s="14"/>
      <c r="T55" s="46"/>
      <c r="Y55" s="14"/>
      <c r="Z55" s="14"/>
      <c r="AA55" s="14"/>
      <c r="AB55" s="14"/>
      <c r="AC55" s="14"/>
      <c r="AD55" s="14"/>
      <c r="AE55" s="14"/>
      <c r="AF55" s="14"/>
      <c r="AG55" s="14"/>
    </row>
    <row r="56" spans="4:33" s="3" customFormat="1" ht="14.25" x14ac:dyDescent="0.2">
      <c r="D56" s="9"/>
      <c r="E56" s="9"/>
      <c r="F56" s="9"/>
      <c r="G56" s="14"/>
      <c r="K56" s="46"/>
      <c r="L56" s="46"/>
      <c r="M56" s="46"/>
      <c r="N56" s="14"/>
      <c r="S56" s="14"/>
      <c r="T56" s="46"/>
      <c r="Y56" s="14"/>
      <c r="Z56" s="14"/>
      <c r="AA56" s="14"/>
      <c r="AB56" s="14"/>
      <c r="AC56" s="14"/>
      <c r="AD56" s="14"/>
      <c r="AE56" s="14"/>
      <c r="AF56" s="14"/>
      <c r="AG56" s="14"/>
    </row>
    <row r="57" spans="4:33" ht="14.25" x14ac:dyDescent="0.2">
      <c r="D57" s="11"/>
      <c r="E57" s="11"/>
      <c r="F57" s="11"/>
      <c r="G57" s="15"/>
      <c r="K57" s="46"/>
      <c r="L57" s="46"/>
      <c r="M57" s="46"/>
      <c r="N57" s="14"/>
      <c r="S57" s="15"/>
      <c r="T57" s="47"/>
      <c r="Y57" s="15"/>
      <c r="Z57" s="15"/>
      <c r="AA57" s="15"/>
      <c r="AB57" s="15"/>
      <c r="AC57" s="15"/>
      <c r="AD57" s="15"/>
      <c r="AE57" s="15"/>
      <c r="AF57" s="15"/>
      <c r="AG57" s="15"/>
    </row>
    <row r="58" spans="4:33" ht="14.25" x14ac:dyDescent="0.2">
      <c r="D58" s="15"/>
      <c r="E58" s="15"/>
      <c r="F58" s="15"/>
      <c r="G58" s="15"/>
      <c r="K58" s="46" t="s">
        <v>83</v>
      </c>
      <c r="L58" s="46">
        <f>+E9</f>
        <v>12378.257000000003</v>
      </c>
      <c r="M58" s="46"/>
      <c r="N58" s="14"/>
      <c r="S58" s="15"/>
      <c r="T58" s="47"/>
      <c r="U58" s="47"/>
      <c r="V58" s="47"/>
      <c r="W58" s="47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4:33" ht="14.25" x14ac:dyDescent="0.2">
      <c r="D59" s="15"/>
      <c r="E59" s="15"/>
      <c r="F59" s="15"/>
      <c r="G59" s="15"/>
      <c r="K59" s="46" t="s">
        <v>96</v>
      </c>
      <c r="L59" s="46">
        <f>+E23</f>
        <v>825.79049999999995</v>
      </c>
      <c r="M59" s="46"/>
      <c r="N59" s="14"/>
      <c r="S59" s="15"/>
      <c r="T59" s="47"/>
      <c r="U59" s="47"/>
      <c r="V59" s="47"/>
      <c r="W59" s="47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4:33" ht="14.25" x14ac:dyDescent="0.2">
      <c r="K60" s="46" t="s">
        <v>114</v>
      </c>
      <c r="L60" s="46">
        <f>+E36</f>
        <v>19.649000000000001</v>
      </c>
      <c r="M60" s="46"/>
      <c r="N60" s="14"/>
      <c r="S60" s="15"/>
      <c r="T60" s="47"/>
      <c r="U60" s="47"/>
      <c r="V60" s="47"/>
      <c r="W60" s="47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4:33" ht="14.25" x14ac:dyDescent="0.2">
      <c r="K61" s="46"/>
      <c r="L61" s="46">
        <f>SUM(L58:L60)</f>
        <v>13223.696500000002</v>
      </c>
      <c r="M61" s="46"/>
      <c r="N61" s="14"/>
      <c r="S61" s="15"/>
      <c r="T61" s="47"/>
      <c r="U61" s="47"/>
      <c r="V61" s="47"/>
      <c r="W61" s="47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4:33" ht="14.25" x14ac:dyDescent="0.2">
      <c r="K62" s="46"/>
      <c r="L62" s="46"/>
      <c r="M62" s="46"/>
      <c r="N62" s="14"/>
      <c r="S62" s="15"/>
      <c r="T62" s="47"/>
      <c r="U62" s="47"/>
      <c r="V62" s="47"/>
      <c r="W62" s="47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4:33" ht="14.25" x14ac:dyDescent="0.2">
      <c r="K63" s="46"/>
      <c r="L63" s="46"/>
      <c r="M63" s="46"/>
      <c r="N63" s="14"/>
      <c r="S63" s="15"/>
      <c r="T63" s="47"/>
      <c r="U63" s="47"/>
      <c r="V63" s="47"/>
      <c r="W63" s="47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4:33" x14ac:dyDescent="0.2">
      <c r="K64" s="47"/>
      <c r="L64" s="47"/>
      <c r="M64" s="47"/>
      <c r="N64" s="15"/>
      <c r="S64" s="15"/>
      <c r="T64" s="47"/>
      <c r="U64" s="47"/>
      <c r="V64" s="47"/>
      <c r="W64" s="47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4:33" x14ac:dyDescent="0.2"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4:33" x14ac:dyDescent="0.2"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4:33" x14ac:dyDescent="0.2"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4:33" x14ac:dyDescent="0.2"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4:33" x14ac:dyDescent="0.2"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4:33" x14ac:dyDescent="0.2"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4:33" x14ac:dyDescent="0.2"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4:33" x14ac:dyDescent="0.2"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4:33" x14ac:dyDescent="0.2"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4:33" x14ac:dyDescent="0.2"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4:33" x14ac:dyDescent="0.2"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4:33" ht="14.25" x14ac:dyDescent="0.2">
      <c r="D76" s="44" t="s">
        <v>129</v>
      </c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</sheetData>
  <mergeCells count="5">
    <mergeCell ref="C2:R2"/>
    <mergeCell ref="C3:R3"/>
    <mergeCell ref="C5:D5"/>
    <mergeCell ref="Q5:R5"/>
    <mergeCell ref="C7:D7"/>
  </mergeCells>
  <printOptions horizontalCentered="1" verticalCentered="1"/>
  <pageMargins left="0" right="0" top="0" bottom="0" header="0" footer="0"/>
  <pageSetup scale="4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AG66"/>
  <sheetViews>
    <sheetView showGridLines="0" tabSelected="1" zoomScale="85" zoomScaleNormal="85" workbookViewId="0">
      <selection activeCell="U25" sqref="U25"/>
    </sheetView>
  </sheetViews>
  <sheetFormatPr baseColWidth="10" defaultColWidth="9.140625" defaultRowHeight="12.75" x14ac:dyDescent="0.2"/>
  <cols>
    <col min="1" max="1" width="2.28515625" style="13" customWidth="1"/>
    <col min="2" max="2" width="2.42578125" style="13" customWidth="1"/>
    <col min="3" max="3" width="0.85546875" style="13" customWidth="1"/>
    <col min="4" max="4" width="28.5703125" style="13" customWidth="1"/>
    <col min="5" max="5" width="18" style="13" customWidth="1"/>
    <col min="6" max="6" width="13.85546875" style="13" customWidth="1"/>
    <col min="7" max="7" width="14" style="13" customWidth="1"/>
    <col min="8" max="8" width="13.85546875" style="13" customWidth="1"/>
    <col min="9" max="9" width="14" style="13" customWidth="1"/>
    <col min="10" max="10" width="13.85546875" style="13" customWidth="1"/>
    <col min="11" max="11" width="13.28515625" style="13" customWidth="1"/>
    <col min="12" max="12" width="13.42578125" style="13" customWidth="1"/>
    <col min="13" max="13" width="14.140625" style="13" customWidth="1"/>
    <col min="14" max="14" width="14" style="13" customWidth="1"/>
    <col min="15" max="15" width="13.5703125" style="13" customWidth="1"/>
    <col min="16" max="17" width="13.5703125" style="13" bestFit="1" customWidth="1"/>
    <col min="18" max="18" width="1.5703125" style="13" customWidth="1"/>
    <col min="19" max="21" width="9.140625" style="13"/>
    <col min="22" max="22" width="11.7109375" style="13" customWidth="1"/>
    <col min="23" max="16384" width="9.140625" style="13"/>
  </cols>
  <sheetData>
    <row r="1" spans="3:33" x14ac:dyDescent="0.2"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3:33" s="161" customFormat="1" ht="39" customHeight="1" x14ac:dyDescent="0.2">
      <c r="C2" s="187" t="s">
        <v>130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</row>
    <row r="3" spans="3:33" s="1" customFormat="1" ht="19.5" customHeight="1" x14ac:dyDescent="0.2">
      <c r="C3" s="176" t="s">
        <v>80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3:33" s="1" customFormat="1" ht="15.75" customHeight="1" x14ac:dyDescent="0.2"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1">
        <v>17.593</v>
      </c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3:33" s="2" customFormat="1" ht="38.25" customHeight="1" x14ac:dyDescent="0.2">
      <c r="C5" s="177" t="s">
        <v>81</v>
      </c>
      <c r="D5" s="182"/>
      <c r="E5" s="16" t="s">
        <v>3</v>
      </c>
      <c r="F5" s="16" t="s">
        <v>4</v>
      </c>
      <c r="G5" s="16" t="s">
        <v>5</v>
      </c>
      <c r="H5" s="16" t="s">
        <v>6</v>
      </c>
      <c r="I5" s="16" t="s">
        <v>82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  <c r="Q5" s="183" t="s">
        <v>15</v>
      </c>
      <c r="R5" s="184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spans="3:33" s="2" customFormat="1" ht="11.25" customHeight="1" x14ac:dyDescent="0.2">
      <c r="C6" s="17"/>
      <c r="R6" s="18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</row>
    <row r="7" spans="3:33" s="2" customFormat="1" ht="15" customHeight="1" x14ac:dyDescent="0.2">
      <c r="C7" s="179" t="s">
        <v>3</v>
      </c>
      <c r="D7" s="180"/>
      <c r="E7" s="41">
        <f>E9</f>
        <v>671.50900000000001</v>
      </c>
      <c r="F7" s="41">
        <f t="shared" ref="F7:P7" si="0">F9</f>
        <v>42.737999999999985</v>
      </c>
      <c r="G7" s="41">
        <f t="shared" si="0"/>
        <v>44.129000000000005</v>
      </c>
      <c r="H7" s="41">
        <f t="shared" si="0"/>
        <v>47.231999999999999</v>
      </c>
      <c r="I7" s="41">
        <f t="shared" si="0"/>
        <v>18.224</v>
      </c>
      <c r="J7" s="41">
        <f t="shared" si="0"/>
        <v>18.504000000000001</v>
      </c>
      <c r="K7" s="41">
        <f t="shared" si="0"/>
        <v>52.825000000000003</v>
      </c>
      <c r="L7" s="41">
        <f t="shared" si="0"/>
        <v>135.066</v>
      </c>
      <c r="M7" s="41">
        <f t="shared" si="0"/>
        <v>119.17500000000001</v>
      </c>
      <c r="N7" s="41">
        <f t="shared" si="0"/>
        <v>62.81600000000001</v>
      </c>
      <c r="O7" s="41">
        <f t="shared" si="0"/>
        <v>48.359999999999992</v>
      </c>
      <c r="P7" s="41">
        <f t="shared" si="0"/>
        <v>38.318999999999996</v>
      </c>
      <c r="Q7" s="41">
        <f>Q9</f>
        <v>44.121000000000002</v>
      </c>
      <c r="R7" s="19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</row>
    <row r="8" spans="3:33" s="3" customFormat="1" ht="11.25" customHeight="1" x14ac:dyDescent="0.2">
      <c r="C8" s="2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21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3:33" s="2" customFormat="1" ht="30" customHeight="1" x14ac:dyDescent="0.2">
      <c r="C9" s="22"/>
      <c r="D9" s="42" t="s">
        <v>83</v>
      </c>
      <c r="E9" s="41">
        <f>SUM(E10:E27)</f>
        <v>671.50900000000001</v>
      </c>
      <c r="F9" s="41">
        <f t="shared" ref="F9:R9" si="1">SUM(F10:F27)</f>
        <v>42.737999999999985</v>
      </c>
      <c r="G9" s="41">
        <f t="shared" si="1"/>
        <v>44.129000000000005</v>
      </c>
      <c r="H9" s="41">
        <f t="shared" si="1"/>
        <v>47.231999999999999</v>
      </c>
      <c r="I9" s="41">
        <f t="shared" si="1"/>
        <v>18.224</v>
      </c>
      <c r="J9" s="41">
        <f t="shared" si="1"/>
        <v>18.504000000000001</v>
      </c>
      <c r="K9" s="41">
        <f t="shared" si="1"/>
        <v>52.825000000000003</v>
      </c>
      <c r="L9" s="41">
        <f>SUM(L10:L27)</f>
        <v>135.066</v>
      </c>
      <c r="M9" s="41">
        <f t="shared" si="1"/>
        <v>119.17500000000001</v>
      </c>
      <c r="N9" s="41">
        <f t="shared" si="1"/>
        <v>62.81600000000001</v>
      </c>
      <c r="O9" s="41">
        <f t="shared" si="1"/>
        <v>48.359999999999992</v>
      </c>
      <c r="P9" s="41">
        <f t="shared" si="1"/>
        <v>38.318999999999996</v>
      </c>
      <c r="Q9" s="41">
        <f>SUM(Q10:Q27)</f>
        <v>44.121000000000002</v>
      </c>
      <c r="R9" s="159">
        <f t="shared" si="1"/>
        <v>0</v>
      </c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3:33" s="3" customFormat="1" ht="25.5" customHeight="1" x14ac:dyDescent="0.2">
      <c r="C10" s="20"/>
      <c r="D10" s="24" t="s">
        <v>131</v>
      </c>
      <c r="E10" s="31">
        <f>SUM(F10:Q10)</f>
        <v>166.14699999999999</v>
      </c>
      <c r="F10" s="31">
        <v>10.930999999999996</v>
      </c>
      <c r="G10" s="31">
        <v>12.738000000000001</v>
      </c>
      <c r="H10" s="31">
        <v>14.813000000000001</v>
      </c>
      <c r="I10" s="31">
        <v>4.1950000000000003</v>
      </c>
      <c r="J10" s="31">
        <v>5.3590000000000018</v>
      </c>
      <c r="K10" s="31">
        <v>12.944000000000001</v>
      </c>
      <c r="L10" s="31">
        <v>32.321999999999996</v>
      </c>
      <c r="M10" s="31">
        <v>30.559000000000012</v>
      </c>
      <c r="N10" s="31">
        <v>22.624000000000002</v>
      </c>
      <c r="O10" s="31">
        <v>10.036999999999997</v>
      </c>
      <c r="P10" s="31">
        <v>5.0149999999999988</v>
      </c>
      <c r="Q10" s="31">
        <v>4.6099999999999985</v>
      </c>
      <c r="R10" s="21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3:33" s="3" customFormat="1" ht="25.5" customHeight="1" x14ac:dyDescent="0.2">
      <c r="C11" s="20"/>
      <c r="D11" s="24" t="s">
        <v>132</v>
      </c>
      <c r="E11" s="31">
        <f t="shared" ref="E11:E26" si="2">SUM(F11:Q11)</f>
        <v>62.214999999999996</v>
      </c>
      <c r="F11" s="31">
        <v>1.4690000000000001</v>
      </c>
      <c r="G11" s="31">
        <v>2.3720000000000003</v>
      </c>
      <c r="H11" s="31">
        <v>5.0439999999999996</v>
      </c>
      <c r="I11" s="31">
        <v>1.4370000000000001</v>
      </c>
      <c r="J11" s="31">
        <v>1.3719999999999999</v>
      </c>
      <c r="K11" s="31">
        <v>4.0270000000000001</v>
      </c>
      <c r="L11" s="31">
        <v>12.446000000000002</v>
      </c>
      <c r="M11" s="31">
        <v>14.945999999999998</v>
      </c>
      <c r="N11" s="31">
        <v>7.5339999999999998</v>
      </c>
      <c r="O11" s="31">
        <v>3.1409999999999996</v>
      </c>
      <c r="P11" s="31">
        <v>2.7009999999999992</v>
      </c>
      <c r="Q11" s="31">
        <v>5.7260000000000009</v>
      </c>
      <c r="R11" s="21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3:33" s="3" customFormat="1" ht="25.5" customHeight="1" x14ac:dyDescent="0.2">
      <c r="C12" s="20"/>
      <c r="D12" s="24" t="s">
        <v>133</v>
      </c>
      <c r="E12" s="31">
        <f t="shared" si="2"/>
        <v>68.451999999999998</v>
      </c>
      <c r="F12" s="31">
        <v>3.5309999999999988</v>
      </c>
      <c r="G12" s="31">
        <v>3.9719999999999991</v>
      </c>
      <c r="H12" s="31">
        <v>5.5330000000000004</v>
      </c>
      <c r="I12" s="31">
        <v>1.278</v>
      </c>
      <c r="J12" s="31">
        <v>2.0169999999999999</v>
      </c>
      <c r="K12" s="31">
        <v>4.7089999999999979</v>
      </c>
      <c r="L12" s="31">
        <v>15.133000000000003</v>
      </c>
      <c r="M12" s="31">
        <v>13.944999999999999</v>
      </c>
      <c r="N12" s="31">
        <v>6.8609999999999962</v>
      </c>
      <c r="O12" s="31">
        <v>5.4059999999999988</v>
      </c>
      <c r="P12" s="31">
        <v>3.0170000000000008</v>
      </c>
      <c r="Q12" s="31">
        <v>3.05</v>
      </c>
      <c r="R12" s="21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3:33" s="3" customFormat="1" ht="25.5" customHeight="1" x14ac:dyDescent="0.2">
      <c r="C13" s="20"/>
      <c r="D13" s="24" t="s">
        <v>134</v>
      </c>
      <c r="E13" s="31">
        <f t="shared" si="2"/>
        <v>33.687000000000005</v>
      </c>
      <c r="F13" s="31">
        <v>5.5889999999999995</v>
      </c>
      <c r="G13" s="31">
        <v>5.6819999999999995</v>
      </c>
      <c r="H13" s="31">
        <v>3.4579999999999997</v>
      </c>
      <c r="I13" s="31">
        <v>0.92999999999999983</v>
      </c>
      <c r="J13" s="31">
        <v>0.69899999999999995</v>
      </c>
      <c r="K13" s="31">
        <v>1.2130000000000003</v>
      </c>
      <c r="L13" s="31">
        <v>2.3459999999999996</v>
      </c>
      <c r="M13" s="31">
        <v>2.4969999999999999</v>
      </c>
      <c r="N13" s="31">
        <v>2.4500000000000006</v>
      </c>
      <c r="O13" s="31">
        <v>2.9720000000000009</v>
      </c>
      <c r="P13" s="31">
        <v>3.0059999999999998</v>
      </c>
      <c r="Q13" s="31">
        <v>2.8449999999999993</v>
      </c>
      <c r="R13" s="21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3:33" s="3" customFormat="1" ht="25.5" customHeight="1" x14ac:dyDescent="0.2">
      <c r="C14" s="20"/>
      <c r="D14" s="24" t="s">
        <v>135</v>
      </c>
      <c r="E14" s="31">
        <f t="shared" si="2"/>
        <v>37.683999999999997</v>
      </c>
      <c r="F14" s="31">
        <v>2.9669999999999996</v>
      </c>
      <c r="G14" s="31">
        <v>2.8019999999999987</v>
      </c>
      <c r="H14" s="31">
        <v>1.6210000000000004</v>
      </c>
      <c r="I14" s="31">
        <v>0.21499999999999997</v>
      </c>
      <c r="J14" s="31">
        <v>0.112</v>
      </c>
      <c r="K14" s="31">
        <v>3.5879999999999992</v>
      </c>
      <c r="L14" s="31">
        <v>8.8159999999999989</v>
      </c>
      <c r="M14" s="31">
        <v>12.185</v>
      </c>
      <c r="N14" s="31">
        <v>1.8630000000000002</v>
      </c>
      <c r="O14" s="31">
        <v>1.0090000000000003</v>
      </c>
      <c r="P14" s="31">
        <v>1.5709999999999997</v>
      </c>
      <c r="Q14" s="31">
        <v>0.93500000000000039</v>
      </c>
      <c r="R14" s="21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3:33" s="3" customFormat="1" ht="25.5" customHeight="1" x14ac:dyDescent="0.2">
      <c r="C15" s="20"/>
      <c r="D15" s="24" t="s">
        <v>136</v>
      </c>
      <c r="E15" s="31">
        <f t="shared" si="2"/>
        <v>6.0120000000000013</v>
      </c>
      <c r="F15" s="31">
        <v>1.3600000000000005</v>
      </c>
      <c r="G15" s="31">
        <v>0.79500000000000037</v>
      </c>
      <c r="H15" s="31">
        <v>1.9190000000000003</v>
      </c>
      <c r="I15" s="31">
        <v>5.1999999999999998E-2</v>
      </c>
      <c r="J15" s="31">
        <v>4.3000000000000003E-2</v>
      </c>
      <c r="K15" s="31">
        <v>0.26400000000000001</v>
      </c>
      <c r="L15" s="31">
        <v>0.46700000000000008</v>
      </c>
      <c r="M15" s="31">
        <v>0.23600000000000004</v>
      </c>
      <c r="N15" s="31">
        <v>0.46500000000000002</v>
      </c>
      <c r="O15" s="31">
        <v>0.33500000000000002</v>
      </c>
      <c r="P15" s="31">
        <v>7.5999999999999998E-2</v>
      </c>
      <c r="Q15" s="31" t="s">
        <v>90</v>
      </c>
      <c r="R15" s="21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3:33" s="3" customFormat="1" ht="25.5" customHeight="1" x14ac:dyDescent="0.2">
      <c r="C16" s="20"/>
      <c r="D16" s="24" t="s">
        <v>137</v>
      </c>
      <c r="E16" s="31">
        <f t="shared" si="2"/>
        <v>31.347000000000008</v>
      </c>
      <c r="F16" s="31">
        <v>3.9350000000000001</v>
      </c>
      <c r="G16" s="31">
        <v>4.5360000000000005</v>
      </c>
      <c r="H16" s="31">
        <v>5.9700000000000006</v>
      </c>
      <c r="I16" s="31">
        <v>2.3260000000000005</v>
      </c>
      <c r="J16" s="31">
        <v>0.56500000000000006</v>
      </c>
      <c r="K16" s="31">
        <v>1.3070000000000004</v>
      </c>
      <c r="L16" s="31">
        <v>3.1810000000000005</v>
      </c>
      <c r="M16" s="31">
        <v>1.5740000000000005</v>
      </c>
      <c r="N16" s="31">
        <v>1.4580000000000004</v>
      </c>
      <c r="O16" s="31">
        <v>2.9860000000000007</v>
      </c>
      <c r="P16" s="31">
        <v>1.7019999999999997</v>
      </c>
      <c r="Q16" s="31">
        <v>1.8070000000000004</v>
      </c>
      <c r="R16" s="21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3:33" s="3" customFormat="1" ht="25.5" customHeight="1" x14ac:dyDescent="0.2">
      <c r="C17" s="20"/>
      <c r="D17" s="24" t="s">
        <v>138</v>
      </c>
      <c r="E17" s="31">
        <f t="shared" si="2"/>
        <v>26.991</v>
      </c>
      <c r="F17" s="31">
        <v>2.3759999999999994</v>
      </c>
      <c r="G17" s="31">
        <v>0.36499999999999999</v>
      </c>
      <c r="H17" s="31">
        <v>0.193</v>
      </c>
      <c r="I17" s="31">
        <v>0.30499999999999999</v>
      </c>
      <c r="J17" s="31">
        <v>1.9969999999999997</v>
      </c>
      <c r="K17" s="31">
        <v>1.4189999999999998</v>
      </c>
      <c r="L17" s="31">
        <v>3.1730000000000009</v>
      </c>
      <c r="M17" s="31">
        <v>3.5689999999999986</v>
      </c>
      <c r="N17" s="31">
        <v>0.7080000000000003</v>
      </c>
      <c r="O17" s="31">
        <v>4.4349999999999987</v>
      </c>
      <c r="P17" s="31">
        <v>4.274</v>
      </c>
      <c r="Q17" s="31">
        <v>4.1769999999999987</v>
      </c>
      <c r="R17" s="21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3:33" s="3" customFormat="1" ht="25.5" customHeight="1" x14ac:dyDescent="0.2">
      <c r="C18" s="20"/>
      <c r="D18" s="24" t="s">
        <v>139</v>
      </c>
      <c r="E18" s="31">
        <f t="shared" si="2"/>
        <v>33.779000000000003</v>
      </c>
      <c r="F18" s="31">
        <v>0.56200000000000017</v>
      </c>
      <c r="G18" s="31">
        <v>0.14500000000000002</v>
      </c>
      <c r="H18" s="31">
        <v>0.34100000000000008</v>
      </c>
      <c r="I18" s="31">
        <v>0.42100000000000004</v>
      </c>
      <c r="J18" s="31">
        <v>1.9369999999999998</v>
      </c>
      <c r="K18" s="31">
        <v>8.1069999999999993</v>
      </c>
      <c r="L18" s="31">
        <v>13.696000000000003</v>
      </c>
      <c r="M18" s="31">
        <v>4.7260000000000009</v>
      </c>
      <c r="N18" s="31">
        <v>2.0659999999999994</v>
      </c>
      <c r="O18" s="31">
        <v>0.74100000000000021</v>
      </c>
      <c r="P18" s="31">
        <v>0.35899999999999999</v>
      </c>
      <c r="Q18" s="31">
        <v>0.67800000000000016</v>
      </c>
      <c r="R18" s="21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3:33" s="3" customFormat="1" ht="25.5" customHeight="1" x14ac:dyDescent="0.2">
      <c r="C19" s="20"/>
      <c r="D19" s="24" t="s">
        <v>140</v>
      </c>
      <c r="E19" s="31">
        <f t="shared" si="2"/>
        <v>18.402999999999999</v>
      </c>
      <c r="F19" s="31">
        <v>2.145</v>
      </c>
      <c r="G19" s="31">
        <v>2.3859999999999997</v>
      </c>
      <c r="H19" s="31">
        <v>0.67600000000000016</v>
      </c>
      <c r="I19" s="31">
        <v>9.8000000000000004E-2</v>
      </c>
      <c r="J19" s="31">
        <v>0.25600000000000001</v>
      </c>
      <c r="K19" s="31">
        <v>0.61099999999999999</v>
      </c>
      <c r="L19" s="31">
        <v>4.5540000000000003</v>
      </c>
      <c r="M19" s="31">
        <v>3.0779999999999998</v>
      </c>
      <c r="N19" s="31">
        <v>1.1450000000000002</v>
      </c>
      <c r="O19" s="31">
        <v>0.51100000000000023</v>
      </c>
      <c r="P19" s="31">
        <v>1.3890000000000002</v>
      </c>
      <c r="Q19" s="31">
        <v>1.554</v>
      </c>
      <c r="R19" s="21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3:33" s="3" customFormat="1" ht="25.5" customHeight="1" x14ac:dyDescent="0.2">
      <c r="C20" s="20"/>
      <c r="D20" s="24" t="s">
        <v>141</v>
      </c>
      <c r="E20" s="31">
        <f t="shared" si="2"/>
        <v>21.198999999999998</v>
      </c>
      <c r="F20" s="31">
        <v>2.3059999999999992</v>
      </c>
      <c r="G20" s="31">
        <v>2.7440000000000007</v>
      </c>
      <c r="H20" s="31">
        <v>1.0000000000000004</v>
      </c>
      <c r="I20" s="31">
        <v>2.4E-2</v>
      </c>
      <c r="J20" s="31">
        <v>9.0000000000000011E-2</v>
      </c>
      <c r="K20" s="31">
        <v>0.53400000000000003</v>
      </c>
      <c r="L20" s="31">
        <v>6.7769999999999992</v>
      </c>
      <c r="M20" s="31">
        <v>3.1339999999999995</v>
      </c>
      <c r="N20" s="31">
        <v>1.8070000000000004</v>
      </c>
      <c r="O20" s="31">
        <v>0.7250000000000002</v>
      </c>
      <c r="P20" s="31">
        <v>0.7380000000000001</v>
      </c>
      <c r="Q20" s="31">
        <v>1.32</v>
      </c>
      <c r="R20" s="21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3:33" s="3" customFormat="1" ht="25.5" customHeight="1" x14ac:dyDescent="0.2">
      <c r="C21" s="20"/>
      <c r="D21" s="24" t="s">
        <v>142</v>
      </c>
      <c r="E21" s="31">
        <f t="shared" si="2"/>
        <v>29.099</v>
      </c>
      <c r="F21" s="31">
        <v>1.3700000000000003</v>
      </c>
      <c r="G21" s="31">
        <v>1.2890000000000001</v>
      </c>
      <c r="H21" s="31">
        <v>1.7549999999999999</v>
      </c>
      <c r="I21" s="31">
        <v>0.85000000000000009</v>
      </c>
      <c r="J21" s="31">
        <v>1.1360000000000001</v>
      </c>
      <c r="K21" s="31">
        <v>2.0269999999999997</v>
      </c>
      <c r="L21" s="31">
        <v>5.7009999999999961</v>
      </c>
      <c r="M21" s="31">
        <v>7.5320000000000018</v>
      </c>
      <c r="N21" s="31">
        <v>1.4400000000000002</v>
      </c>
      <c r="O21" s="31">
        <v>1.0960000000000003</v>
      </c>
      <c r="P21" s="31">
        <v>1.8590000000000002</v>
      </c>
      <c r="Q21" s="31">
        <v>3.0439999999999992</v>
      </c>
      <c r="R21" s="21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3:33" s="3" customFormat="1" ht="25.5" customHeight="1" x14ac:dyDescent="0.2">
      <c r="C22" s="20"/>
      <c r="D22" s="24" t="s">
        <v>143</v>
      </c>
      <c r="E22" s="31">
        <f t="shared" si="2"/>
        <v>1.4969999999999999</v>
      </c>
      <c r="F22" s="31">
        <v>0.60400000000000009</v>
      </c>
      <c r="G22" s="31" t="s">
        <v>90</v>
      </c>
      <c r="H22" s="31" t="s">
        <v>90</v>
      </c>
      <c r="I22" s="31" t="s">
        <v>90</v>
      </c>
      <c r="J22" s="31" t="s">
        <v>90</v>
      </c>
      <c r="K22" s="31" t="s">
        <v>90</v>
      </c>
      <c r="L22" s="31" t="s">
        <v>90</v>
      </c>
      <c r="M22" s="31" t="s">
        <v>90</v>
      </c>
      <c r="N22" s="31" t="s">
        <v>90</v>
      </c>
      <c r="O22" s="31">
        <v>0.87799999999999989</v>
      </c>
      <c r="P22" s="31">
        <v>1.4999999999999999E-2</v>
      </c>
      <c r="Q22" s="31" t="s">
        <v>90</v>
      </c>
      <c r="R22" s="21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3:33" s="3" customFormat="1" ht="25.5" customHeight="1" x14ac:dyDescent="0.2">
      <c r="C23" s="20"/>
      <c r="D23" s="24" t="s">
        <v>144</v>
      </c>
      <c r="E23" s="31">
        <f t="shared" si="2"/>
        <v>2.133</v>
      </c>
      <c r="F23" s="31">
        <v>0.66200000000000025</v>
      </c>
      <c r="G23" s="31">
        <v>0.15500000000000003</v>
      </c>
      <c r="H23" s="31">
        <v>0.25</v>
      </c>
      <c r="I23" s="31">
        <v>3.5000000000000003E-2</v>
      </c>
      <c r="J23" s="31">
        <v>6.4000000000000001E-2</v>
      </c>
      <c r="K23" s="31">
        <v>0.20600000000000002</v>
      </c>
      <c r="L23" s="31">
        <v>0.40300000000000008</v>
      </c>
      <c r="M23" s="31">
        <v>0.27999999999999997</v>
      </c>
      <c r="N23" s="31">
        <v>7.8E-2</v>
      </c>
      <c r="O23" s="31" t="s">
        <v>90</v>
      </c>
      <c r="P23" s="31" t="s">
        <v>90</v>
      </c>
      <c r="Q23" s="31" t="s">
        <v>90</v>
      </c>
      <c r="R23" s="21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spans="3:33" s="3" customFormat="1" ht="25.5" customHeight="1" x14ac:dyDescent="0.2">
      <c r="C24" s="20"/>
      <c r="D24" s="24" t="s">
        <v>145</v>
      </c>
      <c r="E24" s="31">
        <f t="shared" si="2"/>
        <v>1.3779999999999999</v>
      </c>
      <c r="F24" s="31" t="s">
        <v>90</v>
      </c>
      <c r="G24" s="31">
        <v>9.5000000000000001E-2</v>
      </c>
      <c r="H24" s="31">
        <v>5.4000000000000006E-2</v>
      </c>
      <c r="I24" s="31">
        <v>0.47000000000000003</v>
      </c>
      <c r="J24" s="31" t="s">
        <v>90</v>
      </c>
      <c r="K24" s="31" t="s">
        <v>90</v>
      </c>
      <c r="L24" s="31" t="s">
        <v>90</v>
      </c>
      <c r="M24" s="31" t="s">
        <v>90</v>
      </c>
      <c r="N24" s="31">
        <v>0.7589999999999999</v>
      </c>
      <c r="O24" s="31" t="s">
        <v>90</v>
      </c>
      <c r="P24" s="31" t="s">
        <v>90</v>
      </c>
      <c r="Q24" s="31" t="s">
        <v>90</v>
      </c>
      <c r="R24" s="21"/>
      <c r="S24" s="14"/>
      <c r="T24" s="1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14"/>
    </row>
    <row r="25" spans="3:33" s="3" customFormat="1" ht="25.5" customHeight="1" x14ac:dyDescent="0.2">
      <c r="C25" s="20"/>
      <c r="D25" s="24" t="s">
        <v>146</v>
      </c>
      <c r="E25" s="31">
        <f t="shared" si="2"/>
        <v>20.951999999999998</v>
      </c>
      <c r="F25" s="31">
        <v>0.28400000000000003</v>
      </c>
      <c r="G25" s="31">
        <v>0.28900000000000003</v>
      </c>
      <c r="H25" s="31">
        <v>0.38499999999999995</v>
      </c>
      <c r="I25" s="31">
        <v>0.55200000000000005</v>
      </c>
      <c r="J25" s="31">
        <v>0.25200000000000006</v>
      </c>
      <c r="K25" s="31">
        <v>0.24900000000000005</v>
      </c>
      <c r="L25" s="31" t="s">
        <v>90</v>
      </c>
      <c r="M25" s="31" t="s">
        <v>90</v>
      </c>
      <c r="N25" s="31" t="s">
        <v>90</v>
      </c>
      <c r="O25" s="31">
        <v>3.6079999999999992</v>
      </c>
      <c r="P25" s="31">
        <v>4.9169999999999998</v>
      </c>
      <c r="Q25" s="45">
        <v>10.415999999999999</v>
      </c>
      <c r="R25" s="21"/>
      <c r="S25" s="14"/>
      <c r="T25" s="1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14"/>
    </row>
    <row r="26" spans="3:33" s="3" customFormat="1" ht="25.5" customHeight="1" x14ac:dyDescent="0.2">
      <c r="C26" s="20"/>
      <c r="D26" s="24" t="s">
        <v>147</v>
      </c>
      <c r="E26" s="31">
        <f t="shared" si="2"/>
        <v>4.9420000000000002</v>
      </c>
      <c r="F26" s="31">
        <v>9.0000000000000011E-2</v>
      </c>
      <c r="G26" s="31">
        <v>0.47400000000000003</v>
      </c>
      <c r="H26" s="31">
        <v>0.33000000000000007</v>
      </c>
      <c r="I26" s="31" t="s">
        <v>90</v>
      </c>
      <c r="J26" s="31">
        <v>0.13899999999999998</v>
      </c>
      <c r="K26" s="31" t="s">
        <v>90</v>
      </c>
      <c r="L26" s="31">
        <v>3.3000000000000002E-2</v>
      </c>
      <c r="M26" s="31">
        <v>2.0950000000000002</v>
      </c>
      <c r="N26" s="31">
        <v>0.72199999999999998</v>
      </c>
      <c r="O26" s="31">
        <v>1.0589999999999999</v>
      </c>
      <c r="P26" s="31" t="s">
        <v>90</v>
      </c>
      <c r="Q26" s="45" t="s">
        <v>90</v>
      </c>
      <c r="R26" s="21"/>
      <c r="S26" s="14"/>
      <c r="T26" s="1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14"/>
    </row>
    <row r="27" spans="3:33" s="3" customFormat="1" ht="25.5" customHeight="1" x14ac:dyDescent="0.2">
      <c r="C27" s="20"/>
      <c r="D27" s="24" t="s">
        <v>95</v>
      </c>
      <c r="E27" s="31">
        <f>SUM(F27:Q27)</f>
        <v>105.59199999999997</v>
      </c>
      <c r="F27" s="31">
        <v>2.5569999999999991</v>
      </c>
      <c r="G27" s="31">
        <v>3.2899999999999969</v>
      </c>
      <c r="H27" s="31">
        <v>3.8899999999999988</v>
      </c>
      <c r="I27" s="31">
        <v>5.0360000000000014</v>
      </c>
      <c r="J27" s="31">
        <v>2.4660000000000002</v>
      </c>
      <c r="K27" s="31">
        <v>11.619999999999996</v>
      </c>
      <c r="L27" s="31">
        <v>26.01799999999999</v>
      </c>
      <c r="M27" s="31">
        <v>18.819000000000006</v>
      </c>
      <c r="N27" s="31">
        <v>10.835999999999999</v>
      </c>
      <c r="O27" s="31">
        <v>9.4209999999999976</v>
      </c>
      <c r="P27" s="31">
        <v>7.6799999999999979</v>
      </c>
      <c r="Q27" s="31">
        <v>3.9590000000000001</v>
      </c>
      <c r="R27" s="21"/>
      <c r="S27" s="14"/>
      <c r="T27" s="1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14"/>
    </row>
    <row r="28" spans="3:33" s="3" customFormat="1" ht="15" customHeight="1" x14ac:dyDescent="0.2">
      <c r="C28" s="2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21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3:33" s="3" customFormat="1" ht="10.5" customHeight="1" x14ac:dyDescent="0.2">
      <c r="C29" s="2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27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3:33" s="3" customFormat="1" ht="4.5" hidden="1" customHeight="1" x14ac:dyDescent="0.2"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3:33" s="8" customFormat="1" ht="14.25" customHeight="1" x14ac:dyDescent="0.2">
      <c r="D31" s="44" t="s">
        <v>148</v>
      </c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</row>
    <row r="32" spans="3:33" s="3" customFormat="1" ht="13.5" customHeight="1" x14ac:dyDescent="0.2">
      <c r="C32" s="13"/>
      <c r="D32" s="69" t="s">
        <v>39</v>
      </c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3:33" s="3" customFormat="1" ht="11.25" customHeight="1" x14ac:dyDescent="0.2">
      <c r="C33" s="1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3:33" s="3" customFormat="1" ht="11.25" customHeight="1" x14ac:dyDescent="0.2">
      <c r="C34" s="13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3:33" s="3" customFormat="1" ht="11.25" customHeight="1" x14ac:dyDescent="0.2">
      <c r="C35" s="13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3:33" s="3" customFormat="1" ht="11.25" customHeight="1" x14ac:dyDescent="0.2">
      <c r="C36" s="13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</row>
    <row r="37" spans="3:33" s="9" customFormat="1" ht="11.25" customHeight="1" x14ac:dyDescent="0.2">
      <c r="C37" s="11"/>
      <c r="J37" s="10"/>
      <c r="K37" s="10"/>
      <c r="L37" s="10"/>
      <c r="M37" s="10"/>
      <c r="N37" s="10"/>
      <c r="O37" s="10"/>
      <c r="P37" s="10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3:33" s="3" customFormat="1" ht="11.25" customHeight="1" x14ac:dyDescent="0.2"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3:33" s="3" customFormat="1" ht="14.25" x14ac:dyDescent="0.2"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3:33" s="3" customFormat="1" ht="14.25" x14ac:dyDescent="0.2">
      <c r="D40" s="9"/>
      <c r="E40" s="9"/>
      <c r="F40" s="9"/>
      <c r="G40" s="9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3:33" s="3" customFormat="1" ht="14.25" x14ac:dyDescent="0.2">
      <c r="D41" s="9"/>
      <c r="E41" s="9"/>
      <c r="F41" s="9"/>
      <c r="G41" s="9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3:33" s="3" customFormat="1" ht="14.25" x14ac:dyDescent="0.2">
      <c r="D42" s="9"/>
      <c r="E42" s="9"/>
      <c r="F42" s="9"/>
      <c r="G42" s="9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3:33" s="3" customFormat="1" ht="14.25" x14ac:dyDescent="0.2">
      <c r="D43" s="9"/>
      <c r="E43" s="9"/>
      <c r="F43" s="9"/>
      <c r="G43" s="9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3:33" s="3" customFormat="1" ht="14.25" x14ac:dyDescent="0.2">
      <c r="D44" s="9"/>
      <c r="E44" s="9"/>
      <c r="F44" s="9"/>
      <c r="G44" s="9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3:33" s="3" customFormat="1" ht="14.25" x14ac:dyDescent="0.2">
      <c r="D45" s="9"/>
      <c r="E45" s="9"/>
      <c r="F45" s="9"/>
      <c r="G45" s="9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3:33" s="3" customFormat="1" ht="14.25" x14ac:dyDescent="0.2">
      <c r="D46" s="14"/>
      <c r="E46" s="14"/>
      <c r="F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3:33" x14ac:dyDescent="0.2">
      <c r="D47" s="15"/>
      <c r="E47" s="15"/>
      <c r="F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3:33" x14ac:dyDescent="0.2"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9:33" x14ac:dyDescent="0.2"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9:33" x14ac:dyDescent="0.2"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9:33" x14ac:dyDescent="0.2"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9:33" x14ac:dyDescent="0.2"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9:33" x14ac:dyDescent="0.2"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9:33" x14ac:dyDescent="0.2"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9:33" x14ac:dyDescent="0.2"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9:33" x14ac:dyDescent="0.2"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9:33" x14ac:dyDescent="0.2"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9:33" x14ac:dyDescent="0.2"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9:33" x14ac:dyDescent="0.2"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9:33" x14ac:dyDescent="0.2"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9:33" x14ac:dyDescent="0.2"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9:33" x14ac:dyDescent="0.2"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9:33" x14ac:dyDescent="0.2"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9:33" x14ac:dyDescent="0.2"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9:33" x14ac:dyDescent="0.2"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9:33" x14ac:dyDescent="0.2"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</sheetData>
  <mergeCells count="5">
    <mergeCell ref="C2:R2"/>
    <mergeCell ref="C3:R3"/>
    <mergeCell ref="C5:D5"/>
    <mergeCell ref="Q5:R5"/>
    <mergeCell ref="C7:D7"/>
  </mergeCells>
  <printOptions horizontalCentered="1" verticalCentered="1"/>
  <pageMargins left="0" right="0" top="0" bottom="0" header="0" footer="0"/>
  <pageSetup scale="4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37DF093341A459B1725B370F0D6C3" ma:contentTypeVersion="16" ma:contentTypeDescription="Crear nuevo documento." ma:contentTypeScope="" ma:versionID="39479fbf8da429dd35aa36be03209116">
  <xsd:schema xmlns:xsd="http://www.w3.org/2001/XMLSchema" xmlns:xs="http://www.w3.org/2001/XMLSchema" xmlns:p="http://schemas.microsoft.com/office/2006/metadata/properties" xmlns:ns2="5aff5fc1-a0e3-4d47-9a27-b4e81c198a82" xmlns:ns3="a7360780-f6b7-4420-9875-3f365c257eb2" targetNamespace="http://schemas.microsoft.com/office/2006/metadata/properties" ma:root="true" ma:fieldsID="4ed8eb50a4a053395296afcc3b82d2bb" ns2:_="" ns3:_="">
    <xsd:import namespace="5aff5fc1-a0e3-4d47-9a27-b4e81c198a82"/>
    <xsd:import namespace="a7360780-f6b7-4420-9875-3f365c257e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f5fc1-a0e3-4d47-9a27-b4e81c198a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900b1d-3883-4af9-aa73-3e1dfc456cb3}" ma:internalName="TaxCatchAll" ma:showField="CatchAllData" ma:web="5aff5fc1-a0e3-4d47-9a27-b4e81c198a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60780-f6b7-4420-9875-3f365c257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5a1b9b3e-563d-4224-9268-7184741b2c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360780-f6b7-4420-9875-3f365c257eb2">
      <Terms xmlns="http://schemas.microsoft.com/office/infopath/2007/PartnerControls"/>
    </lcf76f155ced4ddcb4097134ff3c332f>
    <TaxCatchAll xmlns="5aff5fc1-a0e3-4d47-9a27-b4e81c198a82" xsi:nil="true"/>
  </documentManagement>
</p:properties>
</file>

<file path=customXml/itemProps1.xml><?xml version="1.0" encoding="utf-8"?>
<ds:datastoreItem xmlns:ds="http://schemas.openxmlformats.org/officeDocument/2006/customXml" ds:itemID="{63909B5F-C7FC-4FAC-9F7A-601B3ADF0C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A9E07A-E660-435F-BA67-DB5F6007F2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f5fc1-a0e3-4d47-9a27-b4e81c198a82"/>
    <ds:schemaRef ds:uri="a7360780-f6b7-4420-9875-3f365c257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1A0ECF-5A33-49D5-B1C7-5C71D5CAA050}">
  <ds:schemaRefs>
    <ds:schemaRef ds:uri="http://schemas.microsoft.com/office/2006/metadata/properties"/>
    <ds:schemaRef ds:uri="http://schemas.microsoft.com/office/infopath/2007/PartnerControls"/>
    <ds:schemaRef ds:uri="a7360780-f6b7-4420-9875-3f365c257eb2"/>
    <ds:schemaRef ds:uri="5aff5fc1-a0e3-4d47-9a27-b4e81c198a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Ventas</vt:lpstr>
      <vt:lpstr>Precios Promedio</vt:lpstr>
      <vt:lpstr>MMP Ventanilla</vt:lpstr>
      <vt:lpstr>MMP Villa Maria</vt:lpstr>
      <vt:lpstr>MM Norte</vt:lpstr>
      <vt:lpstr>MM Sur</vt:lpstr>
      <vt:lpstr>MM Selva</vt:lpstr>
      <vt:lpstr>'MM Norte'!Área_de_impresión</vt:lpstr>
      <vt:lpstr>'MM Selva'!Área_de_impresión</vt:lpstr>
      <vt:lpstr>'MM Sur'!Área_de_impresión</vt:lpstr>
      <vt:lpstr>'MMP Ventanilla'!Área_de_impresión</vt:lpstr>
      <vt:lpstr>'MMP Villa Maria'!Área_de_impresión</vt:lpstr>
      <vt:lpstr>'Precios Promedio'!Print_Area</vt:lpstr>
      <vt:lpstr>Ventas!Print_Area</vt:lpstr>
    </vt:vector>
  </TitlesOfParts>
  <Manager/>
  <Company>Ministerio de Pesqueria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Oficina General de Estadistica e Informatica</dc:creator>
  <cp:keywords/>
  <dc:description/>
  <cp:lastModifiedBy>Karin Lissett Montoya Javes</cp:lastModifiedBy>
  <cp:revision/>
  <dcterms:created xsi:type="dcterms:W3CDTF">2004-02-23T20:05:54Z</dcterms:created>
  <dcterms:modified xsi:type="dcterms:W3CDTF">2023-05-26T15:37:11Z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0x010100F0137DF093341A459B1725B370F0D6C3</vt:lpwstr>
  </property>
</Properties>
</file>