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D:\2022\KARIN 01.01.23 VF\KARIN 01.01.23 VF\ANUARIO ESTADISTICA DE PESCA Y ACUICULTURA-2022\PUBLICARLO\"/>
    </mc:Choice>
  </mc:AlternateContent>
  <xr:revisionPtr revIDLastSave="0" documentId="13_ncr:1_{D8F104DB-CA80-4BC6-99BF-85CEF91CFE68}" xr6:coauthVersionLast="36" xr6:coauthVersionMax="47" xr10:uidLastSave="{00000000-0000-0000-0000-000000000000}"/>
  <bookViews>
    <workbookView xWindow="0" yWindow="0" windowWidth="28800" windowHeight="12225" tabRatio="691" xr2:uid="{00000000-000D-0000-FFFF-FFFF00000000}"/>
  </bookViews>
  <sheets>
    <sheet name="Desem Total" sheetId="1" r:id="rId1"/>
    <sheet name="RHM por especie" sheetId="2" r:id="rId2"/>
    <sheet name="RHM por proced" sheetId="3" r:id="rId3"/>
    <sheet name="Continental Dpto" sheetId="5" r:id="rId4"/>
    <sheet name="Continental especie" sheetId="4" r:id="rId5"/>
    <sheet name="Trucha" sheetId="6" r:id="rId6"/>
    <sheet name="Anchoveta" sheetId="7" r:id="rId7"/>
    <sheet name="Otras especies" sheetId="8" state="hidden" r:id="rId8"/>
    <sheet name="Curado ind especie" sheetId="11" r:id="rId9"/>
    <sheet name="Curado ind puerto" sheetId="10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7" l="1"/>
  <c r="F40" i="2" l="1"/>
  <c r="F29" i="1" l="1"/>
  <c r="G40" i="6" l="1"/>
  <c r="H40" i="6"/>
  <c r="I40" i="6"/>
  <c r="J40" i="6"/>
  <c r="K40" i="6"/>
  <c r="L40" i="6"/>
  <c r="M40" i="6"/>
  <c r="N40" i="6"/>
  <c r="O40" i="6"/>
  <c r="P40" i="6"/>
  <c r="Q40" i="6"/>
  <c r="F40" i="6"/>
  <c r="E42" i="6"/>
  <c r="G14" i="1" l="1"/>
  <c r="E8" i="11"/>
  <c r="F8" i="11"/>
  <c r="G8" i="11"/>
  <c r="H8" i="11"/>
  <c r="I8" i="11"/>
  <c r="J8" i="11"/>
  <c r="K8" i="11"/>
  <c r="L8" i="11"/>
  <c r="M8" i="11"/>
  <c r="N8" i="11"/>
  <c r="O8" i="11"/>
  <c r="P8" i="11"/>
  <c r="D10" i="11"/>
  <c r="D11" i="11"/>
  <c r="D12" i="11"/>
  <c r="D13" i="11"/>
  <c r="D14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D8" i="11" l="1"/>
  <c r="I13" i="2" l="1"/>
  <c r="I27" i="2"/>
  <c r="I62" i="2"/>
  <c r="I55" i="2"/>
  <c r="I74" i="2"/>
  <c r="F11" i="1"/>
  <c r="H51" i="4" l="1"/>
  <c r="H52" i="4"/>
  <c r="H53" i="4"/>
  <c r="H54" i="4"/>
  <c r="H55" i="4"/>
  <c r="D55" i="4" s="1"/>
  <c r="H56" i="4"/>
  <c r="H57" i="4"/>
  <c r="H58" i="4"/>
  <c r="H59" i="4"/>
  <c r="H60" i="4"/>
  <c r="H50" i="4"/>
  <c r="H42" i="4"/>
  <c r="H43" i="4"/>
  <c r="H44" i="4"/>
  <c r="H45" i="4"/>
  <c r="H46" i="4"/>
  <c r="H41" i="4"/>
  <c r="F74" i="2" l="1"/>
  <c r="F27" i="2"/>
  <c r="E33" i="6"/>
  <c r="E32" i="6"/>
  <c r="Q30" i="6"/>
  <c r="P30" i="6"/>
  <c r="O30" i="6"/>
  <c r="N30" i="6"/>
  <c r="M30" i="6"/>
  <c r="L30" i="6"/>
  <c r="K30" i="6"/>
  <c r="J30" i="6"/>
  <c r="I30" i="6"/>
  <c r="H30" i="6"/>
  <c r="G30" i="6"/>
  <c r="F30" i="6"/>
  <c r="E43" i="6"/>
  <c r="E40" i="6" s="1"/>
  <c r="H12" i="5"/>
  <c r="R22" i="1" l="1"/>
  <c r="F8" i="10" l="1"/>
  <c r="G8" i="10"/>
  <c r="H8" i="10"/>
  <c r="I8" i="10"/>
  <c r="J8" i="10"/>
  <c r="K8" i="10"/>
  <c r="L8" i="10"/>
  <c r="M8" i="10"/>
  <c r="N8" i="10"/>
  <c r="O8" i="10"/>
  <c r="P8" i="10"/>
  <c r="E8" i="10"/>
  <c r="I15" i="5"/>
  <c r="I16" i="5"/>
  <c r="I17" i="5"/>
  <c r="I18" i="5"/>
  <c r="I19" i="5"/>
  <c r="I20" i="5"/>
  <c r="I21" i="5"/>
  <c r="I22" i="5"/>
  <c r="I23" i="5"/>
  <c r="I24" i="5"/>
  <c r="I25" i="5"/>
  <c r="I14" i="5"/>
  <c r="G12" i="5" l="1"/>
  <c r="G27" i="5"/>
  <c r="G48" i="4"/>
  <c r="H48" i="4"/>
  <c r="I48" i="4"/>
  <c r="J48" i="4"/>
  <c r="K48" i="4"/>
  <c r="G39" i="4"/>
  <c r="H39" i="4"/>
  <c r="I39" i="4"/>
  <c r="J39" i="4"/>
  <c r="K39" i="4"/>
  <c r="D54" i="4" l="1"/>
  <c r="E22" i="6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3" i="5"/>
  <c r="I32" i="5"/>
  <c r="I31" i="5"/>
  <c r="I30" i="5"/>
  <c r="I29" i="5"/>
  <c r="E9" i="3" l="1"/>
  <c r="J9" i="3"/>
  <c r="H9" i="3"/>
  <c r="H76" i="3" s="1"/>
  <c r="I9" i="3"/>
  <c r="K12" i="4" l="1"/>
  <c r="K10" i="4" s="1"/>
  <c r="T150" i="1"/>
  <c r="D61" i="10"/>
  <c r="D60" i="10"/>
  <c r="D59" i="10"/>
  <c r="D58" i="10"/>
  <c r="D57" i="10"/>
  <c r="D56" i="10"/>
  <c r="D55" i="10"/>
  <c r="D54" i="10"/>
  <c r="D53" i="10"/>
  <c r="D52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40" i="10"/>
  <c r="D39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27" i="10"/>
  <c r="D26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15" i="10"/>
  <c r="D14" i="10"/>
  <c r="D13" i="10"/>
  <c r="D12" i="10"/>
  <c r="D11" i="10"/>
  <c r="D10" i="10"/>
  <c r="D12" i="8"/>
  <c r="D11" i="8"/>
  <c r="D10" i="8"/>
  <c r="D9" i="8"/>
  <c r="P7" i="8"/>
  <c r="BK18" i="8" s="1"/>
  <c r="O7" i="8"/>
  <c r="BJ18" i="8" s="1"/>
  <c r="N7" i="8"/>
  <c r="BI18" i="8" s="1"/>
  <c r="M7" i="8"/>
  <c r="BH18" i="8" s="1"/>
  <c r="L7" i="8"/>
  <c r="BG18" i="8" s="1"/>
  <c r="K7" i="8"/>
  <c r="BF18" i="8" s="1"/>
  <c r="J7" i="8"/>
  <c r="BE18" i="8" s="1"/>
  <c r="I7" i="8"/>
  <c r="BD18" i="8" s="1"/>
  <c r="H7" i="8"/>
  <c r="BC18" i="8" s="1"/>
  <c r="G7" i="8"/>
  <c r="BB18" i="8" s="1"/>
  <c r="F7" i="8"/>
  <c r="BA18" i="8" s="1"/>
  <c r="E7" i="8"/>
  <c r="AZ18" i="8" s="1"/>
  <c r="D30" i="7"/>
  <c r="D29" i="7"/>
  <c r="D28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P7" i="7"/>
  <c r="BD38" i="7" s="1"/>
  <c r="O7" i="7"/>
  <c r="BC38" i="7" s="1"/>
  <c r="N7" i="7"/>
  <c r="BB38" i="7" s="1"/>
  <c r="M7" i="7"/>
  <c r="BA38" i="7" s="1"/>
  <c r="L7" i="7"/>
  <c r="AZ38" i="7" s="1"/>
  <c r="K7" i="7"/>
  <c r="AY38" i="7" s="1"/>
  <c r="J7" i="7"/>
  <c r="AX38" i="7" s="1"/>
  <c r="I7" i="7"/>
  <c r="AW38" i="7" s="1"/>
  <c r="H7" i="7"/>
  <c r="AV38" i="7" s="1"/>
  <c r="G7" i="7"/>
  <c r="AU38" i="7" s="1"/>
  <c r="F7" i="7"/>
  <c r="AT38" i="7" s="1"/>
  <c r="E7" i="7"/>
  <c r="AS38" i="7" s="1"/>
  <c r="D66" i="6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E38" i="6"/>
  <c r="E37" i="6"/>
  <c r="E36" i="6"/>
  <c r="E35" i="6"/>
  <c r="E34" i="6"/>
  <c r="BQ54" i="6"/>
  <c r="BP54" i="6"/>
  <c r="BO54" i="6"/>
  <c r="BN54" i="6"/>
  <c r="BM54" i="6"/>
  <c r="BL54" i="6"/>
  <c r="BK54" i="6"/>
  <c r="BJ54" i="6"/>
  <c r="BI54" i="6"/>
  <c r="BH54" i="6"/>
  <c r="BG54" i="6"/>
  <c r="E28" i="6"/>
  <c r="E27" i="6"/>
  <c r="E26" i="6"/>
  <c r="E25" i="6"/>
  <c r="E24" i="6"/>
  <c r="E23" i="6"/>
  <c r="E21" i="6"/>
  <c r="E20" i="6"/>
  <c r="E19" i="6"/>
  <c r="E18" i="6"/>
  <c r="E17" i="6"/>
  <c r="E16" i="6"/>
  <c r="E15" i="6"/>
  <c r="E14" i="6"/>
  <c r="E13" i="6"/>
  <c r="E12" i="6"/>
  <c r="E11" i="6"/>
  <c r="Q9" i="6"/>
  <c r="BQ53" i="6" s="1"/>
  <c r="P9" i="6"/>
  <c r="O9" i="6"/>
  <c r="BO53" i="6" s="1"/>
  <c r="N9" i="6"/>
  <c r="BN53" i="6" s="1"/>
  <c r="M9" i="6"/>
  <c r="L9" i="6"/>
  <c r="K9" i="6"/>
  <c r="BK53" i="6" s="1"/>
  <c r="J9" i="6"/>
  <c r="I9" i="6"/>
  <c r="H9" i="6"/>
  <c r="G9" i="6"/>
  <c r="BG53" i="6" s="1"/>
  <c r="F9" i="6"/>
  <c r="BF53" i="6" s="1"/>
  <c r="E56" i="5"/>
  <c r="E55" i="5"/>
  <c r="E54" i="5"/>
  <c r="E53" i="5"/>
  <c r="E66" i="5" s="1"/>
  <c r="E52" i="5"/>
  <c r="E51" i="5"/>
  <c r="E50" i="5"/>
  <c r="E49" i="5"/>
  <c r="E48" i="5"/>
  <c r="E47" i="5"/>
  <c r="E46" i="5"/>
  <c r="E45" i="5"/>
  <c r="E67" i="5" s="1"/>
  <c r="E44" i="5"/>
  <c r="E43" i="5"/>
  <c r="E42" i="5"/>
  <c r="E41" i="5"/>
  <c r="E40" i="5"/>
  <c r="E39" i="5"/>
  <c r="E38" i="5"/>
  <c r="E37" i="5"/>
  <c r="E36" i="5"/>
  <c r="E35" i="5"/>
  <c r="E33" i="5"/>
  <c r="E32" i="5"/>
  <c r="E31" i="5"/>
  <c r="E30" i="5"/>
  <c r="E29" i="5"/>
  <c r="L27" i="5"/>
  <c r="K27" i="5"/>
  <c r="J27" i="5"/>
  <c r="H27" i="5"/>
  <c r="H10" i="5" s="1"/>
  <c r="G10" i="5"/>
  <c r="F27" i="5"/>
  <c r="E25" i="5"/>
  <c r="E24" i="5"/>
  <c r="E23" i="5"/>
  <c r="E22" i="5"/>
  <c r="E21" i="5"/>
  <c r="E20" i="5"/>
  <c r="E19" i="5"/>
  <c r="E18" i="5"/>
  <c r="E17" i="5"/>
  <c r="E16" i="5"/>
  <c r="E15" i="5"/>
  <c r="E14" i="5"/>
  <c r="L12" i="5"/>
  <c r="K12" i="5"/>
  <c r="J12" i="5"/>
  <c r="F12" i="5"/>
  <c r="D60" i="4"/>
  <c r="D59" i="4"/>
  <c r="D58" i="4"/>
  <c r="D76" i="4" s="1"/>
  <c r="D57" i="4"/>
  <c r="D56" i="4"/>
  <c r="D53" i="4"/>
  <c r="D52" i="4"/>
  <c r="D51" i="4"/>
  <c r="D50" i="4"/>
  <c r="F48" i="4"/>
  <c r="E48" i="4"/>
  <c r="D46" i="4"/>
  <c r="D45" i="4"/>
  <c r="D44" i="4"/>
  <c r="D43" i="4"/>
  <c r="D42" i="4"/>
  <c r="D41" i="4"/>
  <c r="F39" i="4"/>
  <c r="E39" i="4"/>
  <c r="H37" i="4"/>
  <c r="D37" i="4" s="1"/>
  <c r="H36" i="4"/>
  <c r="D36" i="4" s="1"/>
  <c r="H35" i="4"/>
  <c r="D35" i="4" s="1"/>
  <c r="H34" i="4"/>
  <c r="D34" i="4" s="1"/>
  <c r="H33" i="4"/>
  <c r="D33" i="4" s="1"/>
  <c r="H32" i="4"/>
  <c r="D32" i="4" s="1"/>
  <c r="H31" i="4"/>
  <c r="D31" i="4" s="1"/>
  <c r="H30" i="4"/>
  <c r="D30" i="4" s="1"/>
  <c r="H29" i="4"/>
  <c r="D29" i="4" s="1"/>
  <c r="H28" i="4"/>
  <c r="D28" i="4" s="1"/>
  <c r="H27" i="4"/>
  <c r="D27" i="4" s="1"/>
  <c r="H26" i="4"/>
  <c r="D26" i="4" s="1"/>
  <c r="H25" i="4"/>
  <c r="D25" i="4" s="1"/>
  <c r="H24" i="4"/>
  <c r="D24" i="4" s="1"/>
  <c r="H23" i="4"/>
  <c r="D23" i="4" s="1"/>
  <c r="H22" i="4"/>
  <c r="D22" i="4" s="1"/>
  <c r="H21" i="4"/>
  <c r="D21" i="4" s="1"/>
  <c r="H20" i="4"/>
  <c r="D20" i="4" s="1"/>
  <c r="H19" i="4"/>
  <c r="D19" i="4" s="1"/>
  <c r="H18" i="4"/>
  <c r="D18" i="4" s="1"/>
  <c r="H17" i="4"/>
  <c r="D17" i="4" s="1"/>
  <c r="H16" i="4"/>
  <c r="D16" i="4" s="1"/>
  <c r="H15" i="4"/>
  <c r="D15" i="4" s="1"/>
  <c r="H14" i="4"/>
  <c r="D14" i="4" s="1"/>
  <c r="J12" i="4"/>
  <c r="J10" i="4" s="1"/>
  <c r="I12" i="4"/>
  <c r="I10" i="4" s="1"/>
  <c r="G12" i="4"/>
  <c r="G10" i="4" s="1"/>
  <c r="F12" i="4"/>
  <c r="E12" i="4"/>
  <c r="G62" i="3"/>
  <c r="D62" i="3" s="1"/>
  <c r="G61" i="3"/>
  <c r="D61" i="3" s="1"/>
  <c r="G60" i="3"/>
  <c r="D60" i="3" s="1"/>
  <c r="G59" i="3"/>
  <c r="D59" i="3" s="1"/>
  <c r="G58" i="3"/>
  <c r="D58" i="3" s="1"/>
  <c r="G57" i="3"/>
  <c r="D57" i="3" s="1"/>
  <c r="G56" i="3"/>
  <c r="D56" i="3" s="1"/>
  <c r="G55" i="3"/>
  <c r="D55" i="3" s="1"/>
  <c r="G54" i="3"/>
  <c r="D54" i="3" s="1"/>
  <c r="G53" i="3"/>
  <c r="D53" i="3" s="1"/>
  <c r="G52" i="3"/>
  <c r="D52" i="3" s="1"/>
  <c r="G51" i="3"/>
  <c r="D51" i="3" s="1"/>
  <c r="G50" i="3"/>
  <c r="D50" i="3" s="1"/>
  <c r="D78" i="3" s="1"/>
  <c r="G49" i="3"/>
  <c r="D49" i="3" s="1"/>
  <c r="G48" i="3"/>
  <c r="D48" i="3" s="1"/>
  <c r="G47" i="3"/>
  <c r="D47" i="3" s="1"/>
  <c r="G46" i="3"/>
  <c r="D46" i="3" s="1"/>
  <c r="D79" i="3" s="1"/>
  <c r="G45" i="3"/>
  <c r="D45" i="3" s="1"/>
  <c r="G44" i="3"/>
  <c r="D44" i="3" s="1"/>
  <c r="G43" i="3"/>
  <c r="D43" i="3" s="1"/>
  <c r="G42" i="3"/>
  <c r="D42" i="3" s="1"/>
  <c r="G41" i="3"/>
  <c r="D41" i="3" s="1"/>
  <c r="G40" i="3"/>
  <c r="D40" i="3" s="1"/>
  <c r="G39" i="3"/>
  <c r="D39" i="3" s="1"/>
  <c r="G38" i="3"/>
  <c r="D38" i="3" s="1"/>
  <c r="G37" i="3"/>
  <c r="D37" i="3" s="1"/>
  <c r="G36" i="3"/>
  <c r="D36" i="3" s="1"/>
  <c r="D77" i="3" s="1"/>
  <c r="G35" i="3"/>
  <c r="D35" i="3" s="1"/>
  <c r="G34" i="3"/>
  <c r="D34" i="3" s="1"/>
  <c r="G33" i="3"/>
  <c r="D33" i="3" s="1"/>
  <c r="D76" i="3" s="1"/>
  <c r="G32" i="3"/>
  <c r="D32" i="3" s="1"/>
  <c r="G31" i="3"/>
  <c r="D31" i="3" s="1"/>
  <c r="G30" i="3"/>
  <c r="D30" i="3" s="1"/>
  <c r="G29" i="3"/>
  <c r="D29" i="3" s="1"/>
  <c r="G28" i="3"/>
  <c r="D28" i="3" s="1"/>
  <c r="G27" i="3"/>
  <c r="D27" i="3" s="1"/>
  <c r="G26" i="3"/>
  <c r="D26" i="3" s="1"/>
  <c r="H79" i="3"/>
  <c r="G24" i="3"/>
  <c r="D24" i="3" s="1"/>
  <c r="G23" i="3"/>
  <c r="D23" i="3" s="1"/>
  <c r="G22" i="3"/>
  <c r="D22" i="3" s="1"/>
  <c r="G21" i="3"/>
  <c r="D21" i="3" s="1"/>
  <c r="G20" i="3"/>
  <c r="D20" i="3" s="1"/>
  <c r="G19" i="3"/>
  <c r="D19" i="3" s="1"/>
  <c r="G18" i="3"/>
  <c r="D18" i="3" s="1"/>
  <c r="G17" i="3"/>
  <c r="D17" i="3" s="1"/>
  <c r="G16" i="3"/>
  <c r="D16" i="3" s="1"/>
  <c r="G15" i="3"/>
  <c r="D15" i="3" s="1"/>
  <c r="G14" i="3"/>
  <c r="D14" i="3" s="1"/>
  <c r="G13" i="3"/>
  <c r="D13" i="3" s="1"/>
  <c r="G12" i="3"/>
  <c r="D12" i="3" s="1"/>
  <c r="G11" i="3"/>
  <c r="D11" i="3" s="1"/>
  <c r="H78" i="3"/>
  <c r="H77" i="3"/>
  <c r="G83" i="2"/>
  <c r="E83" i="2" s="1"/>
  <c r="G81" i="2"/>
  <c r="E81" i="2" s="1"/>
  <c r="G79" i="2"/>
  <c r="E79" i="2" s="1"/>
  <c r="E77" i="2"/>
  <c r="G76" i="2"/>
  <c r="J74" i="2"/>
  <c r="H74" i="2"/>
  <c r="G71" i="2"/>
  <c r="E71" i="2" s="1"/>
  <c r="G70" i="2"/>
  <c r="E70" i="2" s="1"/>
  <c r="E94" i="2" s="1"/>
  <c r="G69" i="2"/>
  <c r="E69" i="2" s="1"/>
  <c r="G68" i="2"/>
  <c r="E68" i="2" s="1"/>
  <c r="E67" i="2"/>
  <c r="G66" i="2"/>
  <c r="E66" i="2" s="1"/>
  <c r="G65" i="2"/>
  <c r="E65" i="2" s="1"/>
  <c r="G64" i="2"/>
  <c r="E64" i="2" s="1"/>
  <c r="J62" i="2"/>
  <c r="H62" i="2"/>
  <c r="F62" i="2"/>
  <c r="G60" i="2"/>
  <c r="E60" i="2" s="1"/>
  <c r="G59" i="2"/>
  <c r="E59" i="2" s="1"/>
  <c r="E58" i="2"/>
  <c r="G57" i="2"/>
  <c r="E57" i="2" s="1"/>
  <c r="J55" i="2"/>
  <c r="H55" i="2"/>
  <c r="F55" i="2"/>
  <c r="G50" i="2"/>
  <c r="E50" i="2" s="1"/>
  <c r="G48" i="2"/>
  <c r="E48" i="2" s="1"/>
  <c r="G47" i="2"/>
  <c r="E47" i="2" s="1"/>
  <c r="G46" i="2"/>
  <c r="E46" i="2" s="1"/>
  <c r="G45" i="2"/>
  <c r="E45" i="2" s="1"/>
  <c r="G44" i="2"/>
  <c r="E44" i="2" s="1"/>
  <c r="G43" i="2"/>
  <c r="E43" i="2" s="1"/>
  <c r="G42" i="2"/>
  <c r="J40" i="2"/>
  <c r="I40" i="2"/>
  <c r="H40" i="2"/>
  <c r="G38" i="2"/>
  <c r="E38" i="2" s="1"/>
  <c r="G37" i="2"/>
  <c r="E37" i="2" s="1"/>
  <c r="G36" i="2"/>
  <c r="E36" i="2" s="1"/>
  <c r="G35" i="2"/>
  <c r="E35" i="2" s="1"/>
  <c r="G34" i="2"/>
  <c r="E34" i="2" s="1"/>
  <c r="G33" i="2"/>
  <c r="E33" i="2" s="1"/>
  <c r="G32" i="2"/>
  <c r="E32" i="2" s="1"/>
  <c r="G31" i="2"/>
  <c r="E31" i="2" s="1"/>
  <c r="G29" i="2"/>
  <c r="E29" i="2" s="1"/>
  <c r="J27" i="2"/>
  <c r="H27" i="2"/>
  <c r="G25" i="2"/>
  <c r="E25" i="2" s="1"/>
  <c r="G24" i="2"/>
  <c r="E24" i="2" s="1"/>
  <c r="G23" i="2"/>
  <c r="E23" i="2" s="1"/>
  <c r="G22" i="2"/>
  <c r="E22" i="2" s="1"/>
  <c r="G21" i="2"/>
  <c r="E21" i="2" s="1"/>
  <c r="G20" i="2"/>
  <c r="E20" i="2" s="1"/>
  <c r="G19" i="2"/>
  <c r="G18" i="2"/>
  <c r="E18" i="2" s="1"/>
  <c r="G17" i="2"/>
  <c r="E17" i="2" s="1"/>
  <c r="G16" i="2"/>
  <c r="E16" i="2" s="1"/>
  <c r="G15" i="2"/>
  <c r="E15" i="2" s="1"/>
  <c r="J13" i="2"/>
  <c r="H13" i="2"/>
  <c r="F13" i="2"/>
  <c r="F11" i="2" s="1"/>
  <c r="U152" i="1"/>
  <c r="V125" i="1"/>
  <c r="F28" i="1"/>
  <c r="F27" i="1"/>
  <c r="F105" i="1" s="1"/>
  <c r="R26" i="1"/>
  <c r="BW45" i="1" s="1"/>
  <c r="Q26" i="1"/>
  <c r="BV45" i="1" s="1"/>
  <c r="P26" i="1"/>
  <c r="BU45" i="1" s="1"/>
  <c r="O26" i="1"/>
  <c r="BT45" i="1" s="1"/>
  <c r="N26" i="1"/>
  <c r="BS45" i="1" s="1"/>
  <c r="M26" i="1"/>
  <c r="BR45" i="1" s="1"/>
  <c r="L26" i="1"/>
  <c r="BQ45" i="1" s="1"/>
  <c r="K26" i="1"/>
  <c r="BP45" i="1" s="1"/>
  <c r="J26" i="1"/>
  <c r="BO45" i="1" s="1"/>
  <c r="I26" i="1"/>
  <c r="BN45" i="1" s="1"/>
  <c r="H26" i="1"/>
  <c r="BM45" i="1" s="1"/>
  <c r="G26" i="1"/>
  <c r="BL45" i="1" s="1"/>
  <c r="F24" i="1"/>
  <c r="F23" i="1"/>
  <c r="Q22" i="1"/>
  <c r="P22" i="1"/>
  <c r="O22" i="1"/>
  <c r="N22" i="1"/>
  <c r="M22" i="1"/>
  <c r="L22" i="1"/>
  <c r="K22" i="1"/>
  <c r="J22" i="1"/>
  <c r="I22" i="1"/>
  <c r="H22" i="1"/>
  <c r="G22" i="1"/>
  <c r="F20" i="1"/>
  <c r="F19" i="1"/>
  <c r="R18" i="1"/>
  <c r="Q18" i="1"/>
  <c r="P18" i="1"/>
  <c r="O18" i="1"/>
  <c r="N18" i="1"/>
  <c r="M18" i="1"/>
  <c r="L18" i="1"/>
  <c r="K18" i="1"/>
  <c r="J18" i="1"/>
  <c r="I18" i="1"/>
  <c r="H18" i="1"/>
  <c r="G18" i="1"/>
  <c r="F16" i="1"/>
  <c r="F15" i="1"/>
  <c r="R14" i="1"/>
  <c r="Q14" i="1"/>
  <c r="P14" i="1"/>
  <c r="O14" i="1"/>
  <c r="N14" i="1"/>
  <c r="M14" i="1"/>
  <c r="L14" i="1"/>
  <c r="K14" i="1"/>
  <c r="J14" i="1"/>
  <c r="I14" i="1"/>
  <c r="H14" i="1"/>
  <c r="F12" i="1"/>
  <c r="R10" i="1"/>
  <c r="Q10" i="1"/>
  <c r="P10" i="1"/>
  <c r="O10" i="1"/>
  <c r="N10" i="1"/>
  <c r="M10" i="1"/>
  <c r="L10" i="1"/>
  <c r="K10" i="1"/>
  <c r="J10" i="1"/>
  <c r="I10" i="1"/>
  <c r="H10" i="1"/>
  <c r="G10" i="1"/>
  <c r="D37" i="10" l="1"/>
  <c r="H11" i="2"/>
  <c r="E19" i="2"/>
  <c r="E95" i="2" s="1"/>
  <c r="F52" i="2"/>
  <c r="E30" i="6"/>
  <c r="H52" i="2"/>
  <c r="H9" i="2" s="1"/>
  <c r="I11" i="2"/>
  <c r="K8" i="1"/>
  <c r="BP44" i="1" s="1"/>
  <c r="J11" i="2"/>
  <c r="J8" i="1"/>
  <c r="BO44" i="1" s="1"/>
  <c r="E13" i="2"/>
  <c r="J10" i="5"/>
  <c r="K10" i="5"/>
  <c r="F10" i="5"/>
  <c r="F106" i="1"/>
  <c r="R8" i="1"/>
  <c r="R6" i="1" s="1"/>
  <c r="F10" i="1"/>
  <c r="F101" i="1" s="1"/>
  <c r="O8" i="1"/>
  <c r="O6" i="1" s="1"/>
  <c r="N8" i="1"/>
  <c r="BS44" i="1" s="1"/>
  <c r="G8" i="1"/>
  <c r="G6" i="1" s="1"/>
  <c r="D50" i="10"/>
  <c r="D75" i="4"/>
  <c r="D24" i="10"/>
  <c r="F7" i="6"/>
  <c r="I52" i="2"/>
  <c r="H80" i="3"/>
  <c r="I76" i="3" s="1"/>
  <c r="D7" i="7"/>
  <c r="L10" i="5"/>
  <c r="F26" i="1"/>
  <c r="T97" i="1" s="1"/>
  <c r="I27" i="5"/>
  <c r="F14" i="1"/>
  <c r="F102" i="1" s="1"/>
  <c r="F22" i="1"/>
  <c r="T126" i="1" s="1"/>
  <c r="J7" i="6"/>
  <c r="BF54" i="6"/>
  <c r="BF55" i="6" s="1"/>
  <c r="D8" i="10"/>
  <c r="I7" i="6"/>
  <c r="M7" i="6"/>
  <c r="Q7" i="6"/>
  <c r="BQ55" i="6"/>
  <c r="BJ53" i="6"/>
  <c r="BJ55" i="6" s="1"/>
  <c r="BN55" i="6"/>
  <c r="N7" i="6"/>
  <c r="BG55" i="6"/>
  <c r="BK55" i="6"/>
  <c r="BO55" i="6"/>
  <c r="E9" i="6"/>
  <c r="E27" i="5"/>
  <c r="E65" i="5" s="1"/>
  <c r="F10" i="4"/>
  <c r="H10" i="4"/>
  <c r="H12" i="4"/>
  <c r="D39" i="4"/>
  <c r="D69" i="4" s="1"/>
  <c r="E10" i="4"/>
  <c r="J52" i="2"/>
  <c r="G40" i="2"/>
  <c r="G55" i="2"/>
  <c r="E55" i="2" s="1"/>
  <c r="T149" i="1"/>
  <c r="T148" i="1" s="1"/>
  <c r="F18" i="1"/>
  <c r="T125" i="1" s="1"/>
  <c r="H8" i="1"/>
  <c r="H6" i="1" s="1"/>
  <c r="L8" i="1"/>
  <c r="BQ44" i="1" s="1"/>
  <c r="P8" i="1"/>
  <c r="BU44" i="1" s="1"/>
  <c r="I8" i="1"/>
  <c r="BN44" i="1" s="1"/>
  <c r="M8" i="1"/>
  <c r="M6" i="1" s="1"/>
  <c r="Q8" i="1"/>
  <c r="BV44" i="1" s="1"/>
  <c r="D12" i="4"/>
  <c r="D70" i="4" s="1"/>
  <c r="G13" i="2"/>
  <c r="E62" i="2"/>
  <c r="BP53" i="6"/>
  <c r="BP55" i="6" s="1"/>
  <c r="P7" i="6"/>
  <c r="G62" i="2"/>
  <c r="K7" i="6"/>
  <c r="BM53" i="6"/>
  <c r="BM55" i="6" s="1"/>
  <c r="E76" i="2"/>
  <c r="E74" i="2" s="1"/>
  <c r="G74" i="2"/>
  <c r="G25" i="3"/>
  <c r="D25" i="3" s="1"/>
  <c r="D9" i="3" s="1"/>
  <c r="I12" i="5"/>
  <c r="E12" i="5"/>
  <c r="BI53" i="6"/>
  <c r="BI55" i="6" s="1"/>
  <c r="E93" i="2"/>
  <c r="BH53" i="6"/>
  <c r="BH55" i="6" s="1"/>
  <c r="H7" i="6"/>
  <c r="BL53" i="6"/>
  <c r="BL55" i="6" s="1"/>
  <c r="L7" i="6"/>
  <c r="E42" i="2"/>
  <c r="E40" i="2" s="1"/>
  <c r="G9" i="3"/>
  <c r="D74" i="4"/>
  <c r="D48" i="4"/>
  <c r="D68" i="4" s="1"/>
  <c r="G7" i="6"/>
  <c r="O7" i="6"/>
  <c r="D7" i="8"/>
  <c r="E7" i="6" l="1"/>
  <c r="T124" i="1"/>
  <c r="I9" i="2"/>
  <c r="J6" i="1"/>
  <c r="K6" i="1"/>
  <c r="J9" i="2"/>
  <c r="F9" i="2"/>
  <c r="E100" i="2" s="1"/>
  <c r="BW44" i="1"/>
  <c r="T123" i="1"/>
  <c r="N6" i="1"/>
  <c r="F104" i="1"/>
  <c r="BT44" i="1"/>
  <c r="BL44" i="1"/>
  <c r="G52" i="2"/>
  <c r="I10" i="5"/>
  <c r="D10" i="4"/>
  <c r="D71" i="4" s="1"/>
  <c r="E68" i="4" s="1"/>
  <c r="F103" i="1"/>
  <c r="I78" i="3"/>
  <c r="I79" i="3"/>
  <c r="I77" i="3"/>
  <c r="E52" i="2"/>
  <c r="BM44" i="1"/>
  <c r="U149" i="1"/>
  <c r="U150" i="1"/>
  <c r="F100" i="1"/>
  <c r="F8" i="1"/>
  <c r="F99" i="1" s="1"/>
  <c r="H101" i="1" s="1"/>
  <c r="BR44" i="1"/>
  <c r="Q6" i="1"/>
  <c r="I6" i="1"/>
  <c r="L6" i="1"/>
  <c r="P6" i="1"/>
  <c r="D80" i="3"/>
  <c r="D81" i="3" s="1"/>
  <c r="E10" i="5"/>
  <c r="E64" i="5"/>
  <c r="T122" i="1" l="1"/>
  <c r="U126" i="1" s="1"/>
  <c r="T96" i="1"/>
  <c r="T95" i="1" s="1"/>
  <c r="U97" i="1" s="1"/>
  <c r="F6" i="1"/>
  <c r="E70" i="4"/>
  <c r="E69" i="4"/>
  <c r="D77" i="4"/>
  <c r="D78" i="4" s="1"/>
  <c r="E68" i="5"/>
  <c r="E69" i="5" s="1"/>
  <c r="F64" i="5" s="1"/>
  <c r="H104" i="1"/>
  <c r="D82" i="3"/>
  <c r="H102" i="1"/>
  <c r="H103" i="1"/>
  <c r="U125" i="1" l="1"/>
  <c r="U124" i="1"/>
  <c r="U123" i="1"/>
  <c r="F68" i="5"/>
  <c r="E82" i="3"/>
  <c r="E76" i="3"/>
  <c r="E79" i="3"/>
  <c r="E77" i="3"/>
  <c r="E78" i="3"/>
  <c r="U96" i="1"/>
  <c r="E80" i="3"/>
  <c r="F66" i="5"/>
  <c r="F65" i="5"/>
  <c r="F67" i="5"/>
  <c r="E81" i="3"/>
  <c r="E76" i="4"/>
  <c r="E75" i="4"/>
  <c r="E74" i="4"/>
  <c r="E77" i="4"/>
  <c r="G30" i="2" l="1"/>
  <c r="E30" i="2" s="1"/>
  <c r="E27" i="2" s="1"/>
  <c r="G11" i="2"/>
  <c r="E11" i="2" s="1"/>
  <c r="G9" i="2" l="1"/>
  <c r="G27" i="2"/>
  <c r="E9" i="2" l="1"/>
  <c r="E96" i="2" s="1"/>
  <c r="E97" i="2" s="1"/>
  <c r="E99" i="2"/>
  <c r="E101" i="2" s="1"/>
</calcChain>
</file>

<file path=xl/sharedStrings.xml><?xml version="1.0" encoding="utf-8"?>
<sst xmlns="http://schemas.openxmlformats.org/spreadsheetml/2006/main" count="916" uniqueCount="308">
  <si>
    <t>PERÚ: DESEMBARQUE DE RECURSOS HIDROBIOLÓGICOS MARÍTIMOS Y CONTINENTALES SEGÚN UTILIZACIÓN, 2022</t>
  </si>
  <si>
    <t>(TM)</t>
  </si>
  <si>
    <t/>
  </si>
  <si>
    <t>Tipo de Utilización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</si>
  <si>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</si>
  <si>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</si>
  <si>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</si>
  <si>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</si>
  <si>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</si>
  <si>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</si>
  <si>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</si>
  <si>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</si>
  <si>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</si>
  <si>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</si>
  <si>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</si>
  <si>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</si>
  <si>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</si>
  <si>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1.</t>
  </si>
  <si>
    <t>Consumo Humano Directo</t>
  </si>
  <si>
    <t>Enlatado</t>
  </si>
  <si>
    <t xml:space="preserve"> Marítimo</t>
  </si>
  <si>
    <t>Continental</t>
  </si>
  <si>
    <t>Congelado</t>
  </si>
  <si>
    <r>
      <t xml:space="preserve">Curado </t>
    </r>
    <r>
      <rPr>
        <b/>
        <vertAlign val="superscript"/>
        <sz val="10"/>
        <rFont val="Arial"/>
        <family val="2"/>
      </rPr>
      <t>1/</t>
    </r>
  </si>
  <si>
    <r>
      <t xml:space="preserve">Fresco </t>
    </r>
    <r>
      <rPr>
        <b/>
        <vertAlign val="superscript"/>
        <sz val="10"/>
        <rFont val="Arial"/>
        <family val="2"/>
      </rPr>
      <t>2/</t>
    </r>
  </si>
  <si>
    <t>2.</t>
  </si>
  <si>
    <t>Consumo Humano Indirecto</t>
  </si>
  <si>
    <t>Anchoveta</t>
  </si>
  <si>
    <t>Descarte de Anchoveta</t>
  </si>
  <si>
    <t>Otras especies</t>
  </si>
  <si>
    <t>1/ Incluye salpreso, seco, seco salado, salazón.</t>
  </si>
  <si>
    <t>2/ Incluye acuicultura y desembarque marítimo y continental</t>
  </si>
  <si>
    <t>Fuente: Empresas Pesqueras y Direcciones Regionales de la Producción (DIREPRO)</t>
  </si>
  <si>
    <t>Elaboración: PRODUCE-OGEIEE-OEE.</t>
  </si>
  <si>
    <t>Fuente: Empresas Pesqueras y Direcciones Regionales de Producción (DIREPRO)</t>
  </si>
  <si>
    <t>CONSUMO HUMANO DIRECTO</t>
  </si>
  <si>
    <t>CONSUMO HUMANO INDIRECTO</t>
  </si>
  <si>
    <t>ENLATADO</t>
  </si>
  <si>
    <t>CONGELADO</t>
  </si>
  <si>
    <t>CURADO</t>
  </si>
  <si>
    <t>FRESCO</t>
  </si>
  <si>
    <t xml:space="preserve"> </t>
  </si>
  <si>
    <t>ANCHOVETA</t>
  </si>
  <si>
    <t>OTRAS ESPECIES</t>
  </si>
  <si>
    <t>PERÚ: DESEMBARQUE DE RECURSOS HIDROBIOLÓGICOS MARÍTIMOS POR TIPO DE UTILIZACIÓN SEGÚN ESPECIE, 2022</t>
  </si>
  <si>
    <t>Especies</t>
  </si>
  <si>
    <t>Consumo Humano</t>
  </si>
  <si>
    <t>Indirecto (Harina)</t>
  </si>
  <si>
    <t>Fresco</t>
  </si>
  <si>
    <t>Curado</t>
  </si>
  <si>
    <t>Total  General ( I + II + III )</t>
  </si>
  <si>
    <t>I.</t>
  </si>
  <si>
    <t>Pescados ( A+B+C+D )</t>
  </si>
  <si>
    <t>A.</t>
  </si>
  <si>
    <t>Pelágicos</t>
  </si>
  <si>
    <t>Atún</t>
  </si>
  <si>
    <t>Barrilete</t>
  </si>
  <si>
    <t>Bonito</t>
  </si>
  <si>
    <t>Caballa</t>
  </si>
  <si>
    <t>Jurel</t>
  </si>
  <si>
    <t>Perico</t>
  </si>
  <si>
    <t>Pez Volador</t>
  </si>
  <si>
    <t>Sardina</t>
  </si>
  <si>
    <t>Sierra</t>
  </si>
  <si>
    <t>Tiburón</t>
  </si>
  <si>
    <t>B.</t>
  </si>
  <si>
    <t>Demersales</t>
  </si>
  <si>
    <t>Ayanque</t>
  </si>
  <si>
    <t>Cabrilla</t>
  </si>
  <si>
    <t>Coco</t>
  </si>
  <si>
    <t>Lenguado</t>
  </si>
  <si>
    <t>Merluza</t>
  </si>
  <si>
    <t>Ojo de Uva</t>
  </si>
  <si>
    <t>Peje Blanco</t>
  </si>
  <si>
    <t>Anguila</t>
  </si>
  <si>
    <t>Raya</t>
  </si>
  <si>
    <t>Tollo</t>
  </si>
  <si>
    <t>C.</t>
  </si>
  <si>
    <t>Costeros
(Pelágicos y Demersales)</t>
  </si>
  <si>
    <t>Cabinza</t>
  </si>
  <si>
    <t>Cojinova</t>
  </si>
  <si>
    <t>Lisa</t>
  </si>
  <si>
    <t>Lorna</t>
  </si>
  <si>
    <t>Machete</t>
  </si>
  <si>
    <t>Pejerrey</t>
  </si>
  <si>
    <t>Pintadilla</t>
  </si>
  <si>
    <t>D.</t>
  </si>
  <si>
    <t>Otros Pescados</t>
  </si>
  <si>
    <t>II.</t>
  </si>
  <si>
    <t>Mariscos (A+B)</t>
  </si>
  <si>
    <t>A.-Crustáceos</t>
  </si>
  <si>
    <t>Cangrejo</t>
  </si>
  <si>
    <t>-</t>
  </si>
  <si>
    <t>Langostino</t>
  </si>
  <si>
    <t>Otros crustáceos</t>
  </si>
  <si>
    <t>B.-Moluscos</t>
  </si>
  <si>
    <t>Caracol</t>
  </si>
  <si>
    <t>Choro</t>
  </si>
  <si>
    <t>Concha de Abanico</t>
  </si>
  <si>
    <t>Abalon</t>
  </si>
  <si>
    <t>Almeja</t>
  </si>
  <si>
    <t>Calamar</t>
  </si>
  <si>
    <t>Pota</t>
  </si>
  <si>
    <t>Otros moluscos</t>
  </si>
  <si>
    <t>III.</t>
  </si>
  <si>
    <t>Otras Especies ( A+B+C+D)</t>
  </si>
  <si>
    <t>A.- Equinodermos (Erizo y Otros)</t>
  </si>
  <si>
    <t>B.- Quelonios y Cnidaria</t>
  </si>
  <si>
    <t>C.- Cetáceos Menores</t>
  </si>
  <si>
    <t>D.- Vegetales (algas)</t>
  </si>
  <si>
    <t>Nota: "0" corresponde a cifras menores que 0,5 toneladas métricas</t>
  </si>
  <si>
    <t>Incluye lo procedente de acuicultura y excluye la extración natural del ámbito continental.</t>
  </si>
  <si>
    <t>Comprende curado artesanal e industrial</t>
  </si>
  <si>
    <t>Fuente: Empresas Pesqueras y Direcciones Regionales de la Producción (DIREPRO).</t>
  </si>
  <si>
    <t>Otros</t>
  </si>
  <si>
    <t>PERÚ: DESEMBARQUE DE RECURSOS HIDROBIOLÓGICOS MARÍTIMOS POR TIPO DE UTILIZACIÓN SEGÚN</t>
  </si>
  <si>
    <t>LUGAR DE PROCEDENCIA, 2022</t>
  </si>
  <si>
    <t>Lugar</t>
  </si>
  <si>
    <t>PESCA PERU</t>
  </si>
  <si>
    <t>Puerto Pizarro</t>
  </si>
  <si>
    <t>Caleta La Cruz</t>
  </si>
  <si>
    <t>Caleta Grau</t>
  </si>
  <si>
    <t>Zorritos</t>
  </si>
  <si>
    <t>Acapulco</t>
  </si>
  <si>
    <t>Punta Mero</t>
  </si>
  <si>
    <t>Cancas</t>
  </si>
  <si>
    <t>Máncora</t>
  </si>
  <si>
    <t>Los Organos</t>
  </si>
  <si>
    <t>El Ñuro</t>
  </si>
  <si>
    <t>Cabo Blanco</t>
  </si>
  <si>
    <t>Lobitos</t>
  </si>
  <si>
    <t>Talara</t>
  </si>
  <si>
    <t>Negritos</t>
  </si>
  <si>
    <t xml:space="preserve">Paita </t>
  </si>
  <si>
    <t>Bayóvar</t>
  </si>
  <si>
    <t>Parachique</t>
  </si>
  <si>
    <t>Puerto Rico</t>
  </si>
  <si>
    <t>San José</t>
  </si>
  <si>
    <t>Pimentel</t>
  </si>
  <si>
    <t>Santa Rosa</t>
  </si>
  <si>
    <t>Pacasmayo</t>
  </si>
  <si>
    <t>Chicama</t>
  </si>
  <si>
    <t>Salaverry</t>
  </si>
  <si>
    <t>Coishco</t>
  </si>
  <si>
    <t>Chimbote</t>
  </si>
  <si>
    <t>Samanco</t>
  </si>
  <si>
    <t>Casma</t>
  </si>
  <si>
    <t>Culebras</t>
  </si>
  <si>
    <t>Huarmey</t>
  </si>
  <si>
    <t>Supe - Puerto Chico</t>
  </si>
  <si>
    <t>Végueta</t>
  </si>
  <si>
    <t>Carquín - Huacho</t>
  </si>
  <si>
    <t>Chancay</t>
  </si>
  <si>
    <t>Ancón</t>
  </si>
  <si>
    <t>Callao</t>
  </si>
  <si>
    <t>Chorrillos</t>
  </si>
  <si>
    <t>Pucusana</t>
  </si>
  <si>
    <t>Tambo de Mora</t>
  </si>
  <si>
    <t>Pisco</t>
  </si>
  <si>
    <t>San Andrés</t>
  </si>
  <si>
    <t>San Nicolás - San Juan</t>
  </si>
  <si>
    <t>Lomas</t>
  </si>
  <si>
    <t>Chala</t>
  </si>
  <si>
    <t>Atico</t>
  </si>
  <si>
    <t>La Planchada</t>
  </si>
  <si>
    <t>Quilca</t>
  </si>
  <si>
    <t>Mollendo</t>
  </si>
  <si>
    <t>Matarani</t>
  </si>
  <si>
    <t>Ite - Meca - Vila Vila</t>
  </si>
  <si>
    <t>Otros Puertos</t>
  </si>
  <si>
    <t>Ilo</t>
  </si>
  <si>
    <t xml:space="preserve"> NOTA: No se incluye lo procedente del ambito continental.</t>
  </si>
  <si>
    <t>Incluye curado artesanal, industrial.</t>
  </si>
  <si>
    <t xml:space="preserve">Para enlatado se considera lugar de procesamiento, </t>
  </si>
  <si>
    <t>Para fresco en Pisco se considera: Lagunillas, El Chaco, La Puntilla, Laguna Grande, Rancherio y otros.</t>
  </si>
  <si>
    <t xml:space="preserve">        PERÚ: EXTRACCIÓN DE RECURSOS HIDROBIOLÓGICOS DE ORIGEN CONTINENTAL POR TIPO DE UTILIZACIÓN SEGÚN DEPARTAMENTO, 2022</t>
  </si>
  <si>
    <t>Departamento</t>
  </si>
  <si>
    <t>Salpreso</t>
  </si>
  <si>
    <t>Seco-Salado</t>
  </si>
  <si>
    <t>Otro</t>
  </si>
  <si>
    <t>Loreto</t>
  </si>
  <si>
    <t>Caballococha</t>
  </si>
  <si>
    <t>Contamana</t>
  </si>
  <si>
    <t>El Estrecho</t>
  </si>
  <si>
    <t>Iquitos</t>
  </si>
  <si>
    <t>Mazán</t>
  </si>
  <si>
    <t>Nauta</t>
  </si>
  <si>
    <t>Pevas</t>
  </si>
  <si>
    <t>Requena</t>
  </si>
  <si>
    <t>San Pablo</t>
  </si>
  <si>
    <t>Yurimaguas</t>
  </si>
  <si>
    <t>Ucayali</t>
  </si>
  <si>
    <t>Atalaya</t>
  </si>
  <si>
    <t>Coronel Portillo</t>
  </si>
  <si>
    <t>Pucallpa</t>
  </si>
  <si>
    <t>Yarinococha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</si>
  <si>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</si>
  <si>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</si>
  <si>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</si>
  <si>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</si>
  <si>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</si>
  <si>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</si>
  <si>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</si>
  <si>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</si>
  <si>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</si>
  <si>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</si>
  <si>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</si>
  <si>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</si>
  <si>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</si>
  <si>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</si>
  <si>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</si>
  <si>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</si>
  <si>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</si>
  <si>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</si>
  <si>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</si>
  <si>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</si>
  <si>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</si>
  <si>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</si>
  <si>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 xml:space="preserve">             Incluye lo procedente de la acuicultura.</t>
  </si>
  <si>
    <t>Fuente: Empresas acuícolas y Direcciones Regionales de la Producción (DIREPRO).</t>
  </si>
  <si>
    <t xml:space="preserve">PERÚ: EXTRACCIÓN DE RECURSOS HIDROBIOLÓGICOS DE ORIGEN CONTINENTAL POR </t>
  </si>
  <si>
    <t>TIPO DE UTILIZACIÓN SEGÚN ESPECIE, 2022</t>
  </si>
  <si>
    <t>Especie</t>
  </si>
  <si>
    <t>Seco Salado</t>
  </si>
  <si>
    <t>Especies Amazónicas</t>
  </si>
  <si>
    <t>Acarahuazú</t>
  </si>
  <si>
    <t>Arahuana</t>
  </si>
  <si>
    <t>Boquichico</t>
  </si>
  <si>
    <t>Carachama</t>
  </si>
  <si>
    <t>Chiu Chiu</t>
  </si>
  <si>
    <t>Corvina</t>
  </si>
  <si>
    <t>Doncella</t>
  </si>
  <si>
    <t>Dorado</t>
  </si>
  <si>
    <t>Fasaco</t>
  </si>
  <si>
    <t>Gamitana</t>
  </si>
  <si>
    <t>Llambina</t>
  </si>
  <si>
    <t>Maparate</t>
  </si>
  <si>
    <t>Motta</t>
  </si>
  <si>
    <t>Paco</t>
  </si>
  <si>
    <t>Paiche</t>
  </si>
  <si>
    <t>Palometa</t>
  </si>
  <si>
    <t>Ractacara</t>
  </si>
  <si>
    <t>Sábalo</t>
  </si>
  <si>
    <t>Yahuarachi</t>
  </si>
  <si>
    <t>Yulilla</t>
  </si>
  <si>
    <t>Zúngaro</t>
  </si>
  <si>
    <t>Especies de Sierra</t>
  </si>
  <si>
    <t>Camarón de Rio</t>
  </si>
  <si>
    <t>Carachi</t>
  </si>
  <si>
    <t>Ispi</t>
  </si>
  <si>
    <t>Trucha</t>
  </si>
  <si>
    <t>Especies de Acuicultura</t>
  </si>
  <si>
    <t>Camarón de Malasia</t>
  </si>
  <si>
    <t>Carpa</t>
  </si>
  <si>
    <t>Pacotana</t>
  </si>
  <si>
    <t>Tilapia</t>
  </si>
  <si>
    <t>Nota: (0)=Menos de una tonelada métrica.</t>
  </si>
  <si>
    <t>Acuicultura</t>
  </si>
  <si>
    <t>Amazonía</t>
  </si>
  <si>
    <t>Fuente: Direcciones Regionales de Producción (DIREPRO) y Empresas Acuícolas</t>
  </si>
  <si>
    <t>PERÚ: EXTRACCIÓN DE LA ESPECIE TRUCHA POR TIPO DE UTILIZACIÓN SEGÚN DEPARTAMENTO,  2022</t>
  </si>
  <si>
    <t>Tipo de  Utilización / Departamento</t>
  </si>
  <si>
    <t>Ancash</t>
  </si>
  <si>
    <t xml:space="preserve">Puno </t>
  </si>
  <si>
    <t xml:space="preserve">Incluye información de la cosecha proveniente de la acuicultura continental y extracción natural. </t>
  </si>
  <si>
    <t>PERÚ: DESEMBARQUE DE ANCHOVETA PARA HARINA Y ACEITE POR MES, SEGÚN PUERTO,  2022</t>
  </si>
  <si>
    <t>Puerto</t>
  </si>
  <si>
    <t xml:space="preserve">Ene   </t>
  </si>
  <si>
    <t xml:space="preserve">Feb    </t>
  </si>
  <si>
    <t>Paita</t>
  </si>
  <si>
    <t>Supe</t>
  </si>
  <si>
    <t>Huacho</t>
  </si>
  <si>
    <t>Carquin</t>
  </si>
  <si>
    <t>Nota: Veda reproductiva en la zona norte y centro en los periodos de febrero a abril y de agosto a octubre.</t>
  </si>
  <si>
    <t>Fuente : Empresas Pesqueras.</t>
  </si>
  <si>
    <t>PERÚ: DESEMBARQUE DE OTRAS ESPECIES PARA HARINA Y ACEITE POR MES, SEGÚN PUERTO, 2022</t>
  </si>
  <si>
    <t xml:space="preserve">Feb   </t>
  </si>
  <si>
    <t xml:space="preserve">Mar   </t>
  </si>
  <si>
    <t xml:space="preserve">Abr   </t>
  </si>
  <si>
    <t xml:space="preserve">May   </t>
  </si>
  <si>
    <t xml:space="preserve">Jun   </t>
  </si>
  <si>
    <t xml:space="preserve">Jul   </t>
  </si>
  <si>
    <t xml:space="preserve">Ago   </t>
  </si>
  <si>
    <t xml:space="preserve">Set    </t>
  </si>
  <si>
    <t xml:space="preserve">Oct    </t>
  </si>
  <si>
    <t xml:space="preserve">Nov   </t>
  </si>
  <si>
    <t xml:space="preserve">Dic    </t>
  </si>
  <si>
    <t>Nota: Descartes de otras especies</t>
  </si>
  <si>
    <t>Fuente: Empresas Pesqueras.</t>
  </si>
  <si>
    <t>Sep</t>
  </si>
  <si>
    <t>PERÚ: DESEMBARQUE DE RECURSOS HIDROBIOLÓGICOS MARÍTIMOS PARA CURADO INDUSTRIAL POR MES, SEGÚN ESPECIE, 2022</t>
  </si>
  <si>
    <t>ESPECIE</t>
  </si>
  <si>
    <t>Samasa</t>
  </si>
  <si>
    <t>Algas</t>
  </si>
  <si>
    <t>PERÚ: DESEMBARQUE DE ANCHOVETA PARA CURADO POR MES SEGÚN PUERTO, 2022</t>
  </si>
  <si>
    <t>La Puntilla</t>
  </si>
  <si>
    <t>Otros puertos</t>
  </si>
  <si>
    <t>PERÚ: DESEMBARQUE DE TIBURON PARA CURADO POR MES SEGÚN PUERTO, 2020</t>
  </si>
  <si>
    <t>Fuente: Empresas pesqueras.</t>
  </si>
  <si>
    <t>PERÚ: DESEMBARQUE DE SAMASA PARA CURADO POR MES SEGÚN PUERTO, 2018</t>
  </si>
  <si>
    <t>PERÚ: DESEMBARQUE DE ALGAS PARA CURADO POR MES SEGÚN PUERTO, 2022</t>
  </si>
  <si>
    <t>La Yerba</t>
  </si>
  <si>
    <t>Atenas</t>
  </si>
  <si>
    <t>Laguna grande</t>
  </si>
  <si>
    <t>Punta Caballa</t>
  </si>
  <si>
    <t>San Nicolás</t>
  </si>
  <si>
    <t>Yauca</t>
  </si>
  <si>
    <t>San Juan de Marcona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</si>
</sst>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.0"/>
    <numFmt numFmtId="165" formatCode="#,##0.000"/>
    <numFmt numFmtId="166" formatCode="#,##0;[Red]#,##0"/>
    <numFmt numFmtId="167" formatCode="_(* #,##0.00_);_(* \(#,##0.00\);_(* &quot;-&quot;??_);_(@_)"/>
    <numFmt numFmtId="168" formatCode="0.0%"/>
    <numFmt numFmtId="169" formatCode="#,##0.0000000000000"/>
    <numFmt numFmtId="170" formatCode="#,##0.0000"/>
    <numFmt numFmtId="171" formatCode="0.0"/>
    <numFmt numFmtId="172" formatCode="#,##0.00000"/>
    <numFmt numFmtId="173" formatCode="_-* #,##0\ _€_-;\-* #,##0\ _€_-;_-* &quot;-&quot;??\ _€_-;_-@_-"/>
    <numFmt numFmtId="174" formatCode="_-* #,##0_-;\-* #,##0_-;_-* &quot;-&quot;??_-;_-@_-"/>
    <numFmt numFmtId="175" formatCode="[$-280A]General"/>
    <numFmt numFmtId="176" formatCode="_-* #,##0.0_-;\-* #,##0.0_-;_-* &quot;-&quot;??_-;_-@_-"/>
  </numFmts>
  <fonts count="7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12"/>
      <color rgb="FFA5A5A5"/>
      <name val="Arial"/>
      <family val="2"/>
    </font>
    <font>
      <b/>
      <sz val="10"/>
      <color rgb="FFA5A5A5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rgb="FFA5A5A5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A5A5A5"/>
      <name val="Arial"/>
      <family val="2"/>
    </font>
    <font>
      <sz val="11"/>
      <color rgb="FFA5A5A5"/>
      <name val="Arial"/>
      <family val="2"/>
    </font>
    <font>
      <sz val="11"/>
      <color rgb="FF993300"/>
      <name val="Arial"/>
      <family val="2"/>
    </font>
    <font>
      <sz val="20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5"/>
      <color theme="1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sz val="10"/>
      <color rgb="FFA5A5A5"/>
      <name val="Arial"/>
      <family val="2"/>
    </font>
    <font>
      <sz val="9"/>
      <color theme="1"/>
      <name val="Arial"/>
      <family val="2"/>
    </font>
    <font>
      <sz val="9"/>
      <color rgb="FFA5A5A5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993300"/>
      <name val="Arial"/>
      <family val="2"/>
    </font>
    <font>
      <sz val="10"/>
      <color rgb="FF993300"/>
      <name val="Calibri"/>
      <family val="2"/>
    </font>
    <font>
      <sz val="12"/>
      <color rgb="FF993300"/>
      <name val="Arial"/>
      <family val="2"/>
    </font>
    <font>
      <sz val="12"/>
      <color rgb="FFA5A5A5"/>
      <name val="Calibri"/>
      <family val="2"/>
    </font>
    <font>
      <sz val="10"/>
      <color rgb="FFA5A5A5"/>
      <name val="Calibri"/>
      <family val="2"/>
    </font>
    <font>
      <sz val="10"/>
      <color theme="1"/>
      <name val="Calibri"/>
      <family val="2"/>
    </font>
    <font>
      <b/>
      <sz val="11"/>
      <color rgb="FFFF0000"/>
      <name val="Arial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10"/>
      <color theme="0"/>
      <name val="Calibri"/>
      <family val="2"/>
    </font>
    <font>
      <sz val="12"/>
      <color theme="0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Calibri"/>
      <family val="2"/>
    </font>
    <font>
      <b/>
      <sz val="12"/>
      <color rgb="FF9933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3"/>
      <name val="Arial"/>
      <family val="2"/>
    </font>
    <font>
      <b/>
      <sz val="10"/>
      <color theme="0" tint="-0.1499984740745262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A5A5A5"/>
      <name val="Arial"/>
      <family val="2"/>
    </font>
    <font>
      <b/>
      <sz val="9"/>
      <color rgb="FFA5A5A5"/>
      <name val="Calibri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3"/>
      <color rgb="FF000000"/>
      <name val="Arial"/>
      <family val="2"/>
    </font>
    <font>
      <b/>
      <vertAlign val="superscript"/>
      <sz val="10"/>
      <name val="Arial"/>
      <family val="2"/>
    </font>
    <font>
      <sz val="12"/>
      <color theme="0"/>
      <name val="Calibri"/>
      <family val="2"/>
    </font>
    <font>
      <sz val="10"/>
      <color theme="1"/>
      <name val="Book Antiqua"/>
      <family val="1"/>
    </font>
  </fonts>
  <fills count="14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8">
    <xf numFmtId="0" fontId="0" fillId="0" borderId="0"/>
    <xf numFmtId="43" fontId="56" fillId="0" borderId="0" applyFont="0" applyFill="0" applyBorder="0" applyAlignment="0" applyProtection="0"/>
    <xf numFmtId="0" fontId="64" fillId="0" borderId="13"/>
    <xf numFmtId="0" fontId="72" fillId="0" borderId="13"/>
    <xf numFmtId="43" fontId="55" fillId="0" borderId="13" applyFont="0" applyFill="0" applyBorder="0" applyAlignment="0" applyProtection="0"/>
    <xf numFmtId="0" fontId="55" fillId="0" borderId="13"/>
    <xf numFmtId="0" fontId="1" fillId="0" borderId="13"/>
    <xf numFmtId="0" fontId="8" fillId="0" borderId="13"/>
    <xf numFmtId="43" fontId="1" fillId="0" borderId="13" applyFont="0" applyFill="0" applyBorder="0" applyAlignment="0" applyProtection="0"/>
    <xf numFmtId="175" fontId="73" fillId="0" borderId="13" applyBorder="0" applyProtection="0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2" fillId="0" borderId="13"/>
    <xf numFmtId="0" fontId="74" fillId="0" borderId="13"/>
  </cellStyleXfs>
  <cellXfs count="573">
    <xf numFmtId="0" fontId="0" fillId="0" borderId="0" xfId="0"/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/>
    <xf numFmtId="3" fontId="7" fillId="0" borderId="0" xfId="0" applyNumberFormat="1" applyFont="1"/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3" fontId="11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3" fontId="14" fillId="0" borderId="0" xfId="0" applyNumberFormat="1" applyFont="1"/>
    <xf numFmtId="3" fontId="11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4" fontId="14" fillId="0" borderId="0" xfId="0" applyNumberFormat="1" applyFont="1"/>
    <xf numFmtId="3" fontId="17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21" fillId="0" borderId="0" xfId="0" applyNumberFormat="1" applyFont="1"/>
    <xf numFmtId="4" fontId="12" fillId="0" borderId="0" xfId="0" applyNumberFormat="1" applyFont="1"/>
    <xf numFmtId="3" fontId="22" fillId="0" borderId="0" xfId="0" applyNumberFormat="1" applyFont="1"/>
    <xf numFmtId="3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24" fillId="0" borderId="0" xfId="0" applyNumberFormat="1" applyFont="1"/>
    <xf numFmtId="3" fontId="25" fillId="0" borderId="0" xfId="0" applyNumberFormat="1" applyFont="1"/>
    <xf numFmtId="3" fontId="25" fillId="0" borderId="0" xfId="0" applyNumberFormat="1" applyFont="1" applyAlignment="1">
      <alignment horizontal="right"/>
    </xf>
    <xf numFmtId="3" fontId="26" fillId="0" borderId="0" xfId="0" applyNumberFormat="1" applyFont="1"/>
    <xf numFmtId="3" fontId="21" fillId="0" borderId="0" xfId="0" applyNumberFormat="1" applyFont="1" applyAlignment="1">
      <alignment horizontal="right"/>
    </xf>
    <xf numFmtId="4" fontId="25" fillId="0" borderId="0" xfId="0" applyNumberFormat="1" applyFont="1"/>
    <xf numFmtId="4" fontId="13" fillId="0" borderId="0" xfId="0" applyNumberFormat="1" applyFont="1"/>
    <xf numFmtId="3" fontId="27" fillId="0" borderId="0" xfId="0" applyNumberFormat="1" applyFont="1"/>
    <xf numFmtId="0" fontId="28" fillId="0" borderId="0" xfId="0" applyFont="1" applyAlignment="1">
      <alignment vertical="center"/>
    </xf>
    <xf numFmtId="4" fontId="29" fillId="0" borderId="0" xfId="0" applyNumberFormat="1" applyFont="1"/>
    <xf numFmtId="3" fontId="29" fillId="0" borderId="0" xfId="0" applyNumberFormat="1" applyFont="1"/>
    <xf numFmtId="3" fontId="31" fillId="0" borderId="0" xfId="0" applyNumberFormat="1" applyFont="1"/>
    <xf numFmtId="3" fontId="28" fillId="0" borderId="0" xfId="0" applyNumberFormat="1" applyFont="1"/>
    <xf numFmtId="3" fontId="30" fillId="0" borderId="0" xfId="0" applyNumberFormat="1" applyFont="1"/>
    <xf numFmtId="0" fontId="32" fillId="0" borderId="0" xfId="0" applyFont="1" applyAlignment="1">
      <alignment vertical="center"/>
    </xf>
    <xf numFmtId="3" fontId="22" fillId="0" borderId="0" xfId="0" applyNumberFormat="1" applyFont="1" applyAlignment="1">
      <alignment horizontal="right"/>
    </xf>
    <xf numFmtId="4" fontId="22" fillId="0" borderId="0" xfId="0" applyNumberFormat="1" applyFont="1"/>
    <xf numFmtId="165" fontId="14" fillId="0" borderId="0" xfId="0" applyNumberFormat="1" applyFont="1"/>
    <xf numFmtId="4" fontId="11" fillId="0" borderId="0" xfId="0" applyNumberFormat="1" applyFont="1"/>
    <xf numFmtId="3" fontId="33" fillId="0" borderId="0" xfId="0" applyNumberFormat="1" applyFont="1"/>
    <xf numFmtId="0" fontId="17" fillId="0" borderId="0" xfId="0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4" fontId="17" fillId="0" borderId="0" xfId="0" applyNumberFormat="1" applyFont="1"/>
    <xf numFmtId="4" fontId="6" fillId="0" borderId="0" xfId="0" applyNumberFormat="1" applyFont="1"/>
    <xf numFmtId="3" fontId="3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4" fontId="33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vertical="center"/>
    </xf>
    <xf numFmtId="167" fontId="11" fillId="0" borderId="0" xfId="0" applyNumberFormat="1" applyFont="1"/>
    <xf numFmtId="4" fontId="35" fillId="0" borderId="0" xfId="0" applyNumberFormat="1" applyFont="1"/>
    <xf numFmtId="3" fontId="35" fillId="0" borderId="0" xfId="0" applyNumberFormat="1" applyFont="1" applyAlignment="1">
      <alignment horizontal="right"/>
    </xf>
    <xf numFmtId="3" fontId="35" fillId="0" borderId="0" xfId="0" applyNumberFormat="1" applyFont="1"/>
    <xf numFmtId="3" fontId="36" fillId="0" borderId="0" xfId="0" applyNumberFormat="1" applyFont="1"/>
    <xf numFmtId="3" fontId="10" fillId="0" borderId="0" xfId="0" applyNumberFormat="1" applyFont="1" applyAlignment="1">
      <alignment horizontal="center"/>
    </xf>
    <xf numFmtId="3" fontId="39" fillId="0" borderId="0" xfId="0" applyNumberFormat="1" applyFont="1"/>
    <xf numFmtId="3" fontId="33" fillId="0" borderId="0" xfId="0" applyNumberFormat="1" applyFont="1" applyAlignment="1">
      <alignment horizontal="center" vertical="center"/>
    </xf>
    <xf numFmtId="3" fontId="41" fillId="0" borderId="0" xfId="0" applyNumberFormat="1" applyFont="1"/>
    <xf numFmtId="3" fontId="43" fillId="0" borderId="0" xfId="0" applyNumberFormat="1" applyFont="1"/>
    <xf numFmtId="3" fontId="17" fillId="0" borderId="0" xfId="0" applyNumberFormat="1" applyFont="1" applyAlignment="1">
      <alignment horizontal="left"/>
    </xf>
    <xf numFmtId="164" fontId="17" fillId="0" borderId="0" xfId="0" applyNumberFormat="1" applyFont="1"/>
    <xf numFmtId="168" fontId="17" fillId="0" borderId="0" xfId="0" applyNumberFormat="1" applyFont="1"/>
    <xf numFmtId="0" fontId="26" fillId="0" borderId="0" xfId="0" applyFont="1"/>
    <xf numFmtId="4" fontId="2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4" fontId="6" fillId="0" borderId="0" xfId="0" applyNumberFormat="1" applyFont="1" applyAlignment="1">
      <alignment vertical="center"/>
    </xf>
    <xf numFmtId="0" fontId="9" fillId="0" borderId="0" xfId="0" applyFont="1"/>
    <xf numFmtId="0" fontId="6" fillId="0" borderId="0" xfId="0" applyFont="1"/>
    <xf numFmtId="0" fontId="11" fillId="0" borderId="0" xfId="0" applyFont="1"/>
    <xf numFmtId="39" fontId="36" fillId="0" borderId="4" xfId="0" applyNumberFormat="1" applyFont="1" applyBorder="1" applyAlignment="1">
      <alignment horizontal="left" vertical="center"/>
    </xf>
    <xf numFmtId="0" fontId="21" fillId="0" borderId="0" xfId="0" applyFont="1"/>
    <xf numFmtId="0" fontId="41" fillId="0" borderId="0" xfId="0" applyFont="1"/>
    <xf numFmtId="4" fontId="23" fillId="0" borderId="0" xfId="0" applyNumberFormat="1" applyFont="1"/>
    <xf numFmtId="0" fontId="39" fillId="0" borderId="0" xfId="0" applyFont="1"/>
    <xf numFmtId="4" fontId="37" fillId="0" borderId="0" xfId="0" applyNumberFormat="1" applyFont="1"/>
    <xf numFmtId="4" fontId="38" fillId="0" borderId="0" xfId="0" applyNumberFormat="1" applyFont="1"/>
    <xf numFmtId="0" fontId="38" fillId="0" borderId="0" xfId="0" applyFont="1"/>
    <xf numFmtId="164" fontId="11" fillId="0" borderId="0" xfId="0" applyNumberFormat="1" applyFont="1"/>
    <xf numFmtId="0" fontId="37" fillId="0" borderId="0" xfId="0" applyFont="1"/>
    <xf numFmtId="4" fontId="11" fillId="0" borderId="4" xfId="0" applyNumberFormat="1" applyFont="1" applyBorder="1"/>
    <xf numFmtId="169" fontId="11" fillId="0" borderId="0" xfId="0" applyNumberFormat="1" applyFont="1"/>
    <xf numFmtId="0" fontId="21" fillId="0" borderId="0" xfId="0" applyFont="1" applyAlignment="1">
      <alignment horizontal="left"/>
    </xf>
    <xf numFmtId="4" fontId="26" fillId="0" borderId="0" xfId="0" applyNumberFormat="1" applyFont="1"/>
    <xf numFmtId="4" fontId="17" fillId="0" borderId="0" xfId="0" applyNumberFormat="1" applyFont="1" applyAlignment="1">
      <alignment horizontal="right"/>
    </xf>
    <xf numFmtId="4" fontId="35" fillId="0" borderId="0" xfId="0" applyNumberFormat="1" applyFont="1" applyAlignment="1">
      <alignment horizontal="right"/>
    </xf>
    <xf numFmtId="164" fontId="21" fillId="0" borderId="0" xfId="0" applyNumberFormat="1" applyFont="1"/>
    <xf numFmtId="164" fontId="2" fillId="0" borderId="0" xfId="0" applyNumberFormat="1" applyFont="1"/>
    <xf numFmtId="4" fontId="21" fillId="0" borderId="0" xfId="0" applyNumberFormat="1" applyFont="1" applyAlignment="1">
      <alignment horizontal="right"/>
    </xf>
    <xf numFmtId="164" fontId="23" fillId="0" borderId="0" xfId="0" applyNumberFormat="1" applyFont="1"/>
    <xf numFmtId="164" fontId="26" fillId="0" borderId="0" xfId="0" applyNumberFormat="1" applyFont="1"/>
    <xf numFmtId="0" fontId="2" fillId="0" borderId="0" xfId="0" applyFont="1"/>
    <xf numFmtId="170" fontId="2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171" fontId="11" fillId="0" borderId="0" xfId="0" applyNumberFormat="1" applyFont="1"/>
    <xf numFmtId="0" fontId="23" fillId="0" borderId="0" xfId="0" applyFont="1"/>
    <xf numFmtId="0" fontId="45" fillId="0" borderId="0" xfId="0" applyFont="1"/>
    <xf numFmtId="0" fontId="42" fillId="0" borderId="0" xfId="0" applyFont="1"/>
    <xf numFmtId="3" fontId="42" fillId="0" borderId="0" xfId="0" applyNumberFormat="1" applyFont="1"/>
    <xf numFmtId="0" fontId="46" fillId="0" borderId="0" xfId="0" applyFont="1"/>
    <xf numFmtId="4" fontId="42" fillId="0" borderId="0" xfId="0" applyNumberFormat="1" applyFont="1"/>
    <xf numFmtId="0" fontId="47" fillId="0" borderId="0" xfId="0" applyFont="1" applyAlignment="1">
      <alignment vertical="center"/>
    </xf>
    <xf numFmtId="4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4" fontId="41" fillId="0" borderId="0" xfId="0" applyNumberFormat="1" applyFont="1"/>
    <xf numFmtId="0" fontId="4" fillId="0" borderId="0" xfId="0" applyFont="1"/>
    <xf numFmtId="3" fontId="23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right"/>
    </xf>
    <xf numFmtId="165" fontId="13" fillId="0" borderId="0" xfId="0" applyNumberFormat="1" applyFont="1"/>
    <xf numFmtId="172" fontId="13" fillId="0" borderId="0" xfId="0" applyNumberFormat="1" applyFont="1"/>
    <xf numFmtId="3" fontId="48" fillId="0" borderId="0" xfId="0" applyNumberFormat="1" applyFont="1"/>
    <xf numFmtId="0" fontId="25" fillId="0" borderId="0" xfId="0" applyFont="1"/>
    <xf numFmtId="0" fontId="49" fillId="0" borderId="0" xfId="0" applyFont="1"/>
    <xf numFmtId="0" fontId="51" fillId="0" borderId="0" xfId="0" applyFont="1"/>
    <xf numFmtId="0" fontId="52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2" fillId="0" borderId="0" xfId="0" applyFont="1"/>
    <xf numFmtId="0" fontId="34" fillId="0" borderId="0" xfId="0" applyFont="1"/>
    <xf numFmtId="10" fontId="49" fillId="0" borderId="0" xfId="0" applyNumberFormat="1" applyFont="1"/>
    <xf numFmtId="0" fontId="43" fillId="0" borderId="0" xfId="0" applyFont="1"/>
    <xf numFmtId="0" fontId="10" fillId="0" borderId="0" xfId="0" applyFont="1"/>
    <xf numFmtId="0" fontId="54" fillId="0" borderId="0" xfId="0" applyFont="1"/>
    <xf numFmtId="3" fontId="37" fillId="0" borderId="0" xfId="0" applyNumberFormat="1" applyFont="1"/>
    <xf numFmtId="1" fontId="37" fillId="0" borderId="0" xfId="0" applyNumberFormat="1" applyFont="1"/>
    <xf numFmtId="3" fontId="18" fillId="6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vertical="center"/>
    </xf>
    <xf numFmtId="3" fontId="11" fillId="3" borderId="13" xfId="0" applyNumberFormat="1" applyFont="1" applyFill="1" applyBorder="1" applyAlignment="1">
      <alignment vertical="center"/>
    </xf>
    <xf numFmtId="4" fontId="13" fillId="3" borderId="13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vertical="center"/>
    </xf>
    <xf numFmtId="3" fontId="14" fillId="3" borderId="13" xfId="0" applyNumberFormat="1" applyFont="1" applyFill="1" applyBorder="1" applyAlignment="1">
      <alignment vertical="center"/>
    </xf>
    <xf numFmtId="3" fontId="37" fillId="3" borderId="13" xfId="0" applyNumberFormat="1" applyFont="1" applyFill="1" applyBorder="1"/>
    <xf numFmtId="3" fontId="38" fillId="3" borderId="13" xfId="0" applyNumberFormat="1" applyFont="1" applyFill="1" applyBorder="1"/>
    <xf numFmtId="3" fontId="40" fillId="3" borderId="13" xfId="0" applyNumberFormat="1" applyFont="1" applyFill="1" applyBorder="1"/>
    <xf numFmtId="3" fontId="35" fillId="3" borderId="13" xfId="0" applyNumberFormat="1" applyFont="1" applyFill="1" applyBorder="1"/>
    <xf numFmtId="3" fontId="42" fillId="3" borderId="13" xfId="0" applyNumberFormat="1" applyFont="1" applyFill="1" applyBorder="1"/>
    <xf numFmtId="0" fontId="37" fillId="3" borderId="13" xfId="0" applyFont="1" applyFill="1" applyBorder="1"/>
    <xf numFmtId="3" fontId="21" fillId="0" borderId="15" xfId="0" applyNumberFormat="1" applyFont="1" applyBorder="1"/>
    <xf numFmtId="3" fontId="21" fillId="0" borderId="10" xfId="0" applyNumberFormat="1" applyFont="1" applyBorder="1"/>
    <xf numFmtId="3" fontId="21" fillId="0" borderId="10" xfId="0" applyNumberFormat="1" applyFont="1" applyBorder="1" applyAlignment="1">
      <alignment horizontal="right"/>
    </xf>
    <xf numFmtId="3" fontId="21" fillId="3" borderId="13" xfId="0" applyNumberFormat="1" applyFont="1" applyFill="1" applyBorder="1"/>
    <xf numFmtId="3" fontId="2" fillId="3" borderId="13" xfId="0" applyNumberFormat="1" applyFont="1" applyFill="1" applyBorder="1"/>
    <xf numFmtId="4" fontId="21" fillId="3" borderId="13" xfId="0" applyNumberFormat="1" applyFont="1" applyFill="1" applyBorder="1"/>
    <xf numFmtId="4" fontId="2" fillId="3" borderId="13" xfId="0" applyNumberFormat="1" applyFont="1" applyFill="1" applyBorder="1"/>
    <xf numFmtId="164" fontId="2" fillId="3" borderId="13" xfId="0" applyNumberFormat="1" applyFont="1" applyFill="1" applyBorder="1"/>
    <xf numFmtId="164" fontId="21" fillId="3" borderId="13" xfId="0" applyNumberFormat="1" applyFont="1" applyFill="1" applyBorder="1"/>
    <xf numFmtId="0" fontId="50" fillId="3" borderId="13" xfId="0" applyFont="1" applyFill="1" applyBorder="1"/>
    <xf numFmtId="0" fontId="38" fillId="3" borderId="13" xfId="0" applyFont="1" applyFill="1" applyBorder="1"/>
    <xf numFmtId="0" fontId="50" fillId="3" borderId="13" xfId="0" applyFont="1" applyFill="1" applyBorder="1" applyAlignment="1">
      <alignment vertical="center"/>
    </xf>
    <xf numFmtId="0" fontId="40" fillId="3" borderId="13" xfId="0" applyFont="1" applyFill="1" applyBorder="1" applyAlignment="1">
      <alignment vertical="center"/>
    </xf>
    <xf numFmtId="0" fontId="40" fillId="3" borderId="13" xfId="0" applyFont="1" applyFill="1" applyBorder="1"/>
    <xf numFmtId="0" fontId="53" fillId="3" borderId="13" xfId="0" applyFont="1" applyFill="1" applyBorder="1"/>
    <xf numFmtId="0" fontId="35" fillId="3" borderId="13" xfId="0" applyFont="1" applyFill="1" applyBorder="1"/>
    <xf numFmtId="0" fontId="37" fillId="3" borderId="13" xfId="0" applyFont="1" applyFill="1" applyBorder="1" applyAlignment="1">
      <alignment horizontal="left"/>
    </xf>
    <xf numFmtId="0" fontId="22" fillId="3" borderId="13" xfId="0" applyFont="1" applyFill="1" applyBorder="1"/>
    <xf numFmtId="0" fontId="4" fillId="3" borderId="13" xfId="0" applyFont="1" applyFill="1" applyBorder="1"/>
    <xf numFmtId="0" fontId="24" fillId="3" borderId="13" xfId="0" applyFont="1" applyFill="1" applyBorder="1"/>
    <xf numFmtId="0" fontId="42" fillId="3" borderId="13" xfId="0" applyFont="1" applyFill="1" applyBorder="1"/>
    <xf numFmtId="0" fontId="10" fillId="3" borderId="13" xfId="0" applyFont="1" applyFill="1" applyBorder="1"/>
    <xf numFmtId="0" fontId="41" fillId="3" borderId="13" xfId="0" applyFont="1" applyFill="1" applyBorder="1"/>
    <xf numFmtId="0" fontId="18" fillId="3" borderId="13" xfId="0" applyFont="1" applyFill="1" applyBorder="1"/>
    <xf numFmtId="0" fontId="26" fillId="3" borderId="13" xfId="0" applyFont="1" applyFill="1" applyBorder="1"/>
    <xf numFmtId="4" fontId="1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14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14" fillId="6" borderId="0" xfId="0" applyNumberFormat="1" applyFont="1" applyFill="1" applyAlignment="1">
      <alignment vertical="center"/>
    </xf>
    <xf numFmtId="4" fontId="14" fillId="6" borderId="0" xfId="0" applyNumberFormat="1" applyFont="1" applyFill="1" applyAlignment="1">
      <alignment vertical="center"/>
    </xf>
    <xf numFmtId="3" fontId="17" fillId="6" borderId="0" xfId="0" applyNumberFormat="1" applyFont="1" applyFill="1" applyAlignment="1">
      <alignment vertical="center"/>
    </xf>
    <xf numFmtId="3" fontId="11" fillId="5" borderId="13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3" fontId="19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11" fillId="6" borderId="0" xfId="0" applyNumberFormat="1" applyFont="1" applyFill="1" applyAlignment="1">
      <alignment vertical="center"/>
    </xf>
    <xf numFmtId="4" fontId="57" fillId="0" borderId="0" xfId="0" applyNumberFormat="1" applyFont="1"/>
    <xf numFmtId="3" fontId="57" fillId="0" borderId="0" xfId="0" applyNumberFormat="1" applyFont="1" applyAlignment="1">
      <alignment horizontal="right"/>
    </xf>
    <xf numFmtId="4" fontId="39" fillId="0" borderId="0" xfId="0" applyNumberFormat="1" applyFont="1"/>
    <xf numFmtId="10" fontId="39" fillId="0" borderId="0" xfId="0" applyNumberFormat="1" applyFont="1"/>
    <xf numFmtId="4" fontId="58" fillId="0" borderId="0" xfId="0" applyNumberFormat="1" applyFont="1"/>
    <xf numFmtId="3" fontId="39" fillId="3" borderId="13" xfId="0" applyNumberFormat="1" applyFont="1" applyFill="1" applyBorder="1"/>
    <xf numFmtId="3" fontId="26" fillId="3" borderId="13" xfId="0" applyNumberFormat="1" applyFont="1" applyFill="1" applyBorder="1"/>
    <xf numFmtId="164" fontId="26" fillId="3" borderId="13" xfId="0" applyNumberFormat="1" applyFont="1" applyFill="1" applyBorder="1"/>
    <xf numFmtId="10" fontId="39" fillId="3" borderId="13" xfId="0" applyNumberFormat="1" applyFont="1" applyFill="1" applyBorder="1"/>
    <xf numFmtId="4" fontId="26" fillId="3" borderId="13" xfId="0" applyNumberFormat="1" applyFont="1" applyFill="1" applyBorder="1"/>
    <xf numFmtId="164" fontId="39" fillId="3" borderId="13" xfId="0" applyNumberFormat="1" applyFont="1" applyFill="1" applyBorder="1"/>
    <xf numFmtId="174" fontId="21" fillId="0" borderId="0" xfId="1" applyNumberFormat="1" applyFont="1"/>
    <xf numFmtId="174" fontId="11" fillId="0" borderId="0" xfId="1" applyNumberFormat="1" applyFont="1"/>
    <xf numFmtId="174" fontId="23" fillId="0" borderId="0" xfId="1" applyNumberFormat="1" applyFont="1"/>
    <xf numFmtId="174" fontId="0" fillId="0" borderId="0" xfId="1" applyNumberFormat="1" applyFont="1"/>
    <xf numFmtId="174" fontId="0" fillId="0" borderId="0" xfId="1" applyNumberFormat="1" applyFont="1" applyAlignment="1"/>
    <xf numFmtId="3" fontId="10" fillId="3" borderId="13" xfId="0" applyNumberFormat="1" applyFont="1" applyFill="1" applyBorder="1"/>
    <xf numFmtId="164" fontId="59" fillId="8" borderId="0" xfId="0" applyNumberFormat="1" applyFont="1" applyFill="1"/>
    <xf numFmtId="0" fontId="60" fillId="0" borderId="0" xfId="0" applyFont="1"/>
    <xf numFmtId="0" fontId="61" fillId="0" borderId="0" xfId="0" applyFont="1"/>
    <xf numFmtId="0" fontId="62" fillId="3" borderId="13" xfId="0" applyFont="1" applyFill="1" applyBorder="1" applyAlignment="1">
      <alignment horizontal="left"/>
    </xf>
    <xf numFmtId="3" fontId="62" fillId="3" borderId="13" xfId="0" applyNumberFormat="1" applyFont="1" applyFill="1" applyBorder="1"/>
    <xf numFmtId="0" fontId="61" fillId="3" borderId="13" xfId="0" applyFont="1" applyFill="1" applyBorder="1"/>
    <xf numFmtId="0" fontId="63" fillId="0" borderId="0" xfId="0" applyFont="1"/>
    <xf numFmtId="0" fontId="63" fillId="3" borderId="13" xfId="0" applyFont="1" applyFill="1" applyBorder="1"/>
    <xf numFmtId="174" fontId="39" fillId="0" borderId="0" xfId="1" applyNumberFormat="1" applyFont="1"/>
    <xf numFmtId="3" fontId="6" fillId="0" borderId="0" xfId="0" applyNumberFormat="1" applyFont="1" applyAlignment="1">
      <alignment horizontal="center"/>
    </xf>
    <xf numFmtId="3" fontId="23" fillId="9" borderId="0" xfId="0" applyNumberFormat="1" applyFont="1" applyFill="1" applyAlignment="1">
      <alignment horizontal="left"/>
    </xf>
    <xf numFmtId="3" fontId="23" fillId="9" borderId="0" xfId="0" applyNumberFormat="1" applyFont="1" applyFill="1"/>
    <xf numFmtId="3" fontId="11" fillId="10" borderId="0" xfId="0" applyNumberFormat="1" applyFont="1" applyFill="1" applyAlignment="1">
      <alignment vertical="center"/>
    </xf>
    <xf numFmtId="3" fontId="17" fillId="6" borderId="0" xfId="0" applyNumberFormat="1" applyFont="1" applyFill="1"/>
    <xf numFmtId="3" fontId="33" fillId="6" borderId="0" xfId="0" applyNumberFormat="1" applyFont="1" applyFill="1"/>
    <xf numFmtId="4" fontId="17" fillId="6" borderId="0" xfId="0" applyNumberFormat="1" applyFont="1" applyFill="1"/>
    <xf numFmtId="4" fontId="17" fillId="5" borderId="13" xfId="0" applyNumberFormat="1" applyFont="1" applyFill="1" applyBorder="1"/>
    <xf numFmtId="4" fontId="17" fillId="6" borderId="0" xfId="0" applyNumberFormat="1" applyFont="1" applyFill="1" applyAlignment="1">
      <alignment vertical="center"/>
    </xf>
    <xf numFmtId="0" fontId="0" fillId="6" borderId="0" xfId="0" applyFill="1"/>
    <xf numFmtId="3" fontId="35" fillId="3" borderId="13" xfId="0" applyNumberFormat="1" applyFont="1" applyFill="1" applyBorder="1" applyAlignment="1">
      <alignment vertical="center"/>
    </xf>
    <xf numFmtId="0" fontId="70" fillId="0" borderId="5" xfId="0" applyFont="1" applyBorder="1"/>
    <xf numFmtId="0" fontId="70" fillId="0" borderId="0" xfId="0" applyFont="1"/>
    <xf numFmtId="0" fontId="70" fillId="0" borderId="4" xfId="0" applyFont="1" applyBorder="1"/>
    <xf numFmtId="0" fontId="70" fillId="2" borderId="4" xfId="0" applyFont="1" applyFill="1" applyBorder="1"/>
    <xf numFmtId="0" fontId="71" fillId="0" borderId="5" xfId="0" applyFont="1" applyBorder="1"/>
    <xf numFmtId="0" fontId="71" fillId="0" borderId="0" xfId="0" applyFont="1"/>
    <xf numFmtId="0" fontId="71" fillId="0" borderId="4" xfId="0" applyFont="1" applyBorder="1"/>
    <xf numFmtId="3" fontId="71" fillId="0" borderId="0" xfId="0" applyNumberFormat="1" applyFont="1"/>
    <xf numFmtId="3" fontId="71" fillId="0" borderId="0" xfId="0" applyNumberFormat="1" applyFont="1" applyAlignment="1">
      <alignment horizontal="right"/>
    </xf>
    <xf numFmtId="3" fontId="71" fillId="0" borderId="10" xfId="0" applyNumberFormat="1" applyFont="1" applyBorder="1"/>
    <xf numFmtId="3" fontId="70" fillId="2" borderId="13" xfId="0" applyNumberFormat="1" applyFont="1" applyFill="1" applyBorder="1" applyAlignment="1">
      <alignment horizontal="right"/>
    </xf>
    <xf numFmtId="4" fontId="71" fillId="0" borderId="13" xfId="0" applyNumberFormat="1" applyFont="1" applyBorder="1" applyAlignment="1">
      <alignment horizontal="right"/>
    </xf>
    <xf numFmtId="0" fontId="70" fillId="2" borderId="2" xfId="0" applyFont="1" applyFill="1" applyBorder="1" applyAlignment="1">
      <alignment horizontal="center" vertical="center"/>
    </xf>
    <xf numFmtId="0" fontId="71" fillId="0" borderId="15" xfId="0" applyFont="1" applyBorder="1"/>
    <xf numFmtId="0" fontId="71" fillId="0" borderId="10" xfId="0" applyFont="1" applyBorder="1"/>
    <xf numFmtId="0" fontId="71" fillId="0" borderId="16" xfId="0" applyFont="1" applyBorder="1"/>
    <xf numFmtId="0" fontId="68" fillId="0" borderId="0" xfId="0" applyFont="1"/>
    <xf numFmtId="4" fontId="11" fillId="0" borderId="13" xfId="0" applyNumberFormat="1" applyFont="1" applyBorder="1"/>
    <xf numFmtId="0" fontId="21" fillId="0" borderId="13" xfId="0" applyFont="1" applyBorder="1" applyAlignment="1">
      <alignment horizontal="left"/>
    </xf>
    <xf numFmtId="4" fontId="21" fillId="0" borderId="13" xfId="0" applyNumberFormat="1" applyFont="1" applyBorder="1"/>
    <xf numFmtId="0" fontId="44" fillId="0" borderId="13" xfId="0" applyFont="1" applyBorder="1" applyAlignment="1">
      <alignment horizontal="left"/>
    </xf>
    <xf numFmtId="4" fontId="44" fillId="0" borderId="13" xfId="0" applyNumberFormat="1" applyFont="1" applyBorder="1"/>
    <xf numFmtId="4" fontId="17" fillId="0" borderId="13" xfId="0" applyNumberFormat="1" applyFont="1" applyBorder="1"/>
    <xf numFmtId="0" fontId="11" fillId="0" borderId="29" xfId="0" applyFont="1" applyBorder="1"/>
    <xf numFmtId="3" fontId="21" fillId="0" borderId="28" xfId="0" applyNumberFormat="1" applyFont="1" applyBorder="1"/>
    <xf numFmtId="3" fontId="23" fillId="0" borderId="13" xfId="0" applyNumberFormat="1" applyFont="1" applyBorder="1" applyAlignment="1">
      <alignment horizontal="left"/>
    </xf>
    <xf numFmtId="3" fontId="21" fillId="0" borderId="13" xfId="0" applyNumberFormat="1" applyFont="1" applyBorder="1"/>
    <xf numFmtId="0" fontId="74" fillId="0" borderId="13" xfId="37"/>
    <xf numFmtId="0" fontId="26" fillId="0" borderId="13" xfId="37" applyFont="1"/>
    <xf numFmtId="0" fontId="23" fillId="0" borderId="13" xfId="37" applyFont="1"/>
    <xf numFmtId="0" fontId="37" fillId="0" borderId="13" xfId="37" applyFont="1"/>
    <xf numFmtId="0" fontId="21" fillId="0" borderId="13" xfId="37" applyFont="1"/>
    <xf numFmtId="3" fontId="37" fillId="0" borderId="13" xfId="37" applyNumberFormat="1" applyFont="1"/>
    <xf numFmtId="0" fontId="37" fillId="0" borderId="13" xfId="37" applyFont="1" applyAlignment="1">
      <alignment horizontal="right"/>
    </xf>
    <xf numFmtId="3" fontId="21" fillId="0" borderId="13" xfId="37" applyNumberFormat="1" applyFont="1" applyAlignment="1">
      <alignment horizontal="right"/>
    </xf>
    <xf numFmtId="0" fontId="21" fillId="0" borderId="13" xfId="37" applyFont="1" applyAlignment="1">
      <alignment horizontal="right"/>
    </xf>
    <xf numFmtId="3" fontId="23" fillId="0" borderId="13" xfId="37" applyNumberFormat="1" applyFont="1"/>
    <xf numFmtId="0" fontId="2" fillId="0" borderId="13" xfId="37" applyFont="1"/>
    <xf numFmtId="3" fontId="2" fillId="2" borderId="24" xfId="0" applyNumberFormat="1" applyFont="1" applyFill="1" applyBorder="1" applyAlignment="1">
      <alignment horizontal="center" vertical="center"/>
    </xf>
    <xf numFmtId="3" fontId="2" fillId="2" borderId="25" xfId="0" applyNumberFormat="1" applyFont="1" applyFill="1" applyBorder="1" applyAlignment="1">
      <alignment horizontal="center" vertical="center"/>
    </xf>
    <xf numFmtId="3" fontId="2" fillId="0" borderId="17" xfId="0" applyNumberFormat="1" applyFont="1" applyBorder="1"/>
    <xf numFmtId="3" fontId="2" fillId="0" borderId="13" xfId="0" applyNumberFormat="1" applyFont="1" applyBorder="1"/>
    <xf numFmtId="3" fontId="2" fillId="0" borderId="13" xfId="0" applyNumberFormat="1" applyFont="1" applyBorder="1" applyAlignment="1">
      <alignment horizontal="right"/>
    </xf>
    <xf numFmtId="3" fontId="2" fillId="0" borderId="26" xfId="0" applyNumberFormat="1" applyFont="1" applyBorder="1"/>
    <xf numFmtId="3" fontId="2" fillId="2" borderId="13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1" fillId="0" borderId="17" xfId="0" applyNumberFormat="1" applyFont="1" applyBorder="1"/>
    <xf numFmtId="4" fontId="21" fillId="0" borderId="13" xfId="0" applyNumberFormat="1" applyFont="1" applyBorder="1" applyAlignment="1">
      <alignment horizontal="center"/>
    </xf>
    <xf numFmtId="3" fontId="21" fillId="0" borderId="13" xfId="0" applyNumberFormat="1" applyFont="1" applyBorder="1" applyAlignment="1">
      <alignment horizontal="center"/>
    </xf>
    <xf numFmtId="3" fontId="21" fillId="0" borderId="18" xfId="0" applyNumberFormat="1" applyFont="1" applyBorder="1" applyAlignment="1">
      <alignment horizontal="center"/>
    </xf>
    <xf numFmtId="3" fontId="2" fillId="2" borderId="17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center" vertical="center"/>
    </xf>
    <xf numFmtId="3" fontId="21" fillId="10" borderId="17" xfId="0" applyNumberFormat="1" applyFont="1" applyFill="1" applyBorder="1" applyAlignment="1">
      <alignment vertical="center"/>
    </xf>
    <xf numFmtId="3" fontId="21" fillId="10" borderId="13" xfId="0" applyNumberFormat="1" applyFont="1" applyFill="1" applyBorder="1" applyAlignment="1">
      <alignment vertical="center"/>
    </xf>
    <xf numFmtId="3" fontId="2" fillId="10" borderId="13" xfId="0" applyNumberFormat="1" applyFont="1" applyFill="1" applyBorder="1" applyAlignment="1">
      <alignment horizontal="left" vertical="center"/>
    </xf>
    <xf numFmtId="3" fontId="2" fillId="10" borderId="13" xfId="0" applyNumberFormat="1" applyFont="1" applyFill="1" applyBorder="1" applyAlignment="1">
      <alignment horizontal="center" vertical="center"/>
    </xf>
    <xf numFmtId="3" fontId="2" fillId="10" borderId="18" xfId="0" applyNumberFormat="1" applyFont="1" applyFill="1" applyBorder="1" applyAlignment="1">
      <alignment horizontal="center" vertical="center"/>
    </xf>
    <xf numFmtId="3" fontId="21" fillId="0" borderId="17" xfId="0" applyNumberFormat="1" applyFont="1" applyBorder="1" applyAlignment="1">
      <alignment vertical="center"/>
    </xf>
    <xf numFmtId="3" fontId="21" fillId="0" borderId="13" xfId="0" applyNumberFormat="1" applyFont="1" applyBorder="1" applyAlignment="1">
      <alignment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center" vertical="center"/>
    </xf>
    <xf numFmtId="43" fontId="21" fillId="0" borderId="13" xfId="1" applyFont="1" applyBorder="1" applyAlignment="1">
      <alignment horizontal="center" vertical="center"/>
    </xf>
    <xf numFmtId="43" fontId="21" fillId="0" borderId="18" xfId="1" applyFont="1" applyBorder="1" applyAlignment="1">
      <alignment horizontal="center" vertical="center"/>
    </xf>
    <xf numFmtId="3" fontId="2" fillId="11" borderId="17" xfId="0" applyNumberFormat="1" applyFont="1" applyFill="1" applyBorder="1" applyAlignment="1">
      <alignment vertical="center"/>
    </xf>
    <xf numFmtId="3" fontId="2" fillId="11" borderId="13" xfId="0" applyNumberFormat="1" applyFont="1" applyFill="1" applyBorder="1" applyAlignment="1">
      <alignment vertical="center"/>
    </xf>
    <xf numFmtId="3" fontId="2" fillId="11" borderId="13" xfId="0" applyNumberFormat="1" applyFont="1" applyFill="1" applyBorder="1" applyAlignment="1">
      <alignment horizontal="left" vertical="center"/>
    </xf>
    <xf numFmtId="3" fontId="2" fillId="11" borderId="13" xfId="0" applyNumberFormat="1" applyFont="1" applyFill="1" applyBorder="1" applyAlignment="1">
      <alignment horizontal="center" vertical="center"/>
    </xf>
    <xf numFmtId="3" fontId="2" fillId="11" borderId="18" xfId="0" applyNumberFormat="1" applyFont="1" applyFill="1" applyBorder="1" applyAlignment="1">
      <alignment horizontal="center" vertical="center"/>
    </xf>
    <xf numFmtId="173" fontId="21" fillId="0" borderId="13" xfId="0" applyNumberFormat="1" applyFont="1" applyBorder="1" applyAlignment="1">
      <alignment horizontal="center" vertical="center"/>
    </xf>
    <xf numFmtId="173" fontId="21" fillId="0" borderId="18" xfId="0" applyNumberFormat="1" applyFont="1" applyBorder="1" applyAlignment="1">
      <alignment horizontal="center" vertical="center"/>
    </xf>
    <xf numFmtId="3" fontId="21" fillId="5" borderId="13" xfId="0" applyNumberFormat="1" applyFont="1" applyFill="1" applyBorder="1" applyAlignment="1">
      <alignment horizontal="left" vertical="center"/>
    </xf>
    <xf numFmtId="3" fontId="21" fillId="0" borderId="19" xfId="0" applyNumberFormat="1" applyFont="1" applyBorder="1"/>
    <xf numFmtId="3" fontId="21" fillId="0" borderId="21" xfId="0" applyNumberFormat="1" applyFont="1" applyBorder="1"/>
    <xf numFmtId="3" fontId="21" fillId="0" borderId="21" xfId="0" applyNumberFormat="1" applyFont="1" applyBorder="1" applyAlignment="1">
      <alignment horizontal="right"/>
    </xf>
    <xf numFmtId="3" fontId="21" fillId="0" borderId="20" xfId="0" applyNumberFormat="1" applyFont="1" applyBorder="1"/>
    <xf numFmtId="4" fontId="2" fillId="2" borderId="6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2" borderId="1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vertical="center"/>
    </xf>
    <xf numFmtId="3" fontId="2" fillId="0" borderId="4" xfId="0" applyNumberFormat="1" applyFont="1" applyBorder="1"/>
    <xf numFmtId="3" fontId="2" fillId="2" borderId="5" xfId="0" applyNumberFormat="1" applyFont="1" applyFill="1" applyBorder="1" applyAlignment="1">
      <alignment vertical="center"/>
    </xf>
    <xf numFmtId="3" fontId="2" fillId="4" borderId="4" xfId="0" applyNumberFormat="1" applyFont="1" applyFill="1" applyBorder="1" applyAlignment="1">
      <alignment horizontal="right" vertical="center"/>
    </xf>
    <xf numFmtId="3" fontId="2" fillId="10" borderId="5" xfId="0" applyNumberFormat="1" applyFont="1" applyFill="1" applyBorder="1"/>
    <xf numFmtId="3" fontId="2" fillId="10" borderId="0" xfId="0" applyNumberFormat="1" applyFont="1" applyFill="1"/>
    <xf numFmtId="3" fontId="2" fillId="10" borderId="0" xfId="0" applyNumberFormat="1" applyFont="1" applyFill="1" applyAlignment="1">
      <alignment horizontal="right"/>
    </xf>
    <xf numFmtId="3" fontId="2" fillId="10" borderId="4" xfId="0" applyNumberFormat="1" applyFont="1" applyFill="1" applyBorder="1"/>
    <xf numFmtId="3" fontId="21" fillId="0" borderId="5" xfId="0" applyNumberFormat="1" applyFont="1" applyBorder="1"/>
    <xf numFmtId="3" fontId="21" fillId="0" borderId="4" xfId="0" applyNumberFormat="1" applyFont="1" applyBorder="1"/>
    <xf numFmtId="3" fontId="21" fillId="5" borderId="13" xfId="0" applyNumberFormat="1" applyFont="1" applyFill="1" applyBorder="1" applyAlignment="1">
      <alignment horizontal="right"/>
    </xf>
    <xf numFmtId="3" fontId="21" fillId="6" borderId="13" xfId="12" applyNumberFormat="1" applyFont="1" applyFill="1" applyAlignment="1">
      <alignment horizontal="right"/>
    </xf>
    <xf numFmtId="174" fontId="21" fillId="0" borderId="0" xfId="1" applyNumberFormat="1" applyFont="1" applyAlignment="1">
      <alignment horizontal="right"/>
    </xf>
    <xf numFmtId="43" fontId="21" fillId="0" borderId="0" xfId="1" applyFont="1" applyAlignment="1">
      <alignment horizontal="right"/>
    </xf>
    <xf numFmtId="3" fontId="21" fillId="6" borderId="13" xfId="14" applyNumberFormat="1" applyFont="1" applyFill="1" applyAlignment="1">
      <alignment horizontal="right"/>
    </xf>
    <xf numFmtId="3" fontId="2" fillId="10" borderId="5" xfId="0" applyNumberFormat="1" applyFont="1" applyFill="1" applyBorder="1" applyAlignment="1">
      <alignment vertical="center"/>
    </xf>
    <xf numFmtId="3" fontId="2" fillId="10" borderId="0" xfId="0" applyNumberFormat="1" applyFont="1" applyFill="1" applyAlignment="1">
      <alignment vertical="center"/>
    </xf>
    <xf numFmtId="3" fontId="2" fillId="10" borderId="0" xfId="0" applyNumberFormat="1" applyFont="1" applyFill="1" applyAlignment="1">
      <alignment vertical="center" wrapText="1"/>
    </xf>
    <xf numFmtId="3" fontId="2" fillId="10" borderId="0" xfId="0" applyNumberFormat="1" applyFont="1" applyFill="1" applyAlignment="1">
      <alignment horizontal="right" vertical="center"/>
    </xf>
    <xf numFmtId="3" fontId="2" fillId="0" borderId="4" xfId="0" applyNumberFormat="1" applyFont="1" applyBorder="1" applyAlignment="1">
      <alignment vertical="center"/>
    </xf>
    <xf numFmtId="3" fontId="21" fillId="3" borderId="13" xfId="15" applyNumberFormat="1" applyFont="1" applyFill="1" applyAlignment="1">
      <alignment horizontal="right"/>
    </xf>
    <xf numFmtId="3" fontId="21" fillId="3" borderId="13" xfId="0" applyNumberFormat="1" applyFont="1" applyFill="1" applyBorder="1" applyAlignment="1">
      <alignment horizontal="right"/>
    </xf>
    <xf numFmtId="3" fontId="2" fillId="10" borderId="13" xfId="16" applyNumberFormat="1" applyFont="1" applyFill="1" applyAlignment="1">
      <alignment horizontal="right"/>
    </xf>
    <xf numFmtId="174" fontId="21" fillId="10" borderId="0" xfId="1" applyNumberFormat="1" applyFont="1" applyFill="1" applyAlignment="1">
      <alignment horizontal="right"/>
    </xf>
    <xf numFmtId="4" fontId="2" fillId="0" borderId="0" xfId="0" applyNumberFormat="1" applyFont="1" applyAlignment="1">
      <alignment horizontal="right"/>
    </xf>
    <xf numFmtId="3" fontId="2" fillId="4" borderId="5" xfId="0" applyNumberFormat="1" applyFont="1" applyFill="1" applyBorder="1" applyAlignment="1">
      <alignment vertical="center"/>
    </xf>
    <xf numFmtId="3" fontId="2" fillId="4" borderId="13" xfId="0" applyNumberFormat="1" applyFont="1" applyFill="1" applyBorder="1" applyAlignment="1">
      <alignment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vertical="center"/>
    </xf>
    <xf numFmtId="3" fontId="21" fillId="6" borderId="13" xfId="17" applyNumberFormat="1" applyFont="1" applyFill="1" applyAlignment="1">
      <alignment horizontal="right"/>
    </xf>
    <xf numFmtId="3" fontId="55" fillId="0" borderId="0" xfId="0" applyNumberFormat="1" applyFont="1"/>
    <xf numFmtId="0" fontId="55" fillId="0" borderId="13" xfId="17" applyFont="1"/>
    <xf numFmtId="166" fontId="21" fillId="0" borderId="0" xfId="0" applyNumberFormat="1" applyFont="1" applyAlignment="1">
      <alignment horizontal="right"/>
    </xf>
    <xf numFmtId="3" fontId="21" fillId="6" borderId="13" xfId="18" applyNumberFormat="1" applyFont="1" applyFill="1" applyAlignment="1">
      <alignment horizontal="right"/>
    </xf>
    <xf numFmtId="3" fontId="21" fillId="0" borderId="4" xfId="0" applyNumberFormat="1" applyFont="1" applyBorder="1" applyAlignment="1">
      <alignment horizontal="right"/>
    </xf>
    <xf numFmtId="3" fontId="21" fillId="6" borderId="13" xfId="19" applyNumberFormat="1" applyFont="1" applyFill="1" applyAlignment="1">
      <alignment horizontal="right"/>
    </xf>
    <xf numFmtId="43" fontId="2" fillId="0" borderId="0" xfId="1" applyFont="1" applyAlignment="1">
      <alignment horizontal="right"/>
    </xf>
    <xf numFmtId="1" fontId="21" fillId="6" borderId="13" xfId="19" applyNumberFormat="1" applyFont="1" applyFill="1" applyAlignment="1">
      <alignment horizontal="right"/>
    </xf>
    <xf numFmtId="3" fontId="21" fillId="0" borderId="0" xfId="1" applyNumberFormat="1" applyFont="1" applyAlignment="1">
      <alignment horizontal="right"/>
    </xf>
    <xf numFmtId="4" fontId="21" fillId="0" borderId="10" xfId="0" applyNumberFormat="1" applyFont="1" applyBorder="1"/>
    <xf numFmtId="3" fontId="21" fillId="0" borderId="16" xfId="0" applyNumberFormat="1" applyFont="1" applyBorder="1"/>
    <xf numFmtId="3" fontId="23" fillId="0" borderId="0" xfId="0" applyNumberFormat="1" applyFont="1" applyAlignment="1">
      <alignment vertical="center"/>
    </xf>
    <xf numFmtId="3" fontId="2" fillId="0" borderId="10" xfId="0" applyNumberFormat="1" applyFont="1" applyBorder="1"/>
    <xf numFmtId="174" fontId="21" fillId="0" borderId="10" xfId="1" applyNumberFormat="1" applyFont="1" applyBorder="1"/>
    <xf numFmtId="3" fontId="2" fillId="2" borderId="6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174" fontId="2" fillId="0" borderId="0" xfId="1" applyNumberFormat="1" applyFont="1"/>
    <xf numFmtId="3" fontId="2" fillId="2" borderId="13" xfId="0" applyNumberFormat="1" applyFont="1" applyFill="1" applyBorder="1"/>
    <xf numFmtId="3" fontId="2" fillId="2" borderId="13" xfId="0" applyNumberFormat="1" applyFont="1" applyFill="1" applyBorder="1" applyAlignment="1">
      <alignment horizontal="right"/>
    </xf>
    <xf numFmtId="174" fontId="2" fillId="2" borderId="13" xfId="1" applyNumberFormat="1" applyFont="1" applyFill="1" applyBorder="1"/>
    <xf numFmtId="3" fontId="2" fillId="2" borderId="4" xfId="0" applyNumberFormat="1" applyFont="1" applyFill="1" applyBorder="1"/>
    <xf numFmtId="3" fontId="21" fillId="6" borderId="13" xfId="23" applyNumberFormat="1" applyFont="1" applyFill="1" applyAlignment="1">
      <alignment horizontal="right"/>
    </xf>
    <xf numFmtId="3" fontId="8" fillId="0" borderId="0" xfId="0" applyNumberFormat="1" applyFont="1"/>
    <xf numFmtId="174" fontId="55" fillId="0" borderId="0" xfId="1" applyNumberFormat="1" applyFont="1"/>
    <xf numFmtId="3" fontId="21" fillId="0" borderId="5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43" fontId="21" fillId="0" borderId="0" xfId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1" fillId="6" borderId="13" xfId="23" applyNumberFormat="1" applyFont="1" applyFill="1" applyAlignment="1">
      <alignment horizontal="right" vertical="center"/>
    </xf>
    <xf numFmtId="174" fontId="21" fillId="0" borderId="0" xfId="1" applyNumberFormat="1" applyFont="1" applyAlignment="1">
      <alignment horizontal="right" vertical="center"/>
    </xf>
    <xf numFmtId="3" fontId="21" fillId="0" borderId="4" xfId="0" applyNumberFormat="1" applyFont="1" applyBorder="1" applyAlignment="1">
      <alignment vertical="center"/>
    </xf>
    <xf numFmtId="174" fontId="21" fillId="0" borderId="18" xfId="1" applyNumberFormat="1" applyFont="1" applyBorder="1"/>
    <xf numFmtId="174" fontId="21" fillId="0" borderId="18" xfId="1" applyNumberFormat="1" applyFont="1" applyBorder="1" applyAlignment="1">
      <alignment horizontal="right"/>
    </xf>
    <xf numFmtId="3" fontId="21" fillId="0" borderId="28" xfId="0" applyNumberFormat="1" applyFont="1" applyBorder="1" applyAlignment="1">
      <alignment horizontal="right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4" borderId="13" xfId="0" applyNumberFormat="1" applyFont="1" applyFill="1" applyBorder="1"/>
    <xf numFmtId="174" fontId="2" fillId="4" borderId="13" xfId="1" applyNumberFormat="1" applyFont="1" applyFill="1" applyBorder="1"/>
    <xf numFmtId="174" fontId="2" fillId="4" borderId="18" xfId="1" applyNumberFormat="1" applyFont="1" applyFill="1" applyBorder="1"/>
    <xf numFmtId="3" fontId="48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/>
    </xf>
    <xf numFmtId="0" fontId="50" fillId="0" borderId="0" xfId="0" applyFont="1"/>
    <xf numFmtId="0" fontId="48" fillId="3" borderId="13" xfId="0" applyFont="1" applyFill="1" applyBorder="1" applyAlignment="1">
      <alignment horizontal="center"/>
    </xf>
    <xf numFmtId="0" fontId="42" fillId="3" borderId="13" xfId="0" applyFont="1" applyFill="1" applyBorder="1" applyAlignment="1">
      <alignment horizontal="center"/>
    </xf>
    <xf numFmtId="0" fontId="50" fillId="0" borderId="0" xfId="0" applyFont="1" applyAlignment="1">
      <alignment horizontal="center"/>
    </xf>
    <xf numFmtId="3" fontId="48" fillId="3" borderId="13" xfId="0" applyNumberFormat="1" applyFont="1" applyFill="1" applyBorder="1" applyAlignment="1">
      <alignment horizontal="center"/>
    </xf>
    <xf numFmtId="0" fontId="48" fillId="3" borderId="13" xfId="0" applyFont="1" applyFill="1" applyBorder="1"/>
    <xf numFmtId="3" fontId="77" fillId="0" borderId="0" xfId="0" applyNumberFormat="1" applyFont="1" applyAlignment="1">
      <alignment horizontal="center"/>
    </xf>
    <xf numFmtId="3" fontId="47" fillId="0" borderId="0" xfId="0" applyNumberFormat="1" applyFont="1" applyAlignment="1">
      <alignment horizontal="center"/>
    </xf>
    <xf numFmtId="3" fontId="77" fillId="0" borderId="0" xfId="0" applyNumberFormat="1" applyFont="1"/>
    <xf numFmtId="43" fontId="21" fillId="0" borderId="18" xfId="1" applyFont="1" applyBorder="1" applyAlignment="1">
      <alignment horizontal="right"/>
    </xf>
    <xf numFmtId="164" fontId="2" fillId="2" borderId="11" xfId="0" applyNumberFormat="1" applyFont="1" applyFill="1" applyBorder="1" applyAlignment="1">
      <alignment horizontal="center" vertical="center"/>
    </xf>
    <xf numFmtId="4" fontId="2" fillId="2" borderId="27" xfId="0" applyNumberFormat="1" applyFont="1" applyFill="1" applyBorder="1" applyAlignment="1">
      <alignment horizontal="center" vertical="center"/>
    </xf>
    <xf numFmtId="4" fontId="2" fillId="0" borderId="13" xfId="0" applyNumberFormat="1" applyFont="1" applyBorder="1"/>
    <xf numFmtId="164" fontId="2" fillId="0" borderId="13" xfId="0" applyNumberFormat="1" applyFont="1" applyBorder="1"/>
    <xf numFmtId="4" fontId="2" fillId="0" borderId="18" xfId="0" applyNumberFormat="1" applyFont="1" applyBorder="1"/>
    <xf numFmtId="3" fontId="2" fillId="2" borderId="18" xfId="0" applyNumberFormat="1" applyFont="1" applyFill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1" fillId="7" borderId="5" xfId="0" applyNumberFormat="1" applyFont="1" applyFill="1" applyBorder="1"/>
    <xf numFmtId="3" fontId="21" fillId="7" borderId="0" xfId="0" applyNumberFormat="1" applyFont="1" applyFill="1"/>
    <xf numFmtId="3" fontId="21" fillId="7" borderId="0" xfId="0" applyNumberFormat="1" applyFont="1" applyFill="1" applyAlignment="1">
      <alignment horizontal="right"/>
    </xf>
    <xf numFmtId="3" fontId="21" fillId="7" borderId="13" xfId="0" applyNumberFormat="1" applyFont="1" applyFill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21" fillId="0" borderId="13" xfId="25" applyNumberFormat="1" applyFont="1" applyAlignment="1">
      <alignment horizontal="right"/>
    </xf>
    <xf numFmtId="43" fontId="21" fillId="0" borderId="13" xfId="1" applyFont="1" applyBorder="1" applyAlignment="1">
      <alignment horizontal="right"/>
    </xf>
    <xf numFmtId="3" fontId="21" fillId="0" borderId="13" xfId="2" applyNumberFormat="1" applyFont="1" applyAlignment="1">
      <alignment horizontal="right"/>
    </xf>
    <xf numFmtId="3" fontId="21" fillId="0" borderId="13" xfId="29" applyNumberFormat="1" applyFont="1" applyAlignment="1">
      <alignment horizontal="right"/>
    </xf>
    <xf numFmtId="3" fontId="21" fillId="6" borderId="13" xfId="27" applyNumberFormat="1" applyFont="1" applyFill="1" applyAlignment="1">
      <alignment horizontal="right"/>
    </xf>
    <xf numFmtId="3" fontId="21" fillId="6" borderId="13" xfId="0" applyNumberFormat="1" applyFont="1" applyFill="1" applyBorder="1" applyAlignment="1">
      <alignment horizontal="right"/>
    </xf>
    <xf numFmtId="3" fontId="21" fillId="6" borderId="13" xfId="30" applyNumberFormat="1" applyFont="1" applyFill="1" applyAlignment="1">
      <alignment horizontal="right"/>
    </xf>
    <xf numFmtId="3" fontId="21" fillId="7" borderId="13" xfId="28" applyNumberFormat="1" applyFont="1" applyFill="1" applyAlignment="1">
      <alignment horizontal="right"/>
    </xf>
    <xf numFmtId="3" fontId="8" fillId="7" borderId="13" xfId="0" applyNumberFormat="1" applyFont="1" applyFill="1" applyBorder="1" applyAlignment="1">
      <alignment horizontal="right"/>
    </xf>
    <xf numFmtId="43" fontId="21" fillId="7" borderId="13" xfId="1" applyFont="1" applyFill="1" applyBorder="1" applyAlignment="1">
      <alignment horizontal="right"/>
    </xf>
    <xf numFmtId="3" fontId="21" fillId="7" borderId="13" xfId="31" applyNumberFormat="1" applyFont="1" applyFill="1" applyAlignment="1">
      <alignment horizontal="right"/>
    </xf>
    <xf numFmtId="3" fontId="21" fillId="7" borderId="18" xfId="31" applyNumberFormat="1" applyFont="1" applyFill="1" applyBorder="1" applyAlignment="1">
      <alignment horizontal="right"/>
    </xf>
    <xf numFmtId="4" fontId="21" fillId="7" borderId="0" xfId="0" applyNumberFormat="1" applyFont="1" applyFill="1"/>
    <xf numFmtId="0" fontId="78" fillId="7" borderId="0" xfId="0" applyFont="1" applyFill="1"/>
    <xf numFmtId="4" fontId="2" fillId="2" borderId="14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0" borderId="5" xfId="0" applyNumberFormat="1" applyFont="1" applyBorder="1"/>
    <xf numFmtId="4" fontId="2" fillId="0" borderId="4" xfId="0" applyNumberFormat="1" applyFont="1" applyBorder="1"/>
    <xf numFmtId="174" fontId="2" fillId="2" borderId="13" xfId="1" applyNumberFormat="1" applyFont="1" applyFill="1" applyBorder="1" applyAlignment="1">
      <alignment horizontal="right"/>
    </xf>
    <xf numFmtId="174" fontId="2" fillId="2" borderId="13" xfId="0" applyNumberFormat="1" applyFont="1" applyFill="1" applyBorder="1" applyAlignment="1">
      <alignment horizontal="right"/>
    </xf>
    <xf numFmtId="4" fontId="2" fillId="2" borderId="4" xfId="0" applyNumberFormat="1" applyFont="1" applyFill="1" applyBorder="1"/>
    <xf numFmtId="4" fontId="21" fillId="0" borderId="5" xfId="0" applyNumberFormat="1" applyFont="1" applyBorder="1"/>
    <xf numFmtId="4" fontId="21" fillId="0" borderId="4" xfId="0" applyNumberFormat="1" applyFont="1" applyBorder="1"/>
    <xf numFmtId="4" fontId="2" fillId="2" borderId="5" xfId="0" applyNumberFormat="1" applyFont="1" applyFill="1" applyBorder="1"/>
    <xf numFmtId="4" fontId="2" fillId="2" borderId="13" xfId="0" applyNumberFormat="1" applyFont="1" applyFill="1" applyBorder="1"/>
    <xf numFmtId="4" fontId="21" fillId="0" borderId="18" xfId="0" applyNumberFormat="1" applyFont="1" applyBorder="1"/>
    <xf numFmtId="3" fontId="21" fillId="6" borderId="13" xfId="32" applyNumberFormat="1" applyFont="1" applyFill="1" applyAlignment="1">
      <alignment horizontal="right"/>
    </xf>
    <xf numFmtId="3" fontId="21" fillId="0" borderId="13" xfId="13" applyNumberFormat="1" applyFont="1"/>
    <xf numFmtId="3" fontId="21" fillId="0" borderId="13" xfId="11" applyNumberFormat="1" applyFont="1"/>
    <xf numFmtId="3" fontId="21" fillId="0" borderId="13" xfId="13" applyNumberFormat="1" applyFont="1" applyAlignment="1">
      <alignment horizontal="right"/>
    </xf>
    <xf numFmtId="3" fontId="21" fillId="0" borderId="13" xfId="11" applyNumberFormat="1" applyFont="1" applyAlignment="1">
      <alignment horizontal="right"/>
    </xf>
    <xf numFmtId="1" fontId="55" fillId="6" borderId="13" xfId="32" applyNumberFormat="1" applyFont="1" applyFill="1"/>
    <xf numFmtId="1" fontId="55" fillId="3" borderId="13" xfId="13" applyNumberFormat="1" applyFont="1" applyFill="1"/>
    <xf numFmtId="1" fontId="55" fillId="6" borderId="13" xfId="33" applyNumberFormat="1" applyFont="1" applyFill="1"/>
    <xf numFmtId="1" fontId="55" fillId="6" borderId="13" xfId="34" applyNumberFormat="1" applyFont="1" applyFill="1"/>
    <xf numFmtId="1" fontId="55" fillId="6" borderId="13" xfId="34" applyNumberFormat="1" applyFont="1" applyFill="1" applyAlignment="1">
      <alignment horizontal="right"/>
    </xf>
    <xf numFmtId="4" fontId="21" fillId="0" borderId="15" xfId="0" applyNumberFormat="1" applyFont="1" applyBorder="1"/>
    <xf numFmtId="4" fontId="21" fillId="0" borderId="10" xfId="0" applyNumberFormat="1" applyFont="1" applyBorder="1" applyAlignment="1">
      <alignment horizontal="right"/>
    </xf>
    <xf numFmtId="4" fontId="21" fillId="0" borderId="16" xfId="0" applyNumberFormat="1" applyFont="1" applyBorder="1"/>
    <xf numFmtId="0" fontId="21" fillId="0" borderId="5" xfId="0" applyFont="1" applyBorder="1"/>
    <xf numFmtId="165" fontId="21" fillId="0" borderId="4" xfId="0" applyNumberFormat="1" applyFont="1" applyBorder="1"/>
    <xf numFmtId="0" fontId="21" fillId="0" borderId="4" xfId="0" applyFont="1" applyBorder="1"/>
    <xf numFmtId="0" fontId="2" fillId="2" borderId="5" xfId="0" applyFont="1" applyFill="1" applyBorder="1"/>
    <xf numFmtId="0" fontId="21" fillId="0" borderId="13" xfId="0" applyFont="1" applyBorder="1"/>
    <xf numFmtId="0" fontId="21" fillId="0" borderId="29" xfId="0" applyFont="1" applyBorder="1"/>
    <xf numFmtId="4" fontId="2" fillId="2" borderId="12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4" xfId="0" applyFont="1" applyBorder="1"/>
    <xf numFmtId="43" fontId="2" fillId="2" borderId="13" xfId="1" applyFont="1" applyFill="1" applyBorder="1" applyAlignment="1">
      <alignment horizontal="right"/>
    </xf>
    <xf numFmtId="0" fontId="2" fillId="2" borderId="4" xfId="0" applyFont="1" applyFill="1" applyBorder="1"/>
    <xf numFmtId="0" fontId="2" fillId="2" borderId="13" xfId="0" applyFont="1" applyFill="1" applyBorder="1"/>
    <xf numFmtId="43" fontId="2" fillId="2" borderId="13" xfId="1" applyFont="1" applyFill="1" applyBorder="1" applyAlignment="1">
      <alignment horizontal="left"/>
    </xf>
    <xf numFmtId="43" fontId="2" fillId="2" borderId="29" xfId="1" applyFont="1" applyFill="1" applyBorder="1" applyAlignment="1">
      <alignment horizontal="right"/>
    </xf>
    <xf numFmtId="0" fontId="21" fillId="0" borderId="15" xfId="0" applyFont="1" applyBorder="1"/>
    <xf numFmtId="0" fontId="21" fillId="0" borderId="10" xfId="0" applyFont="1" applyBorder="1"/>
    <xf numFmtId="0" fontId="21" fillId="0" borderId="16" xfId="0" applyFont="1" applyBorder="1"/>
    <xf numFmtId="0" fontId="2" fillId="2" borderId="2" xfId="0" applyFont="1" applyFill="1" applyBorder="1" applyAlignment="1">
      <alignment horizontal="center" vertical="center"/>
    </xf>
    <xf numFmtId="0" fontId="21" fillId="0" borderId="17" xfId="37" applyFont="1" applyBorder="1"/>
    <xf numFmtId="0" fontId="21" fillId="6" borderId="13" xfId="37" applyFont="1" applyFill="1"/>
    <xf numFmtId="0" fontId="21" fillId="0" borderId="19" xfId="37" applyFont="1" applyBorder="1"/>
    <xf numFmtId="0" fontId="21" fillId="0" borderId="21" xfId="37" applyFont="1" applyBorder="1"/>
    <xf numFmtId="3" fontId="21" fillId="0" borderId="21" xfId="37" applyNumberFormat="1" applyFont="1" applyBorder="1"/>
    <xf numFmtId="0" fontId="2" fillId="2" borderId="24" xfId="37" applyFont="1" applyFill="1" applyBorder="1" applyAlignment="1">
      <alignment horizontal="center" vertical="center"/>
    </xf>
    <xf numFmtId="0" fontId="2" fillId="0" borderId="17" xfId="37" applyFont="1" applyBorder="1"/>
    <xf numFmtId="0" fontId="60" fillId="0" borderId="13" xfId="37" applyFont="1"/>
    <xf numFmtId="3" fontId="2" fillId="2" borderId="4" xfId="0" applyNumberFormat="1" applyFont="1" applyFill="1" applyBorder="1" applyAlignment="1">
      <alignment horizontal="right"/>
    </xf>
    <xf numFmtId="3" fontId="65" fillId="0" borderId="18" xfId="0" applyNumberFormat="1" applyFont="1" applyBorder="1" applyAlignment="1">
      <alignment horizontal="center" vertical="center"/>
    </xf>
    <xf numFmtId="0" fontId="11" fillId="0" borderId="18" xfId="0" applyFont="1" applyBorder="1"/>
    <xf numFmtId="4" fontId="21" fillId="12" borderId="0" xfId="0" applyNumberFormat="1" applyFont="1" applyFill="1" applyAlignment="1">
      <alignment horizontal="right"/>
    </xf>
    <xf numFmtId="43" fontId="21" fillId="0" borderId="0" xfId="1" applyFont="1" applyFill="1" applyAlignment="1">
      <alignment horizontal="right"/>
    </xf>
    <xf numFmtId="43" fontId="21" fillId="0" borderId="13" xfId="1" applyFont="1" applyFill="1" applyBorder="1" applyAlignment="1">
      <alignment horizontal="right"/>
    </xf>
    <xf numFmtId="3" fontId="21" fillId="13" borderId="13" xfId="0" applyNumberFormat="1" applyFont="1" applyFill="1" applyBorder="1" applyAlignment="1">
      <alignment horizontal="center" vertical="center"/>
    </xf>
    <xf numFmtId="3" fontId="21" fillId="13" borderId="18" xfId="0" applyNumberFormat="1" applyFont="1" applyFill="1" applyBorder="1" applyAlignment="1">
      <alignment horizontal="center" vertical="center"/>
    </xf>
    <xf numFmtId="3" fontId="23" fillId="6" borderId="0" xfId="0" applyNumberFormat="1" applyFont="1" applyFill="1"/>
    <xf numFmtId="3" fontId="21" fillId="6" borderId="0" xfId="0" applyNumberFormat="1" applyFont="1" applyFill="1"/>
    <xf numFmtId="43" fontId="2" fillId="10" borderId="0" xfId="1" applyFont="1" applyFill="1" applyAlignment="1">
      <alignment horizontal="right"/>
    </xf>
    <xf numFmtId="43" fontId="2" fillId="10" borderId="0" xfId="1" applyFont="1" applyFill="1" applyAlignment="1">
      <alignment horizontal="right" vertical="center"/>
    </xf>
    <xf numFmtId="43" fontId="2" fillId="4" borderId="13" xfId="1" applyFont="1" applyFill="1" applyBorder="1" applyAlignment="1">
      <alignment horizontal="right" vertical="center"/>
    </xf>
    <xf numFmtId="3" fontId="33" fillId="3" borderId="13" xfId="0" applyNumberFormat="1" applyFont="1" applyFill="1" applyBorder="1"/>
    <xf numFmtId="43" fontId="21" fillId="7" borderId="18" xfId="1" applyFont="1" applyFill="1" applyBorder="1" applyAlignment="1">
      <alignment horizontal="right"/>
    </xf>
    <xf numFmtId="43" fontId="21" fillId="7" borderId="0" xfId="1" applyFont="1" applyFill="1" applyAlignment="1">
      <alignment horizontal="right"/>
    </xf>
    <xf numFmtId="43" fontId="21" fillId="6" borderId="13" xfId="1" applyFont="1" applyFill="1" applyBorder="1" applyAlignment="1">
      <alignment horizontal="right"/>
    </xf>
    <xf numFmtId="3" fontId="68" fillId="0" borderId="0" xfId="0" applyNumberFormat="1" applyFont="1"/>
    <xf numFmtId="4" fontId="38" fillId="6" borderId="0" xfId="0" applyNumberFormat="1" applyFont="1" applyFill="1"/>
    <xf numFmtId="43" fontId="55" fillId="0" borderId="13" xfId="1" applyFont="1" applyBorder="1"/>
    <xf numFmtId="43" fontId="2" fillId="0" borderId="13" xfId="1" applyFont="1" applyBorder="1" applyAlignment="1">
      <alignment horizontal="right"/>
    </xf>
    <xf numFmtId="1" fontId="55" fillId="6" borderId="13" xfId="23" applyNumberFormat="1" applyFont="1" applyFill="1"/>
    <xf numFmtId="176" fontId="2" fillId="2" borderId="13" xfId="1" applyNumberFormat="1" applyFont="1" applyFill="1" applyBorder="1" applyAlignment="1">
      <alignment horizontal="right"/>
    </xf>
    <xf numFmtId="176" fontId="2" fillId="0" borderId="0" xfId="1" applyNumberFormat="1" applyFont="1" applyAlignment="1">
      <alignment horizontal="right"/>
    </xf>
    <xf numFmtId="176" fontId="39" fillId="0" borderId="0" xfId="1" applyNumberFormat="1" applyFont="1" applyAlignment="1">
      <alignment horizontal="right"/>
    </xf>
    <xf numFmtId="176" fontId="21" fillId="0" borderId="0" xfId="1" applyNumberFormat="1" applyFont="1" applyAlignment="1">
      <alignment horizontal="right"/>
    </xf>
    <xf numFmtId="176" fontId="21" fillId="6" borderId="13" xfId="1" applyNumberFormat="1" applyFont="1" applyFill="1" applyBorder="1" applyAlignment="1">
      <alignment horizontal="right"/>
    </xf>
    <xf numFmtId="176" fontId="21" fillId="6" borderId="13" xfId="1" applyNumberFormat="1" applyFont="1" applyFill="1" applyBorder="1"/>
    <xf numFmtId="176" fontId="21" fillId="0" borderId="13" xfId="1" applyNumberFormat="1" applyFont="1" applyFill="1" applyBorder="1" applyAlignment="1">
      <alignment horizontal="right"/>
    </xf>
    <xf numFmtId="176" fontId="21" fillId="6" borderId="0" xfId="1" applyNumberFormat="1" applyFont="1" applyFill="1" applyAlignment="1">
      <alignment horizontal="right"/>
    </xf>
    <xf numFmtId="174" fontId="21" fillId="0" borderId="13" xfId="1" applyNumberFormat="1" applyFont="1" applyBorder="1" applyAlignment="1">
      <alignment horizontal="right"/>
    </xf>
    <xf numFmtId="174" fontId="55" fillId="0" borderId="0" xfId="1" applyNumberFormat="1" applyFont="1" applyAlignment="1">
      <alignment horizontal="right"/>
    </xf>
    <xf numFmtId="174" fontId="55" fillId="0" borderId="13" xfId="1" applyNumberFormat="1" applyFont="1" applyBorder="1"/>
    <xf numFmtId="174" fontId="21" fillId="0" borderId="10" xfId="1" applyNumberFormat="1" applyFont="1" applyBorder="1" applyAlignment="1">
      <alignment horizontal="right"/>
    </xf>
    <xf numFmtId="0" fontId="2" fillId="0" borderId="4" xfId="37" applyFont="1" applyBorder="1"/>
    <xf numFmtId="174" fontId="2" fillId="2" borderId="4" xfId="1" applyNumberFormat="1" applyFont="1" applyFill="1" applyBorder="1" applyAlignment="1">
      <alignment horizontal="right"/>
    </xf>
    <xf numFmtId="174" fontId="21" fillId="0" borderId="4" xfId="1" applyNumberFormat="1" applyFont="1" applyBorder="1" applyAlignment="1">
      <alignment horizontal="right"/>
    </xf>
    <xf numFmtId="174" fontId="55" fillId="0" borderId="4" xfId="1" applyNumberFormat="1" applyFont="1" applyBorder="1"/>
    <xf numFmtId="174" fontId="55" fillId="0" borderId="4" xfId="1" applyNumberFormat="1" applyFont="1" applyBorder="1" applyAlignment="1">
      <alignment horizontal="right"/>
    </xf>
    <xf numFmtId="3" fontId="21" fillId="0" borderId="31" xfId="37" applyNumberFormat="1" applyFont="1" applyBorder="1"/>
    <xf numFmtId="3" fontId="3" fillId="0" borderId="0" xfId="0" applyNumberFormat="1" applyFont="1" applyAlignment="1">
      <alignment horizontal="center"/>
    </xf>
    <xf numFmtId="0" fontId="75" fillId="0" borderId="0" xfId="0" applyFont="1" applyAlignment="1"/>
    <xf numFmtId="3" fontId="2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/>
    <xf numFmtId="3" fontId="2" fillId="2" borderId="17" xfId="0" applyNumberFormat="1" applyFont="1" applyFill="1" applyBorder="1" applyAlignment="1">
      <alignment horizontal="center" vertical="center"/>
    </xf>
    <xf numFmtId="0" fontId="8" fillId="0" borderId="13" xfId="0" applyFont="1" applyBorder="1" applyAlignment="1"/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/>
    <xf numFmtId="0" fontId="8" fillId="0" borderId="15" xfId="0" applyFont="1" applyBorder="1" applyAlignment="1"/>
    <xf numFmtId="0" fontId="8" fillId="0" borderId="10" xfId="0" applyFont="1" applyBorder="1" applyAlignment="1"/>
    <xf numFmtId="3" fontId="2" fillId="2" borderId="6" xfId="0" applyNumberFormat="1" applyFont="1" applyFill="1" applyBorder="1" applyAlignment="1">
      <alignment horizontal="center" vertical="center"/>
    </xf>
    <xf numFmtId="0" fontId="8" fillId="0" borderId="11" xfId="0" applyFont="1" applyBorder="1" applyAlignment="1"/>
    <xf numFmtId="0" fontId="8" fillId="0" borderId="9" xfId="0" applyFont="1" applyBorder="1" applyAlignment="1"/>
    <xf numFmtId="3" fontId="2" fillId="2" borderId="3" xfId="0" applyNumberFormat="1" applyFont="1" applyFill="1" applyBorder="1" applyAlignment="1">
      <alignment horizontal="center" vertical="center"/>
    </xf>
    <xf numFmtId="0" fontId="8" fillId="0" borderId="12" xfId="0" applyFont="1" applyBorder="1" applyAlignment="1"/>
    <xf numFmtId="0" fontId="8" fillId="0" borderId="16" xfId="0" applyFont="1" applyBorder="1" applyAlignment="1"/>
    <xf numFmtId="3" fontId="2" fillId="2" borderId="5" xfId="0" applyNumberFormat="1" applyFont="1" applyFill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/>
    <xf numFmtId="4" fontId="2" fillId="2" borderId="6" xfId="0" applyNumberFormat="1" applyFont="1" applyFill="1" applyBorder="1" applyAlignment="1">
      <alignment horizontal="center" vertical="center"/>
    </xf>
    <xf numFmtId="0" fontId="8" fillId="0" borderId="5" xfId="0" applyFont="1" applyBorder="1" applyAlignment="1"/>
    <xf numFmtId="0" fontId="55" fillId="0" borderId="0" xfId="0" applyFont="1" applyAlignment="1"/>
    <xf numFmtId="0" fontId="8" fillId="0" borderId="4" xfId="0" applyFont="1" applyBorder="1" applyAlignment="1"/>
    <xf numFmtId="3" fontId="3" fillId="0" borderId="0" xfId="0" applyNumberFormat="1" applyFont="1" applyAlignment="1">
      <alignment horizont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8" fillId="0" borderId="14" xfId="0" applyFont="1" applyBorder="1" applyAlignment="1"/>
    <xf numFmtId="0" fontId="8" fillId="0" borderId="30" xfId="0" applyFont="1" applyBorder="1" applyAlignment="1"/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/>
    </xf>
    <xf numFmtId="0" fontId="3" fillId="0" borderId="13" xfId="37" applyFont="1" applyAlignment="1">
      <alignment horizontal="center"/>
    </xf>
    <xf numFmtId="0" fontId="74" fillId="0" borderId="13" xfId="37" applyAlignment="1"/>
    <xf numFmtId="0" fontId="2" fillId="2" borderId="22" xfId="37" applyFont="1" applyFill="1" applyBorder="1" applyAlignment="1">
      <alignment horizontal="center" vertical="center"/>
    </xf>
    <xf numFmtId="0" fontId="8" fillId="0" borderId="23" xfId="37" applyFont="1" applyBorder="1" applyAlignment="1"/>
    <xf numFmtId="0" fontId="2" fillId="2" borderId="17" xfId="37" applyFont="1" applyFill="1" applyBorder="1" applyAlignment="1">
      <alignment horizontal="center"/>
    </xf>
    <xf numFmtId="0" fontId="8" fillId="0" borderId="13" xfId="37" applyFont="1" applyAlignment="1"/>
    <xf numFmtId="0" fontId="66" fillId="0" borderId="0" xfId="0" applyFont="1" applyAlignment="1">
      <alignment horizontal="center"/>
    </xf>
    <xf numFmtId="0" fontId="69" fillId="0" borderId="0" xfId="0" applyFont="1" applyAlignment="1"/>
    <xf numFmtId="0" fontId="70" fillId="2" borderId="5" xfId="0" applyFont="1" applyFill="1" applyBorder="1" applyAlignment="1">
      <alignment horizontal="center"/>
    </xf>
    <xf numFmtId="0" fontId="67" fillId="0" borderId="13" xfId="0" applyFont="1" applyBorder="1" applyAlignment="1"/>
    <xf numFmtId="0" fontId="70" fillId="2" borderId="3" xfId="0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7" fillId="0" borderId="12" xfId="0" applyFont="1" applyBorder="1" applyAlignment="1"/>
    <xf numFmtId="0" fontId="70" fillId="0" borderId="0" xfId="0" applyFont="1" applyAlignment="1">
      <alignment horizontal="center"/>
    </xf>
    <xf numFmtId="0" fontId="68" fillId="0" borderId="0" xfId="0" applyFont="1" applyAlignment="1"/>
    <xf numFmtId="3" fontId="21" fillId="0" borderId="0" xfId="0" applyNumberFormat="1" applyFont="1" applyFill="1"/>
  </cellXfs>
  <cellStyles count="38">
    <cellStyle name="Excel Built-in Normal" xfId="9" xr:uid="{00000000-0005-0000-0000-000000000000}"/>
    <cellStyle name="Millares" xfId="1" builtinId="3"/>
    <cellStyle name="Millares 2" xfId="8" xr:uid="{00000000-0005-0000-0000-000002000000}"/>
    <cellStyle name="Millares 3" xfId="4" xr:uid="{00000000-0005-0000-0000-000003000000}"/>
    <cellStyle name="Normal" xfId="0" builtinId="0"/>
    <cellStyle name="Normal 10" xfId="17" xr:uid="{00000000-0005-0000-0000-000005000000}"/>
    <cellStyle name="Normal 11" xfId="18" xr:uid="{00000000-0005-0000-0000-000006000000}"/>
    <cellStyle name="Normal 12" xfId="19" xr:uid="{00000000-0005-0000-0000-000007000000}"/>
    <cellStyle name="Normal 13" xfId="20" xr:uid="{00000000-0005-0000-0000-000008000000}"/>
    <cellStyle name="Normal 14" xfId="21" xr:uid="{00000000-0005-0000-0000-000009000000}"/>
    <cellStyle name="Normal 15" xfId="22" xr:uid="{00000000-0005-0000-0000-00000A000000}"/>
    <cellStyle name="Normal 16" xfId="23" xr:uid="{00000000-0005-0000-0000-00000B000000}"/>
    <cellStyle name="Normal 17" xfId="24" xr:uid="{00000000-0005-0000-0000-00000C000000}"/>
    <cellStyle name="Normal 18" xfId="25" xr:uid="{00000000-0005-0000-0000-00000D000000}"/>
    <cellStyle name="Normal 19" xfId="26" xr:uid="{00000000-0005-0000-0000-00000E000000}"/>
    <cellStyle name="Normal 2" xfId="2" xr:uid="{00000000-0005-0000-0000-00000F000000}"/>
    <cellStyle name="Normal 2 2" xfId="7" xr:uid="{00000000-0005-0000-0000-000010000000}"/>
    <cellStyle name="Normal 2 3" xfId="5" xr:uid="{00000000-0005-0000-0000-000011000000}"/>
    <cellStyle name="Normal 20" xfId="27" xr:uid="{00000000-0005-0000-0000-000012000000}"/>
    <cellStyle name="Normal 21" xfId="28" xr:uid="{00000000-0005-0000-0000-000013000000}"/>
    <cellStyle name="Normal 22" xfId="29" xr:uid="{00000000-0005-0000-0000-000014000000}"/>
    <cellStyle name="Normal 23" xfId="30" xr:uid="{00000000-0005-0000-0000-000015000000}"/>
    <cellStyle name="Normal 24" xfId="31" xr:uid="{00000000-0005-0000-0000-000016000000}"/>
    <cellStyle name="Normal 25" xfId="32" xr:uid="{00000000-0005-0000-0000-000017000000}"/>
    <cellStyle name="Normal 26" xfId="33" xr:uid="{00000000-0005-0000-0000-000018000000}"/>
    <cellStyle name="Normal 27" xfId="34" xr:uid="{00000000-0005-0000-0000-000019000000}"/>
    <cellStyle name="Normal 28" xfId="13" xr:uid="{00000000-0005-0000-0000-00001A000000}"/>
    <cellStyle name="Normal 29" xfId="11" xr:uid="{00000000-0005-0000-0000-00001B000000}"/>
    <cellStyle name="Normal 3" xfId="6" xr:uid="{00000000-0005-0000-0000-00001C000000}"/>
    <cellStyle name="Normal 30" xfId="35" xr:uid="{00000000-0005-0000-0000-00001D000000}"/>
    <cellStyle name="Normal 31" xfId="36" xr:uid="{00000000-0005-0000-0000-00001E000000}"/>
    <cellStyle name="Normal 32" xfId="37" xr:uid="{00000000-0005-0000-0000-00001F000000}"/>
    <cellStyle name="Normal 4" xfId="3" xr:uid="{00000000-0005-0000-0000-000020000000}"/>
    <cellStyle name="Normal 5" xfId="10" xr:uid="{00000000-0005-0000-0000-000021000000}"/>
    <cellStyle name="Normal 6" xfId="12" xr:uid="{00000000-0005-0000-0000-000022000000}"/>
    <cellStyle name="Normal 7" xfId="14" xr:uid="{00000000-0005-0000-0000-000023000000}"/>
    <cellStyle name="Normal 8" xfId="15" xr:uid="{00000000-0005-0000-0000-000024000000}"/>
    <cellStyle name="Normal 9" xfId="16" xr:uid="{00000000-0005-0000-0000-000025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 de recursos hidrobiológicos marítimos y 
continentales según utilización, 2022
(TM)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Consumo Humano Directo</c:v>
          </c:tx>
          <c:spPr>
            <a:solidFill>
              <a:srgbClr val="4F81BD"/>
            </a:solidFill>
            <a:ln>
              <a:noFill/>
            </a:ln>
            <a:effectLst/>
          </c:spPr>
          <c:invertIfNegative val="1"/>
          <c:dLbls>
            <c:dLbl>
              <c:idx val="4"/>
              <c:layout>
                <c:manualLayout>
                  <c:x val="-5.2328623757195566E-3"/>
                  <c:y val="-1.682902723814002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42-4C79-8704-47AC8AA5C3CA}"/>
                </c:ext>
              </c:extLst>
            </c:dLbl>
            <c:dLbl>
              <c:idx val="5"/>
              <c:layout>
                <c:manualLayout>
                  <c:x val="-8.3725798011512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2-4C79-8704-47AC8AA5C3CA}"/>
                </c:ext>
              </c:extLst>
            </c:dLbl>
            <c:dLbl>
              <c:idx val="10"/>
              <c:layout>
                <c:manualLayout>
                  <c:x val="-9.41915227629513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2-4C79-8704-47AC8AA5C3CA}"/>
                </c:ext>
              </c:extLst>
            </c:dLbl>
            <c:dLbl>
              <c:idx val="11"/>
              <c:layout>
                <c:manualLayout>
                  <c:x val="-1.0465724751439037E-2"/>
                  <c:y val="1.3769363166953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42-4C79-8704-47AC8AA5C3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'Desem Total'!$BL$43:$BW$43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'Desem Total'!$BL$44:$BW$44</c:f>
              <c:numCache>
                <c:formatCode>#,##0</c:formatCode>
                <c:ptCount val="12"/>
                <c:pt idx="0">
                  <c:v>185548.71477732388</c:v>
                </c:pt>
                <c:pt idx="1">
                  <c:v>116161.36066327714</c:v>
                </c:pt>
                <c:pt idx="2">
                  <c:v>105769.87452531859</c:v>
                </c:pt>
                <c:pt idx="3">
                  <c:v>112306.74132772686</c:v>
                </c:pt>
                <c:pt idx="4">
                  <c:v>98115.416255352873</c:v>
                </c:pt>
                <c:pt idx="5">
                  <c:v>106990.01415397126</c:v>
                </c:pt>
                <c:pt idx="6">
                  <c:v>85166.739664329536</c:v>
                </c:pt>
                <c:pt idx="7">
                  <c:v>87361.796368249183</c:v>
                </c:pt>
                <c:pt idx="8">
                  <c:v>91289.712354386225</c:v>
                </c:pt>
                <c:pt idx="9">
                  <c:v>104418.7411260482</c:v>
                </c:pt>
                <c:pt idx="10">
                  <c:v>152935.83043832195</c:v>
                </c:pt>
                <c:pt idx="11">
                  <c:v>149991.29062974872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C01C-48BA-8EED-1F53388B1AB1}"/>
            </c:ext>
          </c:extLst>
        </c:ser>
        <c:ser>
          <c:idx val="1"/>
          <c:order val="1"/>
          <c:tx>
            <c:v>Consumo Humano Indirecto</c:v>
          </c:tx>
          <c:spPr>
            <a:solidFill>
              <a:srgbClr val="C0504D"/>
            </a:solidFill>
            <a:ln>
              <a:noFill/>
            </a:ln>
            <a:effectLst/>
          </c:spPr>
          <c:invertIfNegative val="1"/>
          <c:dLbls>
            <c:dLbl>
              <c:idx val="0"/>
              <c:layout>
                <c:manualLayout>
                  <c:x val="3.13971742543171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42-4C79-8704-47AC8AA5C3CA}"/>
                </c:ext>
              </c:extLst>
            </c:dLbl>
            <c:dLbl>
              <c:idx val="3"/>
              <c:layout>
                <c:manualLayout>
                  <c:x val="1.0465724751439038E-3"/>
                  <c:y val="4.5897877223178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2-4C79-8704-47AC8AA5C3CA}"/>
                </c:ext>
              </c:extLst>
            </c:dLbl>
            <c:dLbl>
              <c:idx val="9"/>
              <c:layout>
                <c:manualLayout>
                  <c:x val="6.27943485086342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42-4C79-8704-47AC8AA5C3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'Desem Total'!$BL$43:$BW$43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'Desem Total'!$BL$45:$BW$45</c:f>
              <c:numCache>
                <c:formatCode>#,##0</c:formatCode>
                <c:ptCount val="12"/>
                <c:pt idx="0">
                  <c:v>111278.9305</c:v>
                </c:pt>
                <c:pt idx="1">
                  <c:v>41592.190500000012</c:v>
                </c:pt>
                <c:pt idx="2">
                  <c:v>37067.502499999995</c:v>
                </c:pt>
                <c:pt idx="3">
                  <c:v>26113.773799999995</c:v>
                </c:pt>
                <c:pt idx="4">
                  <c:v>1071082.9615000004</c:v>
                </c:pt>
                <c:pt idx="5">
                  <c:v>927637.59149999998</c:v>
                </c:pt>
                <c:pt idx="6">
                  <c:v>438031.83899999986</c:v>
                </c:pt>
                <c:pt idx="7">
                  <c:v>35295.362999999998</c:v>
                </c:pt>
                <c:pt idx="8">
                  <c:v>953.48850000000004</c:v>
                </c:pt>
                <c:pt idx="9">
                  <c:v>1098.5790000000002</c:v>
                </c:pt>
                <c:pt idx="10">
                  <c:v>311498.57549999992</c:v>
                </c:pt>
                <c:pt idx="11">
                  <c:v>1039009.8751999999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C01C-48BA-8EED-1F53388B1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2942170"/>
        <c:axId val="1098553276"/>
      </c:barChart>
      <c:catAx>
        <c:axId val="136294217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98553276"/>
        <c:crosses val="autoZero"/>
        <c:auto val="1"/>
        <c:lblAlgn val="ctr"/>
        <c:lblOffset val="100"/>
        <c:noMultiLvlLbl val="1"/>
      </c:catAx>
      <c:valAx>
        <c:axId val="1098553276"/>
        <c:scaling>
          <c:orientation val="minMax"/>
          <c:max val="14000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crossAx val="136294217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00" b="0" i="0" u="none" strike="noStrike" kern="1200" baseline="0">
              <a:solidFill>
                <a:srgbClr val="1A1A1A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0" i="0">
                <a:solidFill>
                  <a:srgbClr val="000000"/>
                </a:solidFill>
                <a:latin typeface="+mn-lt"/>
              </a:defRPr>
            </a:pPr>
            <a:r>
              <a:rPr lang="en-US" sz="1300" b="1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 de anchoveta para harina</a:t>
            </a:r>
            <a:r>
              <a:rPr lang="en-US" sz="1300" b="1" i="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300" b="1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y aceite, 2022
(TM)</a:t>
            </a:r>
          </a:p>
        </c:rich>
      </c:tx>
      <c:layout>
        <c:manualLayout>
          <c:xMode val="edge"/>
          <c:yMode val="edge"/>
          <c:x val="0.28033816065339212"/>
          <c:y val="7.6767676767676762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33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Anchoveta!$AS$37:$BD$37</c:f>
              <c:strCache>
                <c:ptCount val="12"/>
                <c:pt idx="0">
                  <c:v>Ene   </c:v>
                </c:pt>
                <c:pt idx="1">
                  <c:v>Feb    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Anchoveta!$AS$38:$BD$38</c:f>
              <c:numCache>
                <c:formatCode>#,##0</c:formatCode>
                <c:ptCount val="12"/>
                <c:pt idx="0">
                  <c:v>111278.9305</c:v>
                </c:pt>
                <c:pt idx="1">
                  <c:v>41592.190500000012</c:v>
                </c:pt>
                <c:pt idx="2">
                  <c:v>37067.502500000002</c:v>
                </c:pt>
                <c:pt idx="3">
                  <c:v>26113.773799999995</c:v>
                </c:pt>
                <c:pt idx="4">
                  <c:v>1071082.9615</c:v>
                </c:pt>
                <c:pt idx="5">
                  <c:v>927637.5915000001</c:v>
                </c:pt>
                <c:pt idx="6">
                  <c:v>438031.83899999998</c:v>
                </c:pt>
                <c:pt idx="7">
                  <c:v>35295.362999999998</c:v>
                </c:pt>
                <c:pt idx="8">
                  <c:v>953.48850000000004</c:v>
                </c:pt>
                <c:pt idx="9">
                  <c:v>1098.579</c:v>
                </c:pt>
                <c:pt idx="10">
                  <c:v>311498.57550000004</c:v>
                </c:pt>
                <c:pt idx="11">
                  <c:v>1039009.8752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F1A-43DA-BB87-341CDD622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350629"/>
        <c:axId val="1876876445"/>
      </c:barChart>
      <c:catAx>
        <c:axId val="15443506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E"/>
          </a:p>
        </c:txPr>
        <c:crossAx val="1876876445"/>
        <c:crosses val="autoZero"/>
        <c:auto val="1"/>
        <c:lblAlgn val="ctr"/>
        <c:lblOffset val="100"/>
        <c:noMultiLvlLbl val="1"/>
      </c:catAx>
      <c:valAx>
        <c:axId val="1876876445"/>
        <c:scaling>
          <c:orientation val="minMax"/>
          <c:max val="1900000"/>
        </c:scaling>
        <c:delete val="1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44350629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3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300" b="1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 de otras especies para harina y aceite según puerto,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300" b="1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07-44A9-B1F5-1665283C42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07-44A9-B1F5-1665283C42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8A8-4456-8E1B-40CDACF327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8A8-4456-8E1B-40CDACF327DC}"/>
              </c:ext>
            </c:extLst>
          </c:dPt>
          <c:dLbls>
            <c:dLbl>
              <c:idx val="1"/>
              <c:layout>
                <c:manualLayout>
                  <c:x val="-4.6865846514352667E-2"/>
                  <c:y val="-0.11961301671064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07-44A9-B1F5-1665283C42D8}"/>
                </c:ext>
              </c:extLst>
            </c:dLbl>
            <c:dLbl>
              <c:idx val="2"/>
              <c:layout>
                <c:manualLayout>
                  <c:x val="-0.1452841241944933"/>
                  <c:y val="0.165347405452946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A8-4456-8E1B-40CDACF327DC}"/>
                </c:ext>
              </c:extLst>
            </c:dLbl>
            <c:dLbl>
              <c:idx val="3"/>
              <c:layout>
                <c:manualLayout>
                  <c:x val="-0.10193321616871705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8A8-4456-8E1B-40CDACF327D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'Otras especies'!$C$9:$C$12</c:f>
              <c:strCache>
                <c:ptCount val="4"/>
                <c:pt idx="0">
                  <c:v>Chimbote</c:v>
                </c:pt>
                <c:pt idx="1">
                  <c:v>Callao</c:v>
                </c:pt>
                <c:pt idx="2">
                  <c:v>Pisco</c:v>
                </c:pt>
                <c:pt idx="3">
                  <c:v>Otros</c:v>
                </c:pt>
              </c:strCache>
            </c:strRef>
          </c:cat>
          <c:val>
            <c:numRef>
              <c:f>'Otras especies'!$D$9:$D$12</c:f>
              <c:numCache>
                <c:formatCode>_(* #,##0.00_);_(* \(#,##0.00\);_(*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07-44A9-B1F5-1665283C4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300" b="1" i="0">
                <a:solidFill>
                  <a:srgbClr val="33333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300" b="1" i="0">
                <a:solidFill>
                  <a:srgbClr val="33333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 DE OTRAS ESPECIES PARA HARINA Y ACEITE, 2022
(TM)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</c:v>
          </c:tx>
          <c:spPr>
            <a:solidFill>
              <a:srgbClr val="66669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'Otras especies'!$AZ$17:$BK$17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'Otras especies'!$AZ$18:$BK$18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7F0-4578-AC93-353F8B70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543715"/>
        <c:axId val="1594802917"/>
      </c:barChart>
      <c:catAx>
        <c:axId val="5095437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E"/>
          </a:p>
        </c:txPr>
        <c:crossAx val="1594802917"/>
        <c:crosses val="autoZero"/>
        <c:auto val="1"/>
        <c:lblAlgn val="ctr"/>
        <c:lblOffset val="100"/>
        <c:noMultiLvlLbl val="1"/>
      </c:catAx>
      <c:valAx>
        <c:axId val="159480291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E"/>
          </a:p>
        </c:txPr>
        <c:crossAx val="509543715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 de anchoveta y macroalgas para curado industrial por</a:t>
            </a:r>
            <a:r>
              <a:rPr lang="en-US" sz="1300" b="1" i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mes</a:t>
            </a:r>
            <a:r>
              <a:rPr lang="en-US"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, 2022</a:t>
            </a:r>
          </a:p>
          <a:p>
            <a:pPr lvl="0">
              <a:defRPr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 TM )</a:t>
            </a:r>
          </a:p>
        </c:rich>
      </c:tx>
      <c:layout>
        <c:manualLayout>
          <c:xMode val="edge"/>
          <c:yMode val="edge"/>
          <c:x val="0.12261768599423228"/>
          <c:y val="6.75883256528417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331514663029328E-2"/>
          <c:y val="0.25360704911886012"/>
          <c:w val="0.92900634467935606"/>
          <c:h val="0.5740982377202850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'Curado ind especie'!$C$10</c:f>
              <c:strCache>
                <c:ptCount val="1"/>
                <c:pt idx="0">
                  <c:v>Anchoveta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dLbls>
            <c:dLbl>
              <c:idx val="10"/>
              <c:layout>
                <c:manualLayout>
                  <c:x val="-4.1025645443236265E-3"/>
                  <c:y val="1.84331797235023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AA-4DC5-9E49-41A215151D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'Curado ind especie'!$E$6:$P$6</c:f>
              <c:strCache>
                <c:ptCount val="12"/>
                <c:pt idx="0">
                  <c:v>Ene   </c:v>
                </c:pt>
                <c:pt idx="1">
                  <c:v>Feb   </c:v>
                </c:pt>
                <c:pt idx="2">
                  <c:v>Mar   </c:v>
                </c:pt>
                <c:pt idx="3">
                  <c:v>Abr   </c:v>
                </c:pt>
                <c:pt idx="4">
                  <c:v>May   </c:v>
                </c:pt>
                <c:pt idx="5">
                  <c:v>Jun   </c:v>
                </c:pt>
                <c:pt idx="6">
                  <c:v>Jul   </c:v>
                </c:pt>
                <c:pt idx="7">
                  <c:v>Ago   </c:v>
                </c:pt>
                <c:pt idx="8">
                  <c:v>Set    </c:v>
                </c:pt>
                <c:pt idx="9">
                  <c:v>Oct    </c:v>
                </c:pt>
                <c:pt idx="10">
                  <c:v>Nov   </c:v>
                </c:pt>
                <c:pt idx="11">
                  <c:v>Dic    </c:v>
                </c:pt>
              </c:strCache>
            </c:strRef>
          </c:cat>
          <c:val>
            <c:numRef>
              <c:f>'Curado ind especie'!$E$10:$P$10</c:f>
              <c:numCache>
                <c:formatCode>_-* #,##0_-;\-* #,##0_-;_-* "-"??_-;_-@_-</c:formatCode>
                <c:ptCount val="12"/>
                <c:pt idx="0">
                  <c:v>1851.6857000000002</c:v>
                </c:pt>
                <c:pt idx="1">
                  <c:v>2074.6266500000002</c:v>
                </c:pt>
                <c:pt idx="2">
                  <c:v>2425.1865400000006</c:v>
                </c:pt>
                <c:pt idx="3">
                  <c:v>1609.3642499999999</c:v>
                </c:pt>
                <c:pt idx="4">
                  <c:v>1879.2646000000002</c:v>
                </c:pt>
                <c:pt idx="5">
                  <c:v>1684.3776500000001</c:v>
                </c:pt>
                <c:pt idx="6">
                  <c:v>1259.7577199999998</c:v>
                </c:pt>
                <c:pt idx="7">
                  <c:v>1197.4888000000001</c:v>
                </c:pt>
                <c:pt idx="8">
                  <c:v>1038.2621999999997</c:v>
                </c:pt>
                <c:pt idx="9">
                  <c:v>1195.7278500000002</c:v>
                </c:pt>
                <c:pt idx="10">
                  <c:v>1797.35616</c:v>
                </c:pt>
                <c:pt idx="11">
                  <c:v>1115.5566999999996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4AA-4DC5-9E49-41A215151D5F}"/>
            </c:ext>
          </c:extLst>
        </c:ser>
        <c:ser>
          <c:idx val="2"/>
          <c:order val="1"/>
          <c:tx>
            <c:strRef>
              <c:f>'Curado ind especie'!$C$12</c:f>
              <c:strCache>
                <c:ptCount val="1"/>
                <c:pt idx="0">
                  <c:v>Algas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'Curado ind especie'!$E$6:$P$6</c:f>
              <c:strCache>
                <c:ptCount val="12"/>
                <c:pt idx="0">
                  <c:v>Ene   </c:v>
                </c:pt>
                <c:pt idx="1">
                  <c:v>Feb   </c:v>
                </c:pt>
                <c:pt idx="2">
                  <c:v>Mar   </c:v>
                </c:pt>
                <c:pt idx="3">
                  <c:v>Abr   </c:v>
                </c:pt>
                <c:pt idx="4">
                  <c:v>May   </c:v>
                </c:pt>
                <c:pt idx="5">
                  <c:v>Jun   </c:v>
                </c:pt>
                <c:pt idx="6">
                  <c:v>Jul   </c:v>
                </c:pt>
                <c:pt idx="7">
                  <c:v>Ago   </c:v>
                </c:pt>
                <c:pt idx="8">
                  <c:v>Set    </c:v>
                </c:pt>
                <c:pt idx="9">
                  <c:v>Oct    </c:v>
                </c:pt>
                <c:pt idx="10">
                  <c:v>Nov   </c:v>
                </c:pt>
                <c:pt idx="11">
                  <c:v>Dic    </c:v>
                </c:pt>
              </c:strCache>
            </c:strRef>
          </c:cat>
          <c:val>
            <c:numRef>
              <c:f>'Curado ind especie'!$E$12:$P$12</c:f>
              <c:numCache>
                <c:formatCode>_-* #,##0_-;\-* #,##0_-;_-* "-"??_-;_-@_-</c:formatCode>
                <c:ptCount val="12"/>
                <c:pt idx="0">
                  <c:v>3069.3889999999997</c:v>
                </c:pt>
                <c:pt idx="1">
                  <c:v>3826.4539999999997</c:v>
                </c:pt>
                <c:pt idx="2">
                  <c:v>4365.3893333333326</c:v>
                </c:pt>
                <c:pt idx="3">
                  <c:v>3350.33</c:v>
                </c:pt>
                <c:pt idx="4">
                  <c:v>5740.36</c:v>
                </c:pt>
                <c:pt idx="5">
                  <c:v>4138.4000000000005</c:v>
                </c:pt>
                <c:pt idx="6">
                  <c:v>3537.2399999999993</c:v>
                </c:pt>
                <c:pt idx="7">
                  <c:v>5269.8448387096805</c:v>
                </c:pt>
                <c:pt idx="8">
                  <c:v>3456.4599239292884</c:v>
                </c:pt>
                <c:pt idx="9">
                  <c:v>3195.5924306625579</c:v>
                </c:pt>
                <c:pt idx="10">
                  <c:v>4737.685719298247</c:v>
                </c:pt>
                <c:pt idx="11">
                  <c:v>4953.3990487804876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AA-4DC5-9E49-41A215151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621892"/>
        <c:axId val="1612273589"/>
      </c:barChart>
      <c:catAx>
        <c:axId val="3346218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E"/>
          </a:p>
        </c:txPr>
        <c:crossAx val="1612273589"/>
        <c:crosses val="autoZero"/>
        <c:auto val="1"/>
        <c:lblAlgn val="ctr"/>
        <c:lblOffset val="100"/>
        <c:noMultiLvlLbl val="1"/>
      </c:catAx>
      <c:valAx>
        <c:axId val="1612273589"/>
        <c:scaling>
          <c:orientation val="minMax"/>
          <c:max val="15000"/>
          <c:min val="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 lvl="0">
              <a:defRPr sz="1000" b="0" i="0">
                <a:noFill/>
                <a:latin typeface="+mn-lt"/>
              </a:defRPr>
            </a:pPr>
            <a:endParaRPr lang="es-PE"/>
          </a:p>
        </c:txPr>
        <c:crossAx val="3346218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935757538181749"/>
          <c:y val="0.9158558305211848"/>
          <c:w val="0.35815723034620672"/>
          <c:h val="8.0645725735895915E-2"/>
        </c:manualLayout>
      </c:layout>
      <c:overlay val="0"/>
      <c:txPr>
        <a:bodyPr/>
        <a:lstStyle/>
        <a:p>
          <a:pPr lvl="0">
            <a:defRPr sz="1000" b="0" i="0">
              <a:solidFill>
                <a:srgbClr val="1A1A1A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ysClr val="windowText" lastClr="000000"/>
                </a:solidFill>
                <a:latin typeface="+mn-lt"/>
              </a:defRPr>
            </a:pPr>
            <a:r>
              <a:rPr lang="en-US"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</a:t>
            </a:r>
            <a:r>
              <a:rPr lang="en-US" sz="1300" b="1" i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recursos hidrobiológicos para curado industrial por mes</a:t>
            </a:r>
            <a:r>
              <a:rPr lang="en-US"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, 2022</a:t>
            </a:r>
          </a:p>
          <a:p>
            <a:pPr lvl="0">
              <a:defRPr sz="1400" b="1" i="0">
                <a:solidFill>
                  <a:sysClr val="windowText" lastClr="000000"/>
                </a:solidFill>
                <a:latin typeface="+mn-lt"/>
              </a:defRPr>
            </a:pPr>
            <a:r>
              <a:rPr lang="en-US" sz="13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 TM )</a:t>
            </a:r>
          </a:p>
        </c:rich>
      </c:tx>
      <c:layout>
        <c:manualLayout>
          <c:xMode val="edge"/>
          <c:yMode val="edge"/>
          <c:x val="9.1164672329344651E-2"/>
          <c:y val="6.75883256528417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331514663029328E-2"/>
          <c:y val="0.25360704911886012"/>
          <c:w val="0.92900634467935606"/>
          <c:h val="0.57409823772028501"/>
        </c:manualLayout>
      </c:layout>
      <c:lineChart>
        <c:grouping val="standard"/>
        <c:varyColors val="1"/>
        <c:ser>
          <c:idx val="4"/>
          <c:order val="0"/>
          <c:tx>
            <c:strRef>
              <c:f>'Curado ind especie'!$B$8:$C$8</c:f>
              <c:strCache>
                <c:ptCount val="2"/>
                <c:pt idx="0">
                  <c:v>Total</c:v>
                </c:pt>
              </c:strCache>
            </c:strRef>
          </c:tx>
          <c:marker>
            <c:symbol val="circle"/>
            <c:size val="28"/>
            <c:spPr>
              <a:solidFill>
                <a:schemeClr val="bg1"/>
              </a:solidFill>
              <a:ln w="19050">
                <a:solidFill>
                  <a:srgbClr val="0070C0"/>
                </a:solidFill>
              </a:ln>
            </c:spPr>
          </c:marker>
          <c:dPt>
            <c:idx val="1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F88-41D3-B100-889F175041EC}"/>
              </c:ext>
            </c:extLst>
          </c:dPt>
          <c:dPt>
            <c:idx val="2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F88-41D3-B100-889F175041EC}"/>
              </c:ext>
            </c:extLst>
          </c:dPt>
          <c:dPt>
            <c:idx val="3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F88-41D3-B100-889F175041EC}"/>
              </c:ext>
            </c:extLst>
          </c:dPt>
          <c:dPt>
            <c:idx val="4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F88-41D3-B100-889F175041EC}"/>
              </c:ext>
            </c:extLst>
          </c:dPt>
          <c:dPt>
            <c:idx val="5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F88-41D3-B100-889F175041EC}"/>
              </c:ext>
            </c:extLst>
          </c:dPt>
          <c:dPt>
            <c:idx val="6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F88-41D3-B100-889F175041EC}"/>
              </c:ext>
            </c:extLst>
          </c:dPt>
          <c:dPt>
            <c:idx val="7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F88-41D3-B100-889F175041EC}"/>
              </c:ext>
            </c:extLst>
          </c:dPt>
          <c:dPt>
            <c:idx val="8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F88-41D3-B100-889F175041EC}"/>
              </c:ext>
            </c:extLst>
          </c:dPt>
          <c:dPt>
            <c:idx val="9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2F88-41D3-B100-889F175041EC}"/>
              </c:ext>
            </c:extLst>
          </c:dPt>
          <c:dPt>
            <c:idx val="10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2F88-41D3-B100-889F175041EC}"/>
              </c:ext>
            </c:extLst>
          </c:dPt>
          <c:dPt>
            <c:idx val="11"/>
            <c:bubble3D val="0"/>
            <c:spPr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2F88-41D3-B100-889F175041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'Curado ind especie'!$E$6:$P$6</c:f>
              <c:strCache>
                <c:ptCount val="12"/>
                <c:pt idx="0">
                  <c:v>Ene   </c:v>
                </c:pt>
                <c:pt idx="1">
                  <c:v>Feb   </c:v>
                </c:pt>
                <c:pt idx="2">
                  <c:v>Mar   </c:v>
                </c:pt>
                <c:pt idx="3">
                  <c:v>Abr   </c:v>
                </c:pt>
                <c:pt idx="4">
                  <c:v>May   </c:v>
                </c:pt>
                <c:pt idx="5">
                  <c:v>Jun   </c:v>
                </c:pt>
                <c:pt idx="6">
                  <c:v>Jul   </c:v>
                </c:pt>
                <c:pt idx="7">
                  <c:v>Ago   </c:v>
                </c:pt>
                <c:pt idx="8">
                  <c:v>Set    </c:v>
                </c:pt>
                <c:pt idx="9">
                  <c:v>Oct    </c:v>
                </c:pt>
                <c:pt idx="10">
                  <c:v>Nov   </c:v>
                </c:pt>
                <c:pt idx="11">
                  <c:v>Dic    </c:v>
                </c:pt>
              </c:strCache>
            </c:strRef>
          </c:cat>
          <c:val>
            <c:numRef>
              <c:f>'Curado ind especie'!$E$8:$P$8</c:f>
              <c:numCache>
                <c:formatCode>_-* #,##0_-;\-* #,##0_-;_-* "-"??_-;_-@_-</c:formatCode>
                <c:ptCount val="12"/>
                <c:pt idx="0">
                  <c:v>4921.0747000000001</c:v>
                </c:pt>
                <c:pt idx="1">
                  <c:v>5901.0806499999999</c:v>
                </c:pt>
                <c:pt idx="2">
                  <c:v>6790.5758733333332</c:v>
                </c:pt>
                <c:pt idx="3">
                  <c:v>4959.6942499999996</c:v>
                </c:pt>
                <c:pt idx="4">
                  <c:v>7619.6246000000001</c:v>
                </c:pt>
                <c:pt idx="5">
                  <c:v>5825.5783500000007</c:v>
                </c:pt>
                <c:pt idx="6">
                  <c:v>4800.4079199999996</c:v>
                </c:pt>
                <c:pt idx="7">
                  <c:v>6469.2324387096805</c:v>
                </c:pt>
                <c:pt idx="8">
                  <c:v>4497.2678239292882</c:v>
                </c:pt>
                <c:pt idx="9">
                  <c:v>4394.0186806625579</c:v>
                </c:pt>
                <c:pt idx="10">
                  <c:v>6536.7345792982469</c:v>
                </c:pt>
                <c:pt idx="11">
                  <c:v>6068.9557487804868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F88-41D3-B100-889F17504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621892"/>
        <c:axId val="1612273589"/>
      </c:lineChart>
      <c:catAx>
        <c:axId val="3346218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E"/>
          </a:p>
        </c:txPr>
        <c:crossAx val="1612273589"/>
        <c:crosses val="autoZero"/>
        <c:auto val="1"/>
        <c:lblAlgn val="ctr"/>
        <c:lblOffset val="100"/>
        <c:noMultiLvlLbl val="1"/>
      </c:catAx>
      <c:valAx>
        <c:axId val="1612273589"/>
        <c:scaling>
          <c:orientation val="minMax"/>
          <c:max val="15000"/>
          <c:min val="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 lvl="0">
              <a:defRPr sz="1000" b="0" i="0">
                <a:noFill/>
                <a:latin typeface="+mn-lt"/>
              </a:defRPr>
            </a:pPr>
            <a:endParaRPr lang="es-PE"/>
          </a:p>
        </c:txPr>
        <c:crossAx val="334621892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1" i="0" u="none" strike="noStrike" kern="1200" baseline="0">
                <a:solidFill>
                  <a:srgbClr val="333333"/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>
                <a:solidFill>
                  <a:srgbClr val="33333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 de recursos hidrobiológicos marítimos según utilización,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200" b="1" i="0" u="none" strike="noStrike" kern="1200" baseline="0">
              <a:solidFill>
                <a:srgbClr val="333333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F4-47BB-B5E1-736DF2215366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F4-47BB-B5E1-736DF2215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'RHM por especie'!$D$99:$D$100</c:f>
              <c:strCache>
                <c:ptCount val="2"/>
                <c:pt idx="0">
                  <c:v>Consumo Humano Directo</c:v>
                </c:pt>
                <c:pt idx="1">
                  <c:v>Consumo Humano Indirecto</c:v>
                </c:pt>
              </c:strCache>
            </c:strRef>
          </c:cat>
          <c:val>
            <c:numRef>
              <c:f>'RHM por especie'!$E$99:$E$100</c:f>
              <c:numCache>
                <c:formatCode>#,##0</c:formatCode>
                <c:ptCount val="2"/>
                <c:pt idx="0">
                  <c:v>1298369.8862625514</c:v>
                </c:pt>
                <c:pt idx="1">
                  <c:v>4040660.6705000005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F4-47BB-B5E1-736DF22153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333333"/>
                </a:solidFill>
                <a:latin typeface="+mn-lt"/>
              </a:defRPr>
            </a:pPr>
            <a:r>
              <a:rPr lang="en-US" sz="1200" b="1" i="0">
                <a:solidFill>
                  <a:srgbClr val="33333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 de recursos hidrobiológicos marítimos según especie, 2022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AFDD-4D5A-8DA4-14BDD8EEB0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</c:spPr>
            <c:extLst>
              <c:ext xmlns:c16="http://schemas.microsoft.com/office/drawing/2014/chart" uri="{C3380CC4-5D6E-409C-BE32-E72D297353CC}">
                <c16:uniqueId val="{00000003-AFDD-4D5A-8DA4-14BDD8EEB01A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AFDD-4D5A-8DA4-14BDD8EEB01A}"/>
              </c:ext>
            </c:extLst>
          </c:dPt>
          <c:dPt>
            <c:idx val="3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7-AFDD-4D5A-8DA4-14BDD8EEB01A}"/>
              </c:ext>
            </c:extLst>
          </c:dPt>
          <c:dLbls>
            <c:dLbl>
              <c:idx val="0"/>
              <c:layout>
                <c:manualLayout>
                  <c:x val="0.23261390887290159"/>
                  <c:y val="7.31261425959780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DD-4D5A-8DA4-14BDD8EEB01A}"/>
                </c:ext>
              </c:extLst>
            </c:dLbl>
            <c:dLbl>
              <c:idx val="1"/>
              <c:layout>
                <c:manualLayout>
                  <c:x val="-0.22302158273381295"/>
                  <c:y val="-1.46252285191956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DD-4D5A-8DA4-14BDD8EEB01A}"/>
                </c:ext>
              </c:extLst>
            </c:dLbl>
            <c:dLbl>
              <c:idx val="2"/>
              <c:layout>
                <c:manualLayout>
                  <c:x val="-0.14388489208633093"/>
                  <c:y val="-0.148689823278488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DD-4D5A-8DA4-14BDD8EEB01A}"/>
                </c:ext>
              </c:extLst>
            </c:dLbl>
            <c:dLbl>
              <c:idx val="3"/>
              <c:layout>
                <c:manualLayout>
                  <c:x val="2.1582733812949551E-2"/>
                  <c:y val="-0.138939670932358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DD-4D5A-8DA4-14BDD8EEB0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'RHM por especie'!$D$93:$D$96</c:f>
              <c:strCache>
                <c:ptCount val="4"/>
                <c:pt idx="0">
                  <c:v>Anchoveta</c:v>
                </c:pt>
                <c:pt idx="1">
                  <c:v>Pota</c:v>
                </c:pt>
                <c:pt idx="2">
                  <c:v>Caballa</c:v>
                </c:pt>
                <c:pt idx="3">
                  <c:v>Otros</c:v>
                </c:pt>
              </c:strCache>
            </c:strRef>
          </c:cat>
          <c:val>
            <c:numRef>
              <c:f>'RHM por especie'!$E$93:$E$96</c:f>
              <c:numCache>
                <c:formatCode>#,##0</c:formatCode>
                <c:ptCount val="4"/>
                <c:pt idx="0">
                  <c:v>4118122.4399200003</c:v>
                </c:pt>
                <c:pt idx="1">
                  <c:v>457363.87791727798</c:v>
                </c:pt>
                <c:pt idx="2">
                  <c:v>90514.794643349858</c:v>
                </c:pt>
                <c:pt idx="3">
                  <c:v>673029.44428192358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DD-4D5A-8DA4-14BDD8EEB0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300" b="1" i="0">
                <a:solidFill>
                  <a:srgbClr val="33333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300" b="1" i="0">
                <a:solidFill>
                  <a:srgbClr val="33333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 de recursos hidrobiológicos marítimos por lugar de procedencia, 2022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C794-41AE-A1F2-E08BA1E612B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</c:spPr>
            <c:extLst>
              <c:ext xmlns:c16="http://schemas.microsoft.com/office/drawing/2014/chart" uri="{C3380CC4-5D6E-409C-BE32-E72D297353CC}">
                <c16:uniqueId val="{00000003-C794-41AE-A1F2-E08BA1E612BF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C794-41AE-A1F2-E08BA1E612BF}"/>
              </c:ext>
            </c:extLst>
          </c:dPt>
          <c:dPt>
            <c:idx val="3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7-C794-41AE-A1F2-E08BA1E612BF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9-C794-41AE-A1F2-E08BA1E612BF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B-C794-41AE-A1F2-E08BA1E612BF}"/>
              </c:ext>
            </c:extLst>
          </c:dPt>
          <c:dLbls>
            <c:dLbl>
              <c:idx val="0"/>
              <c:layout>
                <c:manualLayout>
                  <c:x val="0.17630853994490348"/>
                  <c:y val="-7.285974499089253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4-41AE-A1F2-E08BA1E612BF}"/>
                </c:ext>
              </c:extLst>
            </c:dLbl>
            <c:dLbl>
              <c:idx val="1"/>
              <c:layout>
                <c:manualLayout>
                  <c:x val="0.16528925619834711"/>
                  <c:y val="6.55737704918031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4-41AE-A1F2-E08BA1E612BF}"/>
                </c:ext>
              </c:extLst>
            </c:dLbl>
            <c:dLbl>
              <c:idx val="2"/>
              <c:layout>
                <c:manualLayout>
                  <c:x val="7.43801652892562E-2"/>
                  <c:y val="0.12386156648451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4-41AE-A1F2-E08BA1E612BF}"/>
                </c:ext>
              </c:extLst>
            </c:dLbl>
            <c:dLbl>
              <c:idx val="3"/>
              <c:layout>
                <c:manualLayout>
                  <c:x val="-9.9173553719008267E-2"/>
                  <c:y val="0.123861566484517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94-41AE-A1F2-E08BA1E612BF}"/>
                </c:ext>
              </c:extLst>
            </c:dLbl>
            <c:dLbl>
              <c:idx val="4"/>
              <c:layout>
                <c:manualLayout>
                  <c:x val="-0.11570247933884298"/>
                  <c:y val="5.4644808743169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94-41AE-A1F2-E08BA1E612BF}"/>
                </c:ext>
              </c:extLst>
            </c:dLbl>
            <c:dLbl>
              <c:idx val="5"/>
              <c:layout>
                <c:manualLayout>
                  <c:x val="-0.12672176308539945"/>
                  <c:y val="-5.46448087431693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94-41AE-A1F2-E08BA1E612B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'RHM por proced'!$C$76:$C$81</c:f>
              <c:strCache>
                <c:ptCount val="6"/>
                <c:pt idx="0">
                  <c:v>Chicama</c:v>
                </c:pt>
                <c:pt idx="1">
                  <c:v>Chimbote</c:v>
                </c:pt>
                <c:pt idx="2">
                  <c:v>Pisco</c:v>
                </c:pt>
                <c:pt idx="3">
                  <c:v>Callao</c:v>
                </c:pt>
                <c:pt idx="4">
                  <c:v>Paita </c:v>
                </c:pt>
                <c:pt idx="5">
                  <c:v>Otros</c:v>
                </c:pt>
              </c:strCache>
            </c:strRef>
          </c:cat>
          <c:val>
            <c:numRef>
              <c:f>'RHM por proced'!$D$76:$D$81</c:f>
              <c:numCache>
                <c:formatCode>#,##0</c:formatCode>
                <c:ptCount val="6"/>
                <c:pt idx="0">
                  <c:v>567447.44135958003</c:v>
                </c:pt>
                <c:pt idx="1">
                  <c:v>1039043.2321319178</c:v>
                </c:pt>
                <c:pt idx="2">
                  <c:v>337140.39444350102</c:v>
                </c:pt>
                <c:pt idx="3">
                  <c:v>530072.77838651766</c:v>
                </c:pt>
                <c:pt idx="4">
                  <c:v>450463.20099199016</c:v>
                </c:pt>
                <c:pt idx="5">
                  <c:v>2414863.5094490452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1AE-A1F2-E08BA1E612B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300" b="1" i="0" u="none" strike="noStrike" kern="1200" baseline="0">
                <a:solidFill>
                  <a:srgbClr val="33333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300" b="1" i="0">
                <a:solidFill>
                  <a:srgbClr val="33333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desembarque de recursos hidrobiológicos por tipo</a:t>
            </a:r>
            <a:r>
              <a:rPr lang="en-US" sz="1300" b="1" i="0" baseline="0">
                <a:solidFill>
                  <a:srgbClr val="33333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en-US" sz="1300" b="1" i="0">
                <a:solidFill>
                  <a:srgbClr val="33333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utilización para C.H.D.,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300" b="1" i="0" u="none" strike="noStrike" kern="1200" baseline="0">
              <a:solidFill>
                <a:srgbClr val="33333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08-4ABF-8BD6-8D70B4D9DD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08-4ABF-8BD6-8D70B4D9DD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08-4ABF-8BD6-8D70B4D9DD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08-4ABF-8BD6-8D70B4D9DD8D}"/>
              </c:ext>
            </c:extLst>
          </c:dPt>
          <c:dLbls>
            <c:dLbl>
              <c:idx val="0"/>
              <c:layout>
                <c:manualLayout>
                  <c:x val="0.16199376947040489"/>
                  <c:y val="2.89069557362240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8-4ABF-8BD6-8D70B4D9DD8D}"/>
                </c:ext>
              </c:extLst>
            </c:dLbl>
            <c:dLbl>
              <c:idx val="1"/>
              <c:layout>
                <c:manualLayout>
                  <c:x val="0.17196261682242972"/>
                  <c:y val="6.86540198735320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8-4ABF-8BD6-8D70B4D9DD8D}"/>
                </c:ext>
              </c:extLst>
            </c:dLbl>
            <c:dLbl>
              <c:idx val="2"/>
              <c:layout>
                <c:manualLayout>
                  <c:x val="-0.14454828660436139"/>
                  <c:y val="4.69738030713639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8-4ABF-8BD6-8D70B4D9DD8D}"/>
                </c:ext>
              </c:extLst>
            </c:dLbl>
            <c:dLbl>
              <c:idx val="3"/>
              <c:layout>
                <c:manualLayout>
                  <c:x val="-0.13956386292834891"/>
                  <c:y val="-7.9494128274616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8-4ABF-8BD6-8D70B4D9DD8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'RHM por proced'!$G$76:$G$79</c:f>
              <c:strCache>
                <c:ptCount val="4"/>
                <c:pt idx="0">
                  <c:v>Fresco</c:v>
                </c:pt>
                <c:pt idx="1">
                  <c:v>Enlatado</c:v>
                </c:pt>
                <c:pt idx="2">
                  <c:v>Congelado</c:v>
                </c:pt>
                <c:pt idx="3">
                  <c:v>Curado</c:v>
                </c:pt>
              </c:strCache>
            </c:strRef>
          </c:cat>
          <c:val>
            <c:numRef>
              <c:f>'RHM por proced'!$H$76:$H$79</c:f>
              <c:numCache>
                <c:formatCode>#,##0</c:formatCode>
                <c:ptCount val="4"/>
                <c:pt idx="0">
                  <c:v>390828.6045938512</c:v>
                </c:pt>
                <c:pt idx="1">
                  <c:v>160881.88052181076</c:v>
                </c:pt>
                <c:pt idx="2">
                  <c:v>672563.0850079254</c:v>
                </c:pt>
                <c:pt idx="3">
                  <c:v>74096.316138964001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08-4ABF-8BD6-8D70B4D9DD8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300" b="1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300" b="1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extracción de recursos hidrobiológicos de origen continental según departamento,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6224976790564933"/>
          <c:y val="0.23017176472243919"/>
          <c:w val="0.29733463993856662"/>
          <c:h val="0.7301837270341207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1-684A-408B-8B34-F7FB8C684AB1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3-684A-408B-8B34-F7FB8C684AB1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684A-408B-8B34-F7FB8C684AB1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</c:spPr>
            <c:extLst>
              <c:ext xmlns:c16="http://schemas.microsoft.com/office/drawing/2014/chart" uri="{C3380CC4-5D6E-409C-BE32-E72D297353CC}">
                <c16:uniqueId val="{00000007-684A-408B-8B34-F7FB8C684AB1}"/>
              </c:ext>
            </c:extLst>
          </c:dPt>
          <c:dPt>
            <c:idx val="4"/>
            <c:bubble3D val="0"/>
            <c:spPr>
              <a:solidFill>
                <a:srgbClr val="CCFFCC"/>
              </a:solidFill>
            </c:spPr>
            <c:extLst>
              <c:ext xmlns:c16="http://schemas.microsoft.com/office/drawing/2014/chart" uri="{C3380CC4-5D6E-409C-BE32-E72D297353CC}">
                <c16:uniqueId val="{00000009-684A-408B-8B34-F7FB8C684AB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'Continental Dpto'!$D$64:$D$68</c:f>
              <c:strCache>
                <c:ptCount val="5"/>
                <c:pt idx="0">
                  <c:v>Loreto</c:v>
                </c:pt>
                <c:pt idx="1">
                  <c:v>Ucayali</c:v>
                </c:pt>
                <c:pt idx="2">
                  <c:v>Puno</c:v>
                </c:pt>
                <c:pt idx="3">
                  <c:v>Junín</c:v>
                </c:pt>
                <c:pt idx="4">
                  <c:v>Otros</c:v>
                </c:pt>
              </c:strCache>
            </c:strRef>
          </c:cat>
          <c:val>
            <c:numRef>
              <c:f>'Continental Dpto'!$E$64:$E$68</c:f>
              <c:numCache>
                <c:formatCode>#,##0.0</c:formatCode>
                <c:ptCount val="5"/>
                <c:pt idx="0">
                  <c:v>18072.396996000007</c:v>
                </c:pt>
                <c:pt idx="1">
                  <c:v>6346.547945000003</c:v>
                </c:pt>
                <c:pt idx="2">
                  <c:v>41817.366062499961</c:v>
                </c:pt>
                <c:pt idx="3">
                  <c:v>8676.3832000001476</c:v>
                </c:pt>
                <c:pt idx="4">
                  <c:v>22773.651533000011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4A-408B-8B34-F7FB8C684A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3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3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extracción de recursos hidrobiológicos de origen continental según procedencia, 2022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1-FF96-4E7C-B27F-A12930AC0211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FF96-4E7C-B27F-A12930AC0211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5-FF96-4E7C-B27F-A12930AC0211}"/>
              </c:ext>
            </c:extLst>
          </c:dPt>
          <c:dLbls>
            <c:dLbl>
              <c:idx val="0"/>
              <c:layout>
                <c:manualLayout>
                  <c:x val="0.15061728395061719"/>
                  <c:y val="3.72670807453416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6-4E7C-B27F-A12930AC0211}"/>
                </c:ext>
              </c:extLst>
            </c:dLbl>
            <c:dLbl>
              <c:idx val="1"/>
              <c:layout>
                <c:manualLayout>
                  <c:x val="-0.15802469135802474"/>
                  <c:y val="2.89855072463767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96-4E7C-B27F-A12930AC0211}"/>
                </c:ext>
              </c:extLst>
            </c:dLbl>
            <c:dLbl>
              <c:idx val="2"/>
              <c:layout>
                <c:manualLayout>
                  <c:x val="-0.13594284047827354"/>
                  <c:y val="-8.65205979687321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96-4E7C-B27F-A12930AC021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'Continental especie'!$C$68:$C$70</c:f>
              <c:strCache>
                <c:ptCount val="3"/>
                <c:pt idx="0">
                  <c:v>Acuicultura</c:v>
                </c:pt>
                <c:pt idx="1">
                  <c:v>Sierra</c:v>
                </c:pt>
                <c:pt idx="2">
                  <c:v>Amazonía</c:v>
                </c:pt>
              </c:strCache>
            </c:strRef>
          </c:cat>
          <c:val>
            <c:numRef>
              <c:f>'Continental especie'!$E$68:$E$70</c:f>
              <c:numCache>
                <c:formatCode>0.00%</c:formatCode>
                <c:ptCount val="3"/>
                <c:pt idx="0">
                  <c:v>0.70864729372955693</c:v>
                </c:pt>
                <c:pt idx="1">
                  <c:v>2.568409106803633E-3</c:v>
                </c:pt>
                <c:pt idx="2">
                  <c:v>0.28878429716363929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96-4E7C-B27F-A12930AC021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050" b="0" i="0">
                <a:solidFill>
                  <a:srgbClr val="000000"/>
                </a:solidFill>
                <a:latin typeface="+mn-lt"/>
              </a:defRPr>
            </a:pPr>
            <a:r>
              <a:rPr lang="en-US" sz="1300" b="0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extracción de recursos hidrobiológicos de origen continental según especie, 2022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1-31E8-408F-BC19-BB3C7572AAC2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3-31E8-408F-BC19-BB3C7572AAC2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31E8-408F-BC19-BB3C7572AAC2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7-31E8-408F-BC19-BB3C7572AAC2}"/>
              </c:ext>
            </c:extLst>
          </c:dPt>
          <c:dLbls>
            <c:dLbl>
              <c:idx val="0"/>
              <c:layout>
                <c:manualLayout>
                  <c:x val="0.13382899628252787"/>
                  <c:y val="-0.110091743119266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E8-408F-BC19-BB3C7572AAC2}"/>
                </c:ext>
              </c:extLst>
            </c:dLbl>
            <c:dLbl>
              <c:idx val="1"/>
              <c:layout>
                <c:manualLayout>
                  <c:x val="0.17100371747211887"/>
                  <c:y val="8.154943934760298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E8-408F-BC19-BB3C7572AAC2}"/>
                </c:ext>
              </c:extLst>
            </c:dLbl>
            <c:dLbl>
              <c:idx val="2"/>
              <c:layout>
                <c:manualLayout>
                  <c:x val="-0.12391573729863693"/>
                  <c:y val="7.33944954128439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E8-408F-BC19-BB3C7572AAC2}"/>
                </c:ext>
              </c:extLst>
            </c:dLbl>
            <c:dLbl>
              <c:idx val="3"/>
              <c:layout>
                <c:manualLayout>
                  <c:x val="-0.12598464225429071"/>
                  <c:y val="-1.78320370504146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E8-408F-BC19-BB3C7572AAC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'Continental especie'!$C$74:$C$77</c:f>
              <c:strCache>
                <c:ptCount val="4"/>
                <c:pt idx="0">
                  <c:v>Boquichico</c:v>
                </c:pt>
                <c:pt idx="1">
                  <c:v>Trucha</c:v>
                </c:pt>
                <c:pt idx="2">
                  <c:v>Tilapia</c:v>
                </c:pt>
                <c:pt idx="3">
                  <c:v>Otros</c:v>
                </c:pt>
              </c:strCache>
            </c:strRef>
          </c:cat>
          <c:val>
            <c:numRef>
              <c:f>'Continental especie'!$E$74:$E$77</c:f>
              <c:numCache>
                <c:formatCode>0.00%</c:formatCode>
                <c:ptCount val="4"/>
                <c:pt idx="0">
                  <c:v>8.9769042785713002E-2</c:v>
                </c:pt>
                <c:pt idx="1">
                  <c:v>0.63083438418021676</c:v>
                </c:pt>
                <c:pt idx="2">
                  <c:v>3.2200445377338127E-2</c:v>
                </c:pt>
                <c:pt idx="3">
                  <c:v>0.24719612765673216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E8-408F-BC19-BB3C7572AAC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6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Perú: extracción de la</a:t>
            </a:r>
            <a:r>
              <a:rPr lang="en-US" sz="1300" b="1" i="0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especie trucha po tipo de utilización y departamento</a:t>
            </a:r>
            <a:r>
              <a:rPr lang="en-US" sz="1300" b="1" i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, 2022
(TM)</a:t>
            </a:r>
          </a:p>
        </c:rich>
      </c:tx>
      <c:layout>
        <c:manualLayout>
          <c:xMode val="edge"/>
          <c:yMode val="edge"/>
          <c:x val="0.23326466342736907"/>
          <c:y val="7.414632336527023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960748041506242E-2"/>
          <c:y val="0.22964077079610626"/>
          <c:w val="0.89480114756822449"/>
          <c:h val="0.60234166908276043"/>
        </c:manualLayout>
      </c:layout>
      <c:barChart>
        <c:barDir val="col"/>
        <c:grouping val="stacked"/>
        <c:varyColors val="1"/>
        <c:ser>
          <c:idx val="0"/>
          <c:order val="0"/>
          <c:tx>
            <c:v>Fresco</c:v>
          </c:tx>
          <c:spPr>
            <a:solidFill>
              <a:srgbClr val="4F81B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Trucha!$BF$52:$BQ$52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Trucha!$BF$53:$BQ$53</c:f>
              <c:numCache>
                <c:formatCode>#,##0</c:formatCode>
                <c:ptCount val="12"/>
                <c:pt idx="0">
                  <c:v>4534.9106245489347</c:v>
                </c:pt>
                <c:pt idx="1">
                  <c:v>4445.2279667433249</c:v>
                </c:pt>
                <c:pt idx="2">
                  <c:v>4374.1950067077396</c:v>
                </c:pt>
                <c:pt idx="3">
                  <c:v>5665.2271051666676</c:v>
                </c:pt>
                <c:pt idx="4">
                  <c:v>4161.1150466666668</c:v>
                </c:pt>
                <c:pt idx="5">
                  <c:v>3226.2677376666666</c:v>
                </c:pt>
                <c:pt idx="6">
                  <c:v>3699.6629830150819</c:v>
                </c:pt>
                <c:pt idx="7">
                  <c:v>3719.6242488206981</c:v>
                </c:pt>
                <c:pt idx="8">
                  <c:v>3847.7774911666679</c:v>
                </c:pt>
                <c:pt idx="9">
                  <c:v>3302.4395486666676</c:v>
                </c:pt>
                <c:pt idx="10">
                  <c:v>3175.0445316666678</c:v>
                </c:pt>
                <c:pt idx="11">
                  <c:v>4384.5522616666685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48B-4288-9A56-1126A326AD58}"/>
            </c:ext>
          </c:extLst>
        </c:ser>
        <c:ser>
          <c:idx val="1"/>
          <c:order val="1"/>
          <c:tx>
            <c:v>Congelado</c:v>
          </c:tx>
          <c:spPr>
            <a:solidFill>
              <a:srgbClr val="9BBB5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Trucha!$BF$52:$BQ$52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Trucha!$BF$54:$BQ$54</c:f>
              <c:numCache>
                <c:formatCode>#,##0</c:formatCode>
                <c:ptCount val="12"/>
                <c:pt idx="0">
                  <c:v>918.15822961773313</c:v>
                </c:pt>
                <c:pt idx="1">
                  <c:v>1266.2290374233407</c:v>
                </c:pt>
                <c:pt idx="2">
                  <c:v>1393.3669499589259</c:v>
                </c:pt>
                <c:pt idx="3">
                  <c:v>882.44892149999987</c:v>
                </c:pt>
                <c:pt idx="4">
                  <c:v>1200.3627999999999</c:v>
                </c:pt>
                <c:pt idx="5">
                  <c:v>953.06507899999997</c:v>
                </c:pt>
                <c:pt idx="6">
                  <c:v>1030.8468536515845</c:v>
                </c:pt>
                <c:pt idx="7">
                  <c:v>1119.6850448484183</c:v>
                </c:pt>
                <c:pt idx="8">
                  <c:v>1070.6861264999998</c:v>
                </c:pt>
                <c:pt idx="9">
                  <c:v>879.30261799999994</c:v>
                </c:pt>
                <c:pt idx="10">
                  <c:v>1198.5388349999998</c:v>
                </c:pt>
                <c:pt idx="11">
                  <c:v>1150.8199924999999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B48B-4288-9A56-1126A326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8317608"/>
        <c:axId val="1983035758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circle"/>
            <c:size val="36"/>
            <c:spPr>
              <a:solidFill>
                <a:srgbClr val="00B0F0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Trucha!$BF$52:$BQ$52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Trucha!$BF$55:$BQ$55</c:f>
              <c:numCache>
                <c:formatCode>#,##0</c:formatCode>
                <c:ptCount val="12"/>
                <c:pt idx="0">
                  <c:v>5453.0688541666677</c:v>
                </c:pt>
                <c:pt idx="1">
                  <c:v>5711.4570041666657</c:v>
                </c:pt>
                <c:pt idx="2">
                  <c:v>5767.5619566666655</c:v>
                </c:pt>
                <c:pt idx="3">
                  <c:v>6547.6760266666679</c:v>
                </c:pt>
                <c:pt idx="4">
                  <c:v>5361.4778466666667</c:v>
                </c:pt>
                <c:pt idx="5">
                  <c:v>4179.332816666667</c:v>
                </c:pt>
                <c:pt idx="6">
                  <c:v>4730.5098366666662</c:v>
                </c:pt>
                <c:pt idx="7">
                  <c:v>4839.3092936691164</c:v>
                </c:pt>
                <c:pt idx="8">
                  <c:v>4918.4636176666681</c:v>
                </c:pt>
                <c:pt idx="9">
                  <c:v>4181.7421666666678</c:v>
                </c:pt>
                <c:pt idx="10">
                  <c:v>4373.5833666666676</c:v>
                </c:pt>
                <c:pt idx="11">
                  <c:v>5535.3722541666684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48B-4288-9A56-1126A326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18096"/>
        <c:axId val="452417768"/>
      </c:lineChart>
      <c:catAx>
        <c:axId val="1738317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E"/>
          </a:p>
        </c:txPr>
        <c:crossAx val="1983035758"/>
        <c:crosses val="autoZero"/>
        <c:auto val="1"/>
        <c:lblAlgn val="ctr"/>
        <c:lblOffset val="100"/>
        <c:noMultiLvlLbl val="1"/>
      </c:catAx>
      <c:valAx>
        <c:axId val="1983035758"/>
        <c:scaling>
          <c:orientation val="minMax"/>
          <c:max val="12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38317608"/>
        <c:crosses val="autoZero"/>
        <c:crossBetween val="between"/>
      </c:valAx>
      <c:valAx>
        <c:axId val="452417768"/>
        <c:scaling>
          <c:orientation val="minMax"/>
          <c:max val="8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2418096"/>
        <c:crosses val="max"/>
        <c:crossBetween val="between"/>
      </c:valAx>
      <c:catAx>
        <c:axId val="45241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241776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8979040663393"/>
          <c:y val="0.914739428678357"/>
          <c:w val="0.21525817281993068"/>
          <c:h val="4.5235555686871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00" b="0" i="0" u="none" strike="noStrike" kern="1200" baseline="0">
              <a:solidFill>
                <a:srgbClr val="1A1A1A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218017</xdr:colOff>
      <xdr:row>36</xdr:row>
      <xdr:rowOff>113241</xdr:rowOff>
    </xdr:from>
    <xdr:ext cx="12134850" cy="5534025"/>
    <xdr:graphicFrame macro="">
      <xdr:nvGraphicFramePr>
        <xdr:cNvPr id="1978104362" name="Chart 1" descr="Chart 0">
          <a:extLst>
            <a:ext uri="{FF2B5EF4-FFF2-40B4-BE49-F238E27FC236}">
              <a16:creationId xmlns:a16="http://schemas.microsoft.com/office/drawing/2014/main" id="{00000000-0008-0000-0000-00002A7AE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1676400</xdr:colOff>
      <xdr:row>91</xdr:row>
      <xdr:rowOff>114300</xdr:rowOff>
    </xdr:from>
    <xdr:ext cx="5162550" cy="5210175"/>
    <xdr:graphicFrame macro="">
      <xdr:nvGraphicFramePr>
        <xdr:cNvPr id="1178902807" name="Chart 2" descr="Chart 0">
          <a:extLst>
            <a:ext uri="{FF2B5EF4-FFF2-40B4-BE49-F238E27FC236}">
              <a16:creationId xmlns:a16="http://schemas.microsoft.com/office/drawing/2014/main" id="{00000000-0008-0000-0100-000017A14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285750</xdr:colOff>
      <xdr:row>91</xdr:row>
      <xdr:rowOff>123825</xdr:rowOff>
    </xdr:from>
    <xdr:ext cx="5295900" cy="5210175"/>
    <xdr:graphicFrame macro="">
      <xdr:nvGraphicFramePr>
        <xdr:cNvPr id="2029045178" name="Chart 3" descr="Chart 1">
          <a:extLst>
            <a:ext uri="{FF2B5EF4-FFF2-40B4-BE49-F238E27FC236}">
              <a16:creationId xmlns:a16="http://schemas.microsoft.com/office/drawing/2014/main" id="{00000000-0008-0000-0100-0000BAC5F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73</xdr:row>
      <xdr:rowOff>85461</xdr:rowOff>
    </xdr:from>
    <xdr:ext cx="4658783" cy="3486150"/>
    <xdr:graphicFrame macro="">
      <xdr:nvGraphicFramePr>
        <xdr:cNvPr id="1597003305" name="Chart 4" descr="Chart 0">
          <a:extLst>
            <a:ext uri="{FF2B5EF4-FFF2-40B4-BE49-F238E27FC236}">
              <a16:creationId xmlns:a16="http://schemas.microsoft.com/office/drawing/2014/main" id="{00000000-0008-0000-0200-000029563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1390650</xdr:colOff>
      <xdr:row>73</xdr:row>
      <xdr:rowOff>71437</xdr:rowOff>
    </xdr:from>
    <xdr:ext cx="5095875" cy="3514725"/>
    <xdr:graphicFrame macro="">
      <xdr:nvGraphicFramePr>
        <xdr:cNvPr id="1844852604" name="Chart 5" descr="Chart 1">
          <a:extLst>
            <a:ext uri="{FF2B5EF4-FFF2-40B4-BE49-F238E27FC236}">
              <a16:creationId xmlns:a16="http://schemas.microsoft.com/office/drawing/2014/main" id="{00000000-0008-0000-0200-00007C37F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21167</xdr:colOff>
      <xdr:row>62</xdr:row>
      <xdr:rowOff>48683</xdr:rowOff>
    </xdr:from>
    <xdr:ext cx="8724900" cy="3552825"/>
    <xdr:graphicFrame macro="">
      <xdr:nvGraphicFramePr>
        <xdr:cNvPr id="293506743" name="Chart 8" descr="Chart 0">
          <a:extLst>
            <a:ext uri="{FF2B5EF4-FFF2-40B4-BE49-F238E27FC236}">
              <a16:creationId xmlns:a16="http://schemas.microsoft.com/office/drawing/2014/main" id="{00000000-0008-0000-0400-0000B78E7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156633</xdr:colOff>
      <xdr:row>64</xdr:row>
      <xdr:rowOff>166159</xdr:rowOff>
    </xdr:from>
    <xdr:ext cx="5143500" cy="3067050"/>
    <xdr:graphicFrame macro="">
      <xdr:nvGraphicFramePr>
        <xdr:cNvPr id="1741565401" name="Chart 6" descr="Chart 0">
          <a:extLst>
            <a:ext uri="{FF2B5EF4-FFF2-40B4-BE49-F238E27FC236}">
              <a16:creationId xmlns:a16="http://schemas.microsoft.com/office/drawing/2014/main" id="{00000000-0008-0000-0300-0000D92DC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887942</xdr:colOff>
      <xdr:row>64</xdr:row>
      <xdr:rowOff>128057</xdr:rowOff>
    </xdr:from>
    <xdr:ext cx="5124450" cy="3114675"/>
    <xdr:graphicFrame macro="">
      <xdr:nvGraphicFramePr>
        <xdr:cNvPr id="1874643042" name="Chart 7" descr="Chart 1">
          <a:extLst>
            <a:ext uri="{FF2B5EF4-FFF2-40B4-BE49-F238E27FC236}">
              <a16:creationId xmlns:a16="http://schemas.microsoft.com/office/drawing/2014/main" id="{00000000-0008-0000-0300-000062C8B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63499</xdr:colOff>
      <xdr:row>50</xdr:row>
      <xdr:rowOff>74084</xdr:rowOff>
    </xdr:from>
    <xdr:ext cx="12487275" cy="4797689"/>
    <xdr:graphicFrame macro="">
      <xdr:nvGraphicFramePr>
        <xdr:cNvPr id="984150090" name="Chart 9" descr="Chart 0">
          <a:extLst>
            <a:ext uri="{FF2B5EF4-FFF2-40B4-BE49-F238E27FC236}">
              <a16:creationId xmlns:a16="http://schemas.microsoft.com/office/drawing/2014/main" id="{00000000-0008-0000-0500-00004AF0A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73025</xdr:colOff>
      <xdr:row>34</xdr:row>
      <xdr:rowOff>153458</xdr:rowOff>
    </xdr:from>
    <xdr:ext cx="11077575" cy="6286500"/>
    <xdr:graphicFrame macro="">
      <xdr:nvGraphicFramePr>
        <xdr:cNvPr id="1132721486" name="Chart 10" descr="Chart 0">
          <a:extLst>
            <a:ext uri="{FF2B5EF4-FFF2-40B4-BE49-F238E27FC236}">
              <a16:creationId xmlns:a16="http://schemas.microsoft.com/office/drawing/2014/main" id="{00000000-0008-0000-0600-00004EF58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27517</xdr:colOff>
      <xdr:row>16</xdr:row>
      <xdr:rowOff>165100</xdr:rowOff>
    </xdr:from>
    <xdr:ext cx="10839450" cy="3609975"/>
    <xdr:graphicFrame macro="">
      <xdr:nvGraphicFramePr>
        <xdr:cNvPr id="1311761355" name="Chart 11" descr="Chart 0">
          <a:extLst>
            <a:ext uri="{FF2B5EF4-FFF2-40B4-BE49-F238E27FC236}">
              <a16:creationId xmlns:a16="http://schemas.microsoft.com/office/drawing/2014/main" id="{00000000-0008-0000-0700-0000CBE32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171450</xdr:colOff>
      <xdr:row>37</xdr:row>
      <xdr:rowOff>133350</xdr:rowOff>
    </xdr:from>
    <xdr:ext cx="10715625" cy="3200400"/>
    <xdr:graphicFrame macro="">
      <xdr:nvGraphicFramePr>
        <xdr:cNvPr id="1945813680" name="Chart 12" descr="Chart 1">
          <a:extLst>
            <a:ext uri="{FF2B5EF4-FFF2-40B4-BE49-F238E27FC236}">
              <a16:creationId xmlns:a16="http://schemas.microsoft.com/office/drawing/2014/main" id="{00000000-0008-0000-0700-0000B0C2F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17</xdr:row>
      <xdr:rowOff>57150</xdr:rowOff>
    </xdr:from>
    <xdr:ext cx="9286874" cy="4133850"/>
    <xdr:graphicFrame macro="">
      <xdr:nvGraphicFramePr>
        <xdr:cNvPr id="2" name="Chart 14" descr="Chart 1">
          <a:extLst>
            <a:ext uri="{FF2B5EF4-FFF2-40B4-BE49-F238E27FC236}">
              <a16:creationId xmlns:a16="http://schemas.microsoft.com/office/drawing/2014/main" id="{7A7D548B-8EDF-4032-B901-2C80A4FD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38099</xdr:colOff>
      <xdr:row>48</xdr:row>
      <xdr:rowOff>28575</xdr:rowOff>
    </xdr:from>
    <xdr:ext cx="9248775" cy="4133850"/>
    <xdr:graphicFrame macro="">
      <xdr:nvGraphicFramePr>
        <xdr:cNvPr id="3" name="Chart 14" descr="Chart 1">
          <a:extLst>
            <a:ext uri="{FF2B5EF4-FFF2-40B4-BE49-F238E27FC236}">
              <a16:creationId xmlns:a16="http://schemas.microsoft.com/office/drawing/2014/main" id="{61E94211-F7AC-432D-A2AC-C3A57073E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W1000"/>
  <sheetViews>
    <sheetView showGridLines="0" tabSelected="1" zoomScaleNormal="100" workbookViewId="0">
      <selection activeCell="S15" sqref="S15"/>
    </sheetView>
  </sheetViews>
  <sheetFormatPr baseColWidth="10" defaultColWidth="14.42578125" defaultRowHeight="15" customHeight="1" x14ac:dyDescent="0.2"/>
  <cols>
    <col min="1" max="1" width="1.28515625" customWidth="1"/>
    <col min="2" max="2" width="1.85546875" customWidth="1"/>
    <col min="3" max="3" width="8.85546875" customWidth="1"/>
    <col min="4" max="4" width="5.42578125" customWidth="1"/>
    <col min="5" max="5" width="21.7109375" customWidth="1"/>
    <col min="6" max="6" width="12.28515625" customWidth="1"/>
    <col min="7" max="10" width="12.7109375" customWidth="1"/>
    <col min="11" max="11" width="15.5703125" customWidth="1"/>
    <col min="12" max="12" width="14.85546875" customWidth="1"/>
    <col min="13" max="17" width="12.7109375" customWidth="1"/>
    <col min="18" max="18" width="15.5703125" customWidth="1"/>
    <col min="19" max="19" width="37.5703125" customWidth="1"/>
    <col min="20" max="20" width="14.5703125" customWidth="1"/>
    <col min="21" max="21" width="16.28515625" customWidth="1"/>
    <col min="22" max="22" width="14" customWidth="1"/>
    <col min="23" max="23" width="16.28515625" customWidth="1"/>
    <col min="24" max="27" width="9.140625" customWidth="1"/>
    <col min="28" max="28" width="19" customWidth="1"/>
    <col min="29" max="38" width="9.140625" customWidth="1"/>
  </cols>
  <sheetData>
    <row r="1" spans="1:36" ht="23.25" customHeight="1" x14ac:dyDescent="0.25">
      <c r="A1" s="1"/>
      <c r="B1" s="516" t="s">
        <v>0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6.5" customHeight="1" x14ac:dyDescent="0.25">
      <c r="A2" s="1"/>
      <c r="B2" s="516" t="s">
        <v>1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5.75" customHeight="1" x14ac:dyDescent="0.25">
      <c r="A3" s="1"/>
      <c r="B3" s="1"/>
      <c r="C3" s="1" t="s">
        <v>2</v>
      </c>
      <c r="D3" s="1"/>
      <c r="E3" s="1"/>
      <c r="F3" s="4"/>
      <c r="G3" s="1"/>
      <c r="H3" s="1" t="s">
        <v>2</v>
      </c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39.75" customHeight="1" x14ac:dyDescent="0.2">
      <c r="A4" s="5"/>
      <c r="B4" s="518" t="s">
        <v>3</v>
      </c>
      <c r="C4" s="519"/>
      <c r="D4" s="519"/>
      <c r="E4" s="519"/>
      <c r="F4" s="267" t="s">
        <v>4</v>
      </c>
      <c r="G4" s="267" t="s">
        <v>5</v>
      </c>
      <c r="H4" s="267" t="s">
        <v>6</v>
      </c>
      <c r="I4" s="267" t="s">
        <v>7</v>
      </c>
      <c r="J4" s="267" t="s">
        <v>8</v>
      </c>
      <c r="K4" s="267" t="s">
        <v>9</v>
      </c>
      <c r="L4" s="267" t="s">
        <v>10</v>
      </c>
      <c r="M4" s="267" t="s">
        <v>11</v>
      </c>
      <c r="N4" s="267" t="s">
        <v>12</v>
      </c>
      <c r="O4" s="267" t="s">
        <v>13</v>
      </c>
      <c r="P4" s="267" t="s">
        <v>14</v>
      </c>
      <c r="Q4" s="267" t="s">
        <v>15</v>
      </c>
      <c r="R4" s="268" t="s">
        <v>16</v>
      </c>
      <c r="S4" s="6"/>
      <c r="T4" s="6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15.75" x14ac:dyDescent="0.25">
      <c r="A5" s="8"/>
      <c r="B5" s="269"/>
      <c r="C5" s="270"/>
      <c r="D5" s="270"/>
      <c r="E5" s="270"/>
      <c r="F5" s="271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2"/>
      <c r="S5" s="2"/>
      <c r="T5" s="2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30" customHeight="1" x14ac:dyDescent="0.2">
      <c r="A6" s="5"/>
      <c r="B6" s="520" t="s">
        <v>4</v>
      </c>
      <c r="C6" s="521"/>
      <c r="D6" s="521"/>
      <c r="E6" s="521"/>
      <c r="F6" s="273">
        <f t="shared" ref="F6:R6" si="0">+F8+F26</f>
        <v>5436716.9027840551</v>
      </c>
      <c r="G6" s="273">
        <f t="shared" si="0"/>
        <v>296827.6452773239</v>
      </c>
      <c r="H6" s="273">
        <f t="shared" si="0"/>
        <v>157753.55116327715</v>
      </c>
      <c r="I6" s="273">
        <f t="shared" si="0"/>
        <v>142837.37702531859</v>
      </c>
      <c r="J6" s="273">
        <f t="shared" si="0"/>
        <v>138420.51512772686</v>
      </c>
      <c r="K6" s="273">
        <f t="shared" si="0"/>
        <v>1169198.3777553532</v>
      </c>
      <c r="L6" s="273">
        <f t="shared" si="0"/>
        <v>1034627.6056539712</v>
      </c>
      <c r="M6" s="273">
        <f t="shared" si="0"/>
        <v>523198.57866432937</v>
      </c>
      <c r="N6" s="273">
        <f t="shared" si="0"/>
        <v>122657.15936824918</v>
      </c>
      <c r="O6" s="273">
        <f t="shared" si="0"/>
        <v>92243.200854386232</v>
      </c>
      <c r="P6" s="273">
        <f t="shared" si="0"/>
        <v>105517.3201260482</v>
      </c>
      <c r="Q6" s="273">
        <f t="shared" si="0"/>
        <v>464434.40593832184</v>
      </c>
      <c r="R6" s="274">
        <f t="shared" si="0"/>
        <v>1189001.1658297486</v>
      </c>
      <c r="S6" s="11"/>
      <c r="T6" s="1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x14ac:dyDescent="0.2">
      <c r="A7" s="13"/>
      <c r="B7" s="275"/>
      <c r="C7" s="255"/>
      <c r="D7" s="255"/>
      <c r="E7" s="255"/>
      <c r="F7" s="276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8"/>
      <c r="S7" s="15"/>
      <c r="T7" s="15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30" customHeight="1" x14ac:dyDescent="0.2">
      <c r="A8" s="17"/>
      <c r="B8" s="279"/>
      <c r="C8" s="280" t="s">
        <v>17</v>
      </c>
      <c r="D8" s="280" t="s">
        <v>18</v>
      </c>
      <c r="E8" s="280"/>
      <c r="F8" s="273">
        <f t="shared" ref="F8:R8" si="1">+F10+F14+F18+F22</f>
        <v>1396056.2322840546</v>
      </c>
      <c r="G8" s="273">
        <f t="shared" si="1"/>
        <v>185548.71477732388</v>
      </c>
      <c r="H8" s="273">
        <f t="shared" si="1"/>
        <v>116161.36066327714</v>
      </c>
      <c r="I8" s="273">
        <f t="shared" si="1"/>
        <v>105769.87452531859</v>
      </c>
      <c r="J8" s="273">
        <f t="shared" si="1"/>
        <v>112306.74132772686</v>
      </c>
      <c r="K8" s="273">
        <f t="shared" si="1"/>
        <v>98115.416255352873</v>
      </c>
      <c r="L8" s="273">
        <f t="shared" si="1"/>
        <v>106990.01415397126</v>
      </c>
      <c r="M8" s="273">
        <f t="shared" si="1"/>
        <v>85166.739664329536</v>
      </c>
      <c r="N8" s="273">
        <f t="shared" si="1"/>
        <v>87361.796368249183</v>
      </c>
      <c r="O8" s="273">
        <f t="shared" si="1"/>
        <v>91289.712354386225</v>
      </c>
      <c r="P8" s="273">
        <f t="shared" si="1"/>
        <v>104418.7411260482</v>
      </c>
      <c r="Q8" s="273">
        <f t="shared" si="1"/>
        <v>152935.83043832195</v>
      </c>
      <c r="R8" s="274">
        <f t="shared" si="1"/>
        <v>149991.29062974872</v>
      </c>
      <c r="S8" s="18"/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ht="12.75" customHeight="1" x14ac:dyDescent="0.2">
      <c r="A9" s="143"/>
      <c r="B9" s="281"/>
      <c r="C9" s="282"/>
      <c r="D9" s="282"/>
      <c r="E9" s="282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4"/>
      <c r="S9" s="144"/>
      <c r="T9" s="145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</row>
    <row r="10" spans="1:36" s="179" customFormat="1" ht="30" customHeight="1" x14ac:dyDescent="0.2">
      <c r="A10" s="17"/>
      <c r="B10" s="285"/>
      <c r="C10" s="286"/>
      <c r="D10" s="286"/>
      <c r="E10" s="287" t="s">
        <v>19</v>
      </c>
      <c r="F10" s="288">
        <f t="shared" ref="F10:R10" si="2">+F11+F12</f>
        <v>160881.88052181079</v>
      </c>
      <c r="G10" s="288">
        <f t="shared" si="2"/>
        <v>22008.87425999999</v>
      </c>
      <c r="H10" s="288">
        <f t="shared" si="2"/>
        <v>15653.599070000002</v>
      </c>
      <c r="I10" s="288">
        <f t="shared" si="2"/>
        <v>13250.257810000003</v>
      </c>
      <c r="J10" s="288">
        <f t="shared" si="2"/>
        <v>10918.79389515824</v>
      </c>
      <c r="K10" s="288">
        <f t="shared" si="2"/>
        <v>9057.5844400000042</v>
      </c>
      <c r="L10" s="288">
        <f t="shared" si="2"/>
        <v>9832.2648224615386</v>
      </c>
      <c r="M10" s="288">
        <f t="shared" si="2"/>
        <v>7181.1130199999989</v>
      </c>
      <c r="N10" s="288">
        <f t="shared" si="2"/>
        <v>8543.5502523076902</v>
      </c>
      <c r="O10" s="288">
        <f t="shared" si="2"/>
        <v>8603.6551223076931</v>
      </c>
      <c r="P10" s="288">
        <f t="shared" si="2"/>
        <v>20690.563590000002</v>
      </c>
      <c r="Q10" s="288">
        <f t="shared" si="2"/>
        <v>19836.045900000001</v>
      </c>
      <c r="R10" s="289">
        <f t="shared" si="2"/>
        <v>15305.578339575603</v>
      </c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20"/>
      <c r="AG10" s="20"/>
      <c r="AH10" s="20"/>
      <c r="AI10" s="20"/>
      <c r="AJ10" s="20"/>
    </row>
    <row r="11" spans="1:36" s="179" customFormat="1" ht="30" customHeight="1" x14ac:dyDescent="0.2">
      <c r="A11" s="17"/>
      <c r="B11" s="290"/>
      <c r="C11" s="291"/>
      <c r="D11" s="291"/>
      <c r="E11" s="292" t="s">
        <v>20</v>
      </c>
      <c r="F11" s="293">
        <f t="shared" ref="F11:F12" si="3">SUM(G11:R11)</f>
        <v>160881.88052181079</v>
      </c>
      <c r="G11" s="293">
        <v>22008.87425999999</v>
      </c>
      <c r="H11" s="293">
        <v>15653.599070000002</v>
      </c>
      <c r="I11" s="293">
        <v>13250.257810000003</v>
      </c>
      <c r="J11" s="293">
        <v>10918.79389515824</v>
      </c>
      <c r="K11" s="293">
        <v>9057.5844400000042</v>
      </c>
      <c r="L11" s="293">
        <v>9832.2648224615386</v>
      </c>
      <c r="M11" s="293">
        <v>7181.1130199999989</v>
      </c>
      <c r="N11" s="293">
        <v>8543.5502523076902</v>
      </c>
      <c r="O11" s="293">
        <v>8603.6551223076931</v>
      </c>
      <c r="P11" s="293">
        <v>20690.563590000002</v>
      </c>
      <c r="Q11" s="293">
        <v>19836.045900000001</v>
      </c>
      <c r="R11" s="294">
        <v>15305.578339575603</v>
      </c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20"/>
      <c r="AG11" s="20"/>
      <c r="AH11" s="20"/>
      <c r="AI11" s="20"/>
      <c r="AJ11" s="20"/>
    </row>
    <row r="12" spans="1:36" s="179" customFormat="1" ht="30" customHeight="1" x14ac:dyDescent="0.2">
      <c r="A12" s="17"/>
      <c r="B12" s="290"/>
      <c r="C12" s="291"/>
      <c r="D12" s="291"/>
      <c r="E12" s="292" t="s">
        <v>21</v>
      </c>
      <c r="F12" s="295">
        <f t="shared" si="3"/>
        <v>0</v>
      </c>
      <c r="G12" s="295">
        <v>0</v>
      </c>
      <c r="H12" s="295">
        <v>0</v>
      </c>
      <c r="I12" s="295">
        <v>0</v>
      </c>
      <c r="J12" s="295">
        <v>0</v>
      </c>
      <c r="K12" s="295">
        <v>0</v>
      </c>
      <c r="L12" s="295">
        <v>0</v>
      </c>
      <c r="M12" s="295">
        <v>0</v>
      </c>
      <c r="N12" s="295">
        <v>0</v>
      </c>
      <c r="O12" s="295">
        <v>0</v>
      </c>
      <c r="P12" s="295">
        <v>0</v>
      </c>
      <c r="Q12" s="295">
        <v>0</v>
      </c>
      <c r="R12" s="296">
        <v>0</v>
      </c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20"/>
      <c r="AG12" s="20"/>
      <c r="AH12" s="20"/>
      <c r="AI12" s="20"/>
      <c r="AJ12" s="20"/>
    </row>
    <row r="13" spans="1:36" s="179" customFormat="1" ht="12.75" customHeight="1" x14ac:dyDescent="0.2">
      <c r="A13" s="17"/>
      <c r="B13" s="290"/>
      <c r="C13" s="291"/>
      <c r="D13" s="291"/>
      <c r="E13" s="292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4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20"/>
      <c r="AG13" s="20"/>
      <c r="AH13" s="20"/>
      <c r="AI13" s="20"/>
      <c r="AJ13" s="20"/>
    </row>
    <row r="14" spans="1:36" s="179" customFormat="1" ht="30" customHeight="1" x14ac:dyDescent="0.2">
      <c r="A14" s="221"/>
      <c r="B14" s="285"/>
      <c r="C14" s="286"/>
      <c r="D14" s="286"/>
      <c r="E14" s="287" t="s">
        <v>22</v>
      </c>
      <c r="F14" s="288">
        <f t="shared" ref="F14:R14" si="4">+F15+F16</f>
        <v>686211.43148101983</v>
      </c>
      <c r="G14" s="288">
        <f>+G15+G16</f>
        <v>114348.76956598221</v>
      </c>
      <c r="H14" s="288">
        <f t="shared" si="4"/>
        <v>50601.505988544799</v>
      </c>
      <c r="I14" s="288">
        <f t="shared" si="4"/>
        <v>44276.81645608299</v>
      </c>
      <c r="J14" s="288">
        <f t="shared" si="4"/>
        <v>52037.390046775654</v>
      </c>
      <c r="K14" s="288">
        <f t="shared" si="4"/>
        <v>40831.798469839632</v>
      </c>
      <c r="L14" s="288">
        <f t="shared" si="4"/>
        <v>53135.388807283416</v>
      </c>
      <c r="M14" s="288">
        <f t="shared" si="4"/>
        <v>39075.331999018759</v>
      </c>
      <c r="N14" s="288">
        <f t="shared" si="4"/>
        <v>36968.596522343942</v>
      </c>
      <c r="O14" s="288">
        <f t="shared" si="4"/>
        <v>45999.028169942161</v>
      </c>
      <c r="P14" s="288">
        <f t="shared" si="4"/>
        <v>38332.574893569101</v>
      </c>
      <c r="Q14" s="288">
        <f t="shared" si="4"/>
        <v>85647.250202859199</v>
      </c>
      <c r="R14" s="289">
        <f t="shared" si="4"/>
        <v>84956.980358778004</v>
      </c>
      <c r="S14" s="20"/>
      <c r="T14" s="20"/>
      <c r="U14" s="180"/>
      <c r="V14" s="20"/>
      <c r="W14" s="20"/>
      <c r="X14" s="20"/>
      <c r="Y14" s="20"/>
      <c r="Z14" s="20"/>
      <c r="AA14" s="20"/>
      <c r="AB14" s="20"/>
      <c r="AC14" s="20"/>
      <c r="AD14" s="20"/>
      <c r="AE14" s="180"/>
      <c r="AF14" s="20"/>
      <c r="AG14" s="20"/>
      <c r="AH14" s="20"/>
      <c r="AI14" s="20"/>
      <c r="AJ14" s="20"/>
    </row>
    <row r="15" spans="1:36" s="179" customFormat="1" ht="30" customHeight="1" x14ac:dyDescent="0.2">
      <c r="A15" s="17"/>
      <c r="B15" s="290"/>
      <c r="C15" s="291"/>
      <c r="D15" s="291"/>
      <c r="E15" s="292" t="s">
        <v>20</v>
      </c>
      <c r="F15" s="293">
        <f t="shared" ref="F15:F16" si="5">SUM(G15:R15)</f>
        <v>672563.08500792494</v>
      </c>
      <c r="G15" s="482">
        <v>113374.43873636448</v>
      </c>
      <c r="H15" s="482">
        <v>49294.574751121458</v>
      </c>
      <c r="I15" s="482">
        <v>42809.480206124063</v>
      </c>
      <c r="J15" s="482">
        <v>51117.432925275651</v>
      </c>
      <c r="K15" s="482">
        <v>39599.401269839633</v>
      </c>
      <c r="L15" s="482">
        <v>52105.624468283415</v>
      </c>
      <c r="M15" s="482">
        <v>38004.524345367172</v>
      </c>
      <c r="N15" s="482">
        <v>35804.230826400635</v>
      </c>
      <c r="O15" s="482">
        <v>44881.099133442163</v>
      </c>
      <c r="P15" s="482">
        <v>37405.328841569099</v>
      </c>
      <c r="Q15" s="482">
        <v>84418.902907859199</v>
      </c>
      <c r="R15" s="483">
        <v>83748.046596278</v>
      </c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20"/>
      <c r="AG15" s="20"/>
      <c r="AH15" s="20"/>
      <c r="AI15" s="20"/>
      <c r="AJ15" s="20"/>
    </row>
    <row r="16" spans="1:36" s="179" customFormat="1" ht="30" customHeight="1" x14ac:dyDescent="0.2">
      <c r="A16" s="17"/>
      <c r="B16" s="290"/>
      <c r="C16" s="291"/>
      <c r="D16" s="291"/>
      <c r="E16" s="292" t="s">
        <v>21</v>
      </c>
      <c r="F16" s="293">
        <f t="shared" si="5"/>
        <v>13648.346473094891</v>
      </c>
      <c r="G16" s="293">
        <v>974.330829617733</v>
      </c>
      <c r="H16" s="293">
        <v>1306.9312374233409</v>
      </c>
      <c r="I16" s="293">
        <v>1467.3362499589257</v>
      </c>
      <c r="J16" s="293">
        <v>919.95712150000008</v>
      </c>
      <c r="K16" s="293">
        <v>1232.3971999999997</v>
      </c>
      <c r="L16" s="293">
        <v>1029.7643389999998</v>
      </c>
      <c r="M16" s="293">
        <v>1070.8076536515848</v>
      </c>
      <c r="N16" s="293">
        <v>1164.3656959433088</v>
      </c>
      <c r="O16" s="293">
        <v>1117.9290364999995</v>
      </c>
      <c r="P16" s="293">
        <v>927.24605199999996</v>
      </c>
      <c r="Q16" s="293">
        <v>1228.347295</v>
      </c>
      <c r="R16" s="294">
        <v>1208.9337624999998</v>
      </c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20"/>
      <c r="AG16" s="20"/>
      <c r="AH16" s="20"/>
      <c r="AI16" s="20"/>
      <c r="AJ16" s="20"/>
    </row>
    <row r="17" spans="1:38" s="179" customFormat="1" ht="30" customHeight="1" x14ac:dyDescent="0.2">
      <c r="A17" s="17"/>
      <c r="B17" s="290"/>
      <c r="C17" s="291"/>
      <c r="D17" s="291"/>
      <c r="E17" s="292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477"/>
      <c r="S17" s="20"/>
      <c r="T17" s="20"/>
      <c r="U17" s="180"/>
      <c r="V17" s="20"/>
      <c r="W17" s="20"/>
      <c r="X17" s="20"/>
      <c r="Y17" s="20"/>
      <c r="Z17" s="20"/>
      <c r="AA17" s="20"/>
      <c r="AB17" s="20"/>
      <c r="AC17" s="20"/>
      <c r="AD17" s="20"/>
      <c r="AE17" s="180"/>
      <c r="AF17" s="20"/>
      <c r="AG17" s="20"/>
      <c r="AH17" s="20"/>
      <c r="AI17" s="20"/>
      <c r="AJ17" s="20"/>
    </row>
    <row r="18" spans="1:38" s="179" customFormat="1" ht="30" customHeight="1" x14ac:dyDescent="0.2">
      <c r="A18" s="191"/>
      <c r="B18" s="285"/>
      <c r="C18" s="286"/>
      <c r="D18" s="286"/>
      <c r="E18" s="287" t="s">
        <v>23</v>
      </c>
      <c r="F18" s="288">
        <f t="shared" ref="F18:R18" si="6">+F19+F20</f>
        <v>79702.84514896397</v>
      </c>
      <c r="G18" s="288">
        <f t="shared" si="6"/>
        <v>5936.9969650329267</v>
      </c>
      <c r="H18" s="288">
        <f t="shared" si="6"/>
        <v>6781.7298488568003</v>
      </c>
      <c r="I18" s="288">
        <f t="shared" si="6"/>
        <v>7571.1231136548276</v>
      </c>
      <c r="J18" s="288">
        <f t="shared" si="6"/>
        <v>5511.0267713537523</v>
      </c>
      <c r="K18" s="288">
        <f t="shared" si="6"/>
        <v>8229.3799520919201</v>
      </c>
      <c r="L18" s="288">
        <f t="shared" si="6"/>
        <v>7008.4061852516252</v>
      </c>
      <c r="M18" s="288">
        <f t="shared" si="6"/>
        <v>5653.3947249228977</v>
      </c>
      <c r="N18" s="288">
        <f t="shared" si="6"/>
        <v>7627.7344408227254</v>
      </c>
      <c r="O18" s="288">
        <f t="shared" si="6"/>
        <v>5743.7276713005322</v>
      </c>
      <c r="P18" s="288">
        <f t="shared" si="6"/>
        <v>5358.6439402472088</v>
      </c>
      <c r="Q18" s="288">
        <f t="shared" si="6"/>
        <v>7487.4019130347242</v>
      </c>
      <c r="R18" s="289">
        <f t="shared" si="6"/>
        <v>6793.2796223940222</v>
      </c>
      <c r="S18" s="181"/>
      <c r="T18" s="181"/>
      <c r="U18" s="181"/>
      <c r="V18" s="181"/>
      <c r="W18" s="181"/>
      <c r="X18" s="61"/>
      <c r="Y18" s="61"/>
      <c r="Z18" s="61"/>
      <c r="AA18" s="61"/>
      <c r="AB18" s="61"/>
      <c r="AC18" s="61"/>
      <c r="AD18" s="61"/>
      <c r="AE18" s="20"/>
      <c r="AF18" s="19"/>
      <c r="AG18" s="20"/>
      <c r="AH18" s="20"/>
      <c r="AI18" s="20"/>
      <c r="AJ18" s="20"/>
    </row>
    <row r="19" spans="1:38" s="179" customFormat="1" ht="30" customHeight="1" x14ac:dyDescent="0.2">
      <c r="A19" s="17"/>
      <c r="B19" s="290"/>
      <c r="C19" s="291"/>
      <c r="D19" s="291"/>
      <c r="E19" s="292" t="s">
        <v>20</v>
      </c>
      <c r="F19" s="293">
        <f t="shared" ref="F19:F20" si="7">SUM(G19:R19)</f>
        <v>74096.316138963972</v>
      </c>
      <c r="G19" s="293">
        <v>5528.3694650329271</v>
      </c>
      <c r="H19" s="293">
        <v>6437.1118788568001</v>
      </c>
      <c r="I19" s="293">
        <v>7338.5341636548274</v>
      </c>
      <c r="J19" s="293">
        <v>5202.2703913537525</v>
      </c>
      <c r="K19" s="293">
        <v>7868.1591520919201</v>
      </c>
      <c r="L19" s="293">
        <v>6583.6353352516253</v>
      </c>
      <c r="M19" s="293">
        <v>5122.930174922898</v>
      </c>
      <c r="N19" s="293">
        <v>7073.9686708227255</v>
      </c>
      <c r="O19" s="293">
        <v>4835.3656113005318</v>
      </c>
      <c r="P19" s="293">
        <v>4700.5984802472085</v>
      </c>
      <c r="Q19" s="293">
        <v>6986.537003034724</v>
      </c>
      <c r="R19" s="294">
        <v>6418.8358123940225</v>
      </c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20"/>
      <c r="AG19" s="20"/>
      <c r="AH19" s="20"/>
      <c r="AI19" s="20"/>
      <c r="AJ19" s="20"/>
    </row>
    <row r="20" spans="1:38" s="179" customFormat="1" ht="30" customHeight="1" x14ac:dyDescent="0.2">
      <c r="A20" s="17"/>
      <c r="B20" s="290"/>
      <c r="C20" s="291"/>
      <c r="D20" s="291"/>
      <c r="E20" s="292" t="s">
        <v>21</v>
      </c>
      <c r="F20" s="293">
        <f t="shared" si="7"/>
        <v>5606.5290100000002</v>
      </c>
      <c r="G20" s="293">
        <v>408.6275</v>
      </c>
      <c r="H20" s="293">
        <v>344.61797000000001</v>
      </c>
      <c r="I20" s="293">
        <v>232.58895000000001</v>
      </c>
      <c r="J20" s="293">
        <v>308.75637999999998</v>
      </c>
      <c r="K20" s="293">
        <v>361.2208</v>
      </c>
      <c r="L20" s="293">
        <v>424.77085</v>
      </c>
      <c r="M20" s="293">
        <v>530.46455000000003</v>
      </c>
      <c r="N20" s="293">
        <v>553.76577000000009</v>
      </c>
      <c r="O20" s="293">
        <v>908.36206000000004</v>
      </c>
      <c r="P20" s="293">
        <v>658.04545999999993</v>
      </c>
      <c r="Q20" s="293">
        <v>500.86490999999984</v>
      </c>
      <c r="R20" s="294">
        <v>374.44380999999993</v>
      </c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20"/>
      <c r="AG20" s="20"/>
      <c r="AH20" s="20"/>
      <c r="AI20" s="20"/>
      <c r="AJ20" s="20"/>
    </row>
    <row r="21" spans="1:38" s="179" customFormat="1" ht="30" customHeight="1" x14ac:dyDescent="0.2">
      <c r="A21" s="17"/>
      <c r="B21" s="290"/>
      <c r="C21" s="291"/>
      <c r="D21" s="291"/>
      <c r="E21" s="292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4"/>
      <c r="S21" s="182"/>
      <c r="T21" s="182"/>
      <c r="U21" s="183"/>
      <c r="V21" s="182"/>
      <c r="W21" s="20"/>
      <c r="X21" s="20"/>
      <c r="Y21" s="20"/>
      <c r="Z21" s="20"/>
      <c r="AA21" s="20"/>
      <c r="AB21" s="20"/>
      <c r="AC21" s="20"/>
      <c r="AD21" s="20"/>
      <c r="AE21" s="180"/>
      <c r="AF21" s="20"/>
      <c r="AG21" s="20"/>
      <c r="AH21" s="20"/>
      <c r="AI21" s="20"/>
      <c r="AJ21" s="20"/>
    </row>
    <row r="22" spans="1:38" s="179" customFormat="1" ht="30" customHeight="1" x14ac:dyDescent="0.2">
      <c r="A22" s="17"/>
      <c r="B22" s="285"/>
      <c r="C22" s="286"/>
      <c r="D22" s="286"/>
      <c r="E22" s="287" t="s">
        <v>24</v>
      </c>
      <c r="F22" s="288">
        <f t="shared" ref="F22:Q22" si="8">+F23+F24</f>
        <v>469260.07513225987</v>
      </c>
      <c r="G22" s="288">
        <f t="shared" si="8"/>
        <v>43254.073986308773</v>
      </c>
      <c r="H22" s="288">
        <f t="shared" si="8"/>
        <v>43124.52575587554</v>
      </c>
      <c r="I22" s="288">
        <f t="shared" si="8"/>
        <v>40671.677145580761</v>
      </c>
      <c r="J22" s="288">
        <f t="shared" si="8"/>
        <v>43839.530614439231</v>
      </c>
      <c r="K22" s="288">
        <f t="shared" si="8"/>
        <v>39996.653393421322</v>
      </c>
      <c r="L22" s="288">
        <f t="shared" si="8"/>
        <v>37013.954338974683</v>
      </c>
      <c r="M22" s="288">
        <f t="shared" si="8"/>
        <v>33256.899920387892</v>
      </c>
      <c r="N22" s="288">
        <f t="shared" si="8"/>
        <v>34221.915152774833</v>
      </c>
      <c r="O22" s="288">
        <f t="shared" si="8"/>
        <v>30943.301390835833</v>
      </c>
      <c r="P22" s="288">
        <f t="shared" si="8"/>
        <v>40036.958702231896</v>
      </c>
      <c r="Q22" s="288">
        <f t="shared" si="8"/>
        <v>39965.132422428018</v>
      </c>
      <c r="R22" s="289">
        <f>+R23+R24</f>
        <v>42935.452309001092</v>
      </c>
      <c r="S22" s="184"/>
      <c r="T22" s="184"/>
      <c r="U22" s="184"/>
      <c r="V22" s="185"/>
      <c r="W22" s="17"/>
      <c r="X22" s="17"/>
      <c r="Y22" s="17"/>
      <c r="Z22" s="17"/>
      <c r="AA22" s="17"/>
      <c r="AB22" s="17"/>
      <c r="AC22" s="17"/>
      <c r="AD22" s="17"/>
      <c r="AE22" s="186"/>
      <c r="AF22" s="20"/>
      <c r="AG22" s="20"/>
      <c r="AH22" s="20"/>
      <c r="AI22" s="20"/>
      <c r="AJ22" s="20"/>
    </row>
    <row r="23" spans="1:38" s="179" customFormat="1" ht="30" customHeight="1" x14ac:dyDescent="0.2">
      <c r="A23" s="17"/>
      <c r="B23" s="290"/>
      <c r="C23" s="291"/>
      <c r="D23" s="291"/>
      <c r="E23" s="292" t="s">
        <v>20</v>
      </c>
      <c r="F23" s="293">
        <f t="shared" ref="F23:F24" si="9">SUM(G23:R23)</f>
        <v>390828.60459385189</v>
      </c>
      <c r="G23" s="293">
        <v>36254.078668426439</v>
      </c>
      <c r="H23" s="293">
        <v>36218.955845798795</v>
      </c>
      <c r="I23" s="293">
        <v>34656.015135539623</v>
      </c>
      <c r="J23" s="293">
        <v>35920.479795939173</v>
      </c>
      <c r="K23" s="293">
        <v>34056.375008421266</v>
      </c>
      <c r="L23" s="293">
        <v>31296.064457974688</v>
      </c>
      <c r="M23" s="293">
        <v>26697.601284706056</v>
      </c>
      <c r="N23" s="293">
        <v>28238.412838382257</v>
      </c>
      <c r="O23" s="293">
        <v>23865.446453002511</v>
      </c>
      <c r="P23" s="293">
        <v>33837.496090898567</v>
      </c>
      <c r="Q23" s="293">
        <v>33786.408394094695</v>
      </c>
      <c r="R23" s="294">
        <v>36001.270620667834</v>
      </c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20"/>
      <c r="AG23" s="20"/>
      <c r="AH23" s="20"/>
      <c r="AI23" s="20"/>
      <c r="AJ23" s="20"/>
    </row>
    <row r="24" spans="1:38" s="179" customFormat="1" ht="30" customHeight="1" x14ac:dyDescent="0.2">
      <c r="A24" s="17"/>
      <c r="B24" s="290"/>
      <c r="C24" s="291"/>
      <c r="D24" s="291"/>
      <c r="E24" s="292" t="s">
        <v>21</v>
      </c>
      <c r="F24" s="293">
        <f t="shared" si="9"/>
        <v>78431.470538407972</v>
      </c>
      <c r="G24" s="293">
        <v>6999.9953178823325</v>
      </c>
      <c r="H24" s="293">
        <v>6905.5699100767488</v>
      </c>
      <c r="I24" s="293">
        <v>6015.662010041141</v>
      </c>
      <c r="J24" s="293">
        <v>7919.050818500059</v>
      </c>
      <c r="K24" s="293">
        <v>5940.278385000056</v>
      </c>
      <c r="L24" s="293">
        <v>5717.8898809999955</v>
      </c>
      <c r="M24" s="293">
        <v>6559.2986356818346</v>
      </c>
      <c r="N24" s="293">
        <v>5983.5023143925746</v>
      </c>
      <c r="O24" s="293">
        <v>7077.8549378333219</v>
      </c>
      <c r="P24" s="293">
        <v>6199.462611333327</v>
      </c>
      <c r="Q24" s="293">
        <v>6178.7240283333258</v>
      </c>
      <c r="R24" s="294">
        <v>6934.1816883332576</v>
      </c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20"/>
      <c r="AG24" s="20"/>
      <c r="AH24" s="20"/>
      <c r="AI24" s="20"/>
      <c r="AJ24" s="20"/>
    </row>
    <row r="25" spans="1:38" s="179" customFormat="1" ht="15.75" customHeight="1" x14ac:dyDescent="0.2">
      <c r="A25" s="17"/>
      <c r="B25" s="290"/>
      <c r="C25" s="291"/>
      <c r="D25" s="291"/>
      <c r="E25" s="292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4"/>
      <c r="S25" s="141"/>
      <c r="T25" s="141"/>
      <c r="U25" s="141"/>
      <c r="V25" s="141"/>
      <c r="W25" s="24"/>
      <c r="X25" s="24"/>
      <c r="Y25" s="24"/>
      <c r="Z25" s="24"/>
      <c r="AA25" s="24"/>
      <c r="AB25" s="24"/>
      <c r="AC25" s="24"/>
      <c r="AD25" s="24"/>
      <c r="AE25" s="20"/>
      <c r="AF25" s="20"/>
      <c r="AG25" s="20"/>
      <c r="AH25" s="20"/>
      <c r="AI25" s="20"/>
      <c r="AJ25" s="20"/>
    </row>
    <row r="26" spans="1:38" s="179" customFormat="1" ht="30" customHeight="1" x14ac:dyDescent="0.2">
      <c r="A26" s="17"/>
      <c r="B26" s="297"/>
      <c r="C26" s="298" t="s">
        <v>25</v>
      </c>
      <c r="D26" s="298" t="s">
        <v>26</v>
      </c>
      <c r="E26" s="299"/>
      <c r="F26" s="300">
        <f t="shared" ref="F26:F29" si="10">SUM(G26:R26)</f>
        <v>4040660.6705</v>
      </c>
      <c r="G26" s="300">
        <f t="shared" ref="G26:R26" si="11">SUM(G27:G29)</f>
        <v>111278.9305</v>
      </c>
      <c r="H26" s="300">
        <f t="shared" si="11"/>
        <v>41592.190500000012</v>
      </c>
      <c r="I26" s="300">
        <f t="shared" si="11"/>
        <v>37067.502499999995</v>
      </c>
      <c r="J26" s="300">
        <f t="shared" si="11"/>
        <v>26113.773799999995</v>
      </c>
      <c r="K26" s="300">
        <f t="shared" si="11"/>
        <v>1071082.9615000004</v>
      </c>
      <c r="L26" s="300">
        <f t="shared" si="11"/>
        <v>927637.59149999998</v>
      </c>
      <c r="M26" s="300">
        <f t="shared" si="11"/>
        <v>438031.83899999986</v>
      </c>
      <c r="N26" s="300">
        <f t="shared" si="11"/>
        <v>35295.362999999998</v>
      </c>
      <c r="O26" s="300">
        <f t="shared" si="11"/>
        <v>953.48850000000004</v>
      </c>
      <c r="P26" s="300">
        <f t="shared" si="11"/>
        <v>1098.5790000000002</v>
      </c>
      <c r="Q26" s="300">
        <f t="shared" si="11"/>
        <v>311498.57549999992</v>
      </c>
      <c r="R26" s="301">
        <f t="shared" si="11"/>
        <v>1039009.8751999999</v>
      </c>
      <c r="S26" s="141"/>
      <c r="T26" s="141"/>
      <c r="U26" s="141"/>
      <c r="V26" s="141"/>
      <c r="W26" s="24"/>
      <c r="X26" s="24"/>
      <c r="Y26" s="24"/>
      <c r="Z26" s="24"/>
      <c r="AA26" s="24"/>
      <c r="AB26" s="24"/>
      <c r="AC26" s="24"/>
      <c r="AD26" s="24"/>
      <c r="AE26" s="24"/>
      <c r="AF26" s="20"/>
      <c r="AG26" s="20"/>
      <c r="AH26" s="20"/>
      <c r="AI26" s="20"/>
      <c r="AJ26" s="20"/>
    </row>
    <row r="27" spans="1:38" s="179" customFormat="1" ht="30" customHeight="1" x14ac:dyDescent="0.2">
      <c r="A27" s="17"/>
      <c r="B27" s="290"/>
      <c r="C27" s="291"/>
      <c r="D27" s="291"/>
      <c r="E27" s="292" t="s">
        <v>27</v>
      </c>
      <c r="F27" s="293">
        <f t="shared" si="10"/>
        <v>4030848.2240000004</v>
      </c>
      <c r="G27" s="302">
        <v>110762.80500000001</v>
      </c>
      <c r="H27" s="302">
        <v>41416.73000000001</v>
      </c>
      <c r="I27" s="302">
        <v>36593.650999999998</v>
      </c>
      <c r="J27" s="302">
        <v>25959.034999999996</v>
      </c>
      <c r="K27" s="302">
        <v>1070764.0660000003</v>
      </c>
      <c r="L27" s="302">
        <v>926931.00899999996</v>
      </c>
      <c r="M27" s="302">
        <v>437300.44499999989</v>
      </c>
      <c r="N27" s="302">
        <v>34335.229999999996</v>
      </c>
      <c r="O27" s="302">
        <v>230.5</v>
      </c>
      <c r="P27" s="302">
        <v>0</v>
      </c>
      <c r="Q27" s="302">
        <v>309043.7809999999</v>
      </c>
      <c r="R27" s="303">
        <v>1037510.972</v>
      </c>
      <c r="S27" s="187"/>
      <c r="T27" s="188"/>
      <c r="U27" s="188"/>
      <c r="V27" s="188"/>
      <c r="W27" s="189"/>
      <c r="X27" s="189"/>
      <c r="Y27" s="189"/>
      <c r="Z27" s="189"/>
      <c r="AA27" s="189"/>
      <c r="AB27" s="189"/>
      <c r="AC27" s="189"/>
      <c r="AD27" s="189"/>
      <c r="AE27" s="189"/>
      <c r="AF27" s="20"/>
      <c r="AG27" s="20"/>
      <c r="AH27" s="20"/>
      <c r="AI27" s="20"/>
      <c r="AJ27" s="20"/>
    </row>
    <row r="28" spans="1:38" s="179" customFormat="1" ht="30" customHeight="1" x14ac:dyDescent="0.2">
      <c r="A28" s="17"/>
      <c r="B28" s="290"/>
      <c r="C28" s="291"/>
      <c r="D28" s="291"/>
      <c r="E28" s="292" t="s">
        <v>28</v>
      </c>
      <c r="F28" s="293">
        <f t="shared" si="10"/>
        <v>9812.4465000000018</v>
      </c>
      <c r="G28" s="302">
        <v>516.1255000000001</v>
      </c>
      <c r="H28" s="302">
        <v>175.46050000000002</v>
      </c>
      <c r="I28" s="302">
        <v>473.85149999999993</v>
      </c>
      <c r="J28" s="302">
        <v>154.7388</v>
      </c>
      <c r="K28" s="302">
        <v>318.89549999999997</v>
      </c>
      <c r="L28" s="302">
        <v>706.5825000000001</v>
      </c>
      <c r="M28" s="302">
        <v>731.39400000000001</v>
      </c>
      <c r="N28" s="302">
        <v>960.13300000000015</v>
      </c>
      <c r="O28" s="302">
        <v>722.98850000000004</v>
      </c>
      <c r="P28" s="302">
        <v>1098.5790000000002</v>
      </c>
      <c r="Q28" s="302">
        <v>2454.7945</v>
      </c>
      <c r="R28" s="303">
        <v>1498.9031999999997</v>
      </c>
      <c r="S28" s="190"/>
      <c r="T28" s="19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8" s="179" customFormat="1" ht="30" customHeight="1" x14ac:dyDescent="0.2">
      <c r="A29" s="17"/>
      <c r="B29" s="290"/>
      <c r="C29" s="291"/>
      <c r="D29" s="291"/>
      <c r="E29" s="304" t="s">
        <v>29</v>
      </c>
      <c r="F29" s="295">
        <f t="shared" si="10"/>
        <v>0</v>
      </c>
      <c r="G29" s="302">
        <v>0</v>
      </c>
      <c r="H29" s="302">
        <v>0</v>
      </c>
      <c r="I29" s="302">
        <v>0</v>
      </c>
      <c r="J29" s="302">
        <v>0</v>
      </c>
      <c r="K29" s="302">
        <v>0</v>
      </c>
      <c r="L29" s="302">
        <v>0</v>
      </c>
      <c r="M29" s="302">
        <v>0</v>
      </c>
      <c r="N29" s="302">
        <v>0</v>
      </c>
      <c r="O29" s="302">
        <v>0</v>
      </c>
      <c r="P29" s="302">
        <v>0</v>
      </c>
      <c r="Q29" s="302">
        <v>0</v>
      </c>
      <c r="R29" s="303">
        <v>0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20"/>
      <c r="AG29" s="20"/>
      <c r="AH29" s="20"/>
      <c r="AI29" s="20"/>
      <c r="AJ29" s="20"/>
    </row>
    <row r="30" spans="1:38" ht="15.75" customHeight="1" x14ac:dyDescent="0.2">
      <c r="A30" s="26"/>
      <c r="B30" s="305"/>
      <c r="C30" s="306"/>
      <c r="D30" s="306"/>
      <c r="E30" s="306"/>
      <c r="F30" s="307"/>
      <c r="G30" s="306"/>
      <c r="H30" s="307"/>
      <c r="I30" s="307"/>
      <c r="J30" s="307"/>
      <c r="K30" s="307"/>
      <c r="L30" s="307"/>
      <c r="M30" s="307"/>
      <c r="N30" s="307"/>
      <c r="O30" s="306"/>
      <c r="P30" s="306"/>
      <c r="Q30" s="306"/>
      <c r="R30" s="308"/>
      <c r="S30" s="1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8"/>
      <c r="AG30" s="28"/>
      <c r="AH30" s="28"/>
      <c r="AI30" s="28"/>
      <c r="AJ30" s="28"/>
    </row>
    <row r="31" spans="1:38" ht="15.75" hidden="1" customHeight="1" x14ac:dyDescent="0.2">
      <c r="A31" s="29"/>
      <c r="B31" s="484"/>
      <c r="C31" s="485"/>
      <c r="D31" s="484"/>
      <c r="E31" s="484"/>
      <c r="F31" s="30"/>
      <c r="G31" s="29"/>
      <c r="H31" s="29"/>
      <c r="I31" s="29"/>
      <c r="J31" s="29"/>
      <c r="K31" s="29"/>
      <c r="L31" s="29"/>
      <c r="M31" s="29"/>
      <c r="N31" s="29"/>
      <c r="O31" s="29"/>
      <c r="P31" s="29" t="s">
        <v>2</v>
      </c>
      <c r="Q31" s="29"/>
      <c r="R31" s="29"/>
      <c r="S31" s="15"/>
      <c r="T31" s="15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8" ht="15.75" customHeight="1" x14ac:dyDescent="0.2">
      <c r="A32" s="29"/>
      <c r="B32" s="29" t="s">
        <v>30</v>
      </c>
      <c r="C32" s="26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15"/>
      <c r="T32" s="15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29"/>
      <c r="AL32" s="29"/>
    </row>
    <row r="33" spans="1:75" ht="15.75" customHeight="1" x14ac:dyDescent="0.2">
      <c r="A33" s="29"/>
      <c r="B33" s="29" t="s">
        <v>31</v>
      </c>
      <c r="C33" s="26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15"/>
      <c r="T33" s="15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29"/>
      <c r="AL33" s="29"/>
    </row>
    <row r="34" spans="1:75" ht="15.75" customHeight="1" x14ac:dyDescent="0.2">
      <c r="A34" s="32"/>
      <c r="B34" s="29" t="s">
        <v>32</v>
      </c>
      <c r="C34" s="26"/>
      <c r="D34" s="32"/>
      <c r="E34" s="32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5"/>
      <c r="T34" s="15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32"/>
      <c r="AL34" s="32"/>
    </row>
    <row r="35" spans="1:75" ht="15.75" customHeight="1" x14ac:dyDescent="0.2">
      <c r="A35" s="32"/>
      <c r="B35" s="209" t="s">
        <v>33</v>
      </c>
      <c r="C35" s="32"/>
      <c r="D35" s="32"/>
      <c r="E35" s="32"/>
      <c r="F35" s="35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15"/>
      <c r="T35" s="15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34"/>
      <c r="AL35" s="34"/>
    </row>
    <row r="36" spans="1:75" ht="15.75" customHeight="1" x14ac:dyDescent="0.2">
      <c r="A36" s="32"/>
      <c r="B36" s="32"/>
      <c r="C36" s="32"/>
      <c r="D36" s="32"/>
      <c r="E36" s="32"/>
      <c r="F36" s="33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15"/>
      <c r="T36" s="15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34"/>
      <c r="AL36" s="34"/>
    </row>
    <row r="37" spans="1:75" ht="15.75" customHeight="1" x14ac:dyDescent="0.2">
      <c r="A37" s="32"/>
      <c r="B37" s="32"/>
      <c r="C37" s="32"/>
      <c r="D37" s="32"/>
      <c r="E37" s="32"/>
      <c r="F37" s="33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7"/>
      <c r="T37" s="15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34"/>
      <c r="AL37" s="34"/>
    </row>
    <row r="38" spans="1:75" ht="15.75" customHeight="1" x14ac:dyDescent="0.2">
      <c r="A38" s="32"/>
      <c r="B38" s="32"/>
      <c r="C38" s="32"/>
      <c r="D38" s="32"/>
      <c r="E38" s="32"/>
      <c r="F38" s="33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15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34"/>
      <c r="AL38" s="34"/>
    </row>
    <row r="39" spans="1:75" ht="15.75" customHeight="1" x14ac:dyDescent="0.2">
      <c r="A39" s="32"/>
      <c r="B39" s="32"/>
      <c r="C39" s="32"/>
      <c r="D39" s="32"/>
      <c r="E39" s="32"/>
      <c r="F39" s="33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7"/>
      <c r="T39" s="15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34"/>
      <c r="AL39" s="34"/>
    </row>
    <row r="40" spans="1:75" ht="15.75" customHeight="1" x14ac:dyDescent="0.2">
      <c r="A40" s="38"/>
      <c r="B40" s="38"/>
      <c r="C40" s="38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8"/>
      <c r="R40" s="38"/>
      <c r="S40" s="40"/>
      <c r="T40" s="41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</row>
    <row r="41" spans="1:75" ht="15.75" customHeight="1" x14ac:dyDescent="0.2">
      <c r="A41" s="38"/>
      <c r="B41" s="38"/>
      <c r="C41" s="38"/>
      <c r="D41" s="3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8"/>
      <c r="P41" s="38"/>
      <c r="Q41" s="38"/>
      <c r="R41" s="38"/>
      <c r="S41" s="15"/>
      <c r="T41" s="15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38"/>
      <c r="AH41" s="38"/>
      <c r="AI41" s="38"/>
      <c r="AJ41" s="38"/>
      <c r="AK41" s="38"/>
      <c r="AL41" s="38"/>
    </row>
    <row r="42" spans="1:75" ht="15.75" customHeight="1" x14ac:dyDescent="0.2">
      <c r="A42" s="38"/>
      <c r="B42" s="38"/>
      <c r="C42" s="38"/>
      <c r="D42" s="3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8"/>
      <c r="P42" s="38"/>
      <c r="Q42" s="38"/>
      <c r="R42" s="38"/>
      <c r="AF42" s="42"/>
      <c r="AG42" s="43"/>
      <c r="AH42" s="38"/>
      <c r="AI42" s="38"/>
      <c r="AJ42" s="38"/>
      <c r="AK42" s="38"/>
      <c r="AL42" s="38"/>
    </row>
    <row r="43" spans="1:75" ht="15.75" customHeight="1" x14ac:dyDescent="0.25">
      <c r="A43" s="38"/>
      <c r="B43" s="38"/>
      <c r="C43" s="38"/>
      <c r="D43" s="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8"/>
      <c r="P43" s="38"/>
      <c r="Q43" s="38"/>
      <c r="R43" s="38"/>
      <c r="AF43" s="42"/>
      <c r="AG43" s="43"/>
      <c r="AH43" s="38"/>
      <c r="AI43" s="38"/>
      <c r="AJ43" s="38"/>
      <c r="AK43" s="38"/>
      <c r="AL43" s="38"/>
      <c r="BK43" s="394" t="s">
        <v>3</v>
      </c>
      <c r="BL43" s="394" t="s">
        <v>5</v>
      </c>
      <c r="BM43" s="395" t="s">
        <v>6</v>
      </c>
      <c r="BN43" s="395" t="s">
        <v>7</v>
      </c>
      <c r="BO43" s="395" t="s">
        <v>8</v>
      </c>
      <c r="BP43" s="395" t="s">
        <v>9</v>
      </c>
      <c r="BQ43" s="395" t="s">
        <v>10</v>
      </c>
      <c r="BR43" s="395" t="s">
        <v>11</v>
      </c>
      <c r="BS43" s="395" t="s">
        <v>12</v>
      </c>
      <c r="BT43" s="395" t="s">
        <v>13</v>
      </c>
      <c r="BU43" s="395" t="s">
        <v>14</v>
      </c>
      <c r="BV43" s="395" t="s">
        <v>15</v>
      </c>
      <c r="BW43" s="395" t="s">
        <v>16</v>
      </c>
    </row>
    <row r="44" spans="1:75" ht="15.75" customHeight="1" x14ac:dyDescent="0.25">
      <c r="A44" s="38"/>
      <c r="B44" s="38"/>
      <c r="C44" s="38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8"/>
      <c r="P44" s="38"/>
      <c r="Q44" s="38"/>
      <c r="R44" s="38"/>
      <c r="AF44" s="42"/>
      <c r="AG44" s="43"/>
      <c r="AH44" s="38"/>
      <c r="AI44" s="38"/>
      <c r="AJ44" s="38"/>
      <c r="AK44" s="38"/>
      <c r="AL44" s="38"/>
      <c r="BK44" s="396" t="s">
        <v>18</v>
      </c>
      <c r="BL44" s="396">
        <f t="shared" ref="BL44:BW44" si="12">+G8</f>
        <v>185548.71477732388</v>
      </c>
      <c r="BM44" s="396">
        <f t="shared" si="12"/>
        <v>116161.36066327714</v>
      </c>
      <c r="BN44" s="396">
        <f t="shared" si="12"/>
        <v>105769.87452531859</v>
      </c>
      <c r="BO44" s="396">
        <f t="shared" si="12"/>
        <v>112306.74132772686</v>
      </c>
      <c r="BP44" s="396">
        <f t="shared" si="12"/>
        <v>98115.416255352873</v>
      </c>
      <c r="BQ44" s="396">
        <f t="shared" si="12"/>
        <v>106990.01415397126</v>
      </c>
      <c r="BR44" s="396">
        <f t="shared" si="12"/>
        <v>85166.739664329536</v>
      </c>
      <c r="BS44" s="396">
        <f t="shared" si="12"/>
        <v>87361.796368249183</v>
      </c>
      <c r="BT44" s="396">
        <f t="shared" si="12"/>
        <v>91289.712354386225</v>
      </c>
      <c r="BU44" s="396">
        <f t="shared" si="12"/>
        <v>104418.7411260482</v>
      </c>
      <c r="BV44" s="396">
        <f t="shared" si="12"/>
        <v>152935.83043832195</v>
      </c>
      <c r="BW44" s="396">
        <f t="shared" si="12"/>
        <v>149991.29062974872</v>
      </c>
    </row>
    <row r="45" spans="1:75" ht="15.75" customHeight="1" x14ac:dyDescent="0.25">
      <c r="A45" s="38"/>
      <c r="B45" s="38"/>
      <c r="C45" s="38"/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8"/>
      <c r="P45" s="38"/>
      <c r="Q45" s="38"/>
      <c r="R45" s="38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2"/>
      <c r="AG45" s="43"/>
      <c r="AH45" s="38"/>
      <c r="AI45" s="38"/>
      <c r="AJ45" s="38"/>
      <c r="AK45" s="38"/>
      <c r="AL45" s="38"/>
      <c r="BK45" s="396" t="s">
        <v>26</v>
      </c>
      <c r="BL45" s="396">
        <f t="shared" ref="BL45:BW45" si="13">+G26</f>
        <v>111278.9305</v>
      </c>
      <c r="BM45" s="396">
        <f t="shared" si="13"/>
        <v>41592.190500000012</v>
      </c>
      <c r="BN45" s="396">
        <f t="shared" si="13"/>
        <v>37067.502499999995</v>
      </c>
      <c r="BO45" s="396">
        <f t="shared" si="13"/>
        <v>26113.773799999995</v>
      </c>
      <c r="BP45" s="396">
        <f t="shared" si="13"/>
        <v>1071082.9615000004</v>
      </c>
      <c r="BQ45" s="396">
        <f t="shared" si="13"/>
        <v>927637.59149999998</v>
      </c>
      <c r="BR45" s="396">
        <f t="shared" si="13"/>
        <v>438031.83899999986</v>
      </c>
      <c r="BS45" s="396">
        <f t="shared" si="13"/>
        <v>35295.362999999998</v>
      </c>
      <c r="BT45" s="396">
        <f t="shared" si="13"/>
        <v>953.48850000000004</v>
      </c>
      <c r="BU45" s="396">
        <f t="shared" si="13"/>
        <v>1098.5790000000002</v>
      </c>
      <c r="BV45" s="396">
        <f t="shared" si="13"/>
        <v>311498.57549999992</v>
      </c>
      <c r="BW45" s="396">
        <f t="shared" si="13"/>
        <v>1039009.8751999999</v>
      </c>
    </row>
    <row r="46" spans="1:75" ht="15.75" customHeight="1" x14ac:dyDescent="0.2">
      <c r="A46" s="38"/>
      <c r="B46" s="38"/>
      <c r="C46" s="38"/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8"/>
      <c r="P46" s="38"/>
      <c r="Q46" s="38"/>
      <c r="R46" s="38"/>
      <c r="S46" s="15"/>
      <c r="T46" s="15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38"/>
      <c r="AH46" s="38"/>
      <c r="AI46" s="38"/>
      <c r="AJ46" s="38"/>
      <c r="AK46" s="38"/>
      <c r="AL46" s="38"/>
    </row>
    <row r="47" spans="1:75" ht="15.75" customHeight="1" x14ac:dyDescent="0.2">
      <c r="A47" s="38"/>
      <c r="B47" s="38"/>
      <c r="C47" s="38"/>
      <c r="D47" s="3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8"/>
      <c r="P47" s="38"/>
      <c r="Q47" s="38"/>
      <c r="R47" s="38"/>
      <c r="S47" s="41"/>
      <c r="T47" s="41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  <row r="48" spans="1:75" ht="15.75" customHeight="1" x14ac:dyDescent="0.2">
      <c r="A48" s="38"/>
      <c r="B48" s="38"/>
      <c r="C48" s="38"/>
      <c r="D48" s="3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8"/>
      <c r="P48" s="38"/>
      <c r="Q48" s="38"/>
      <c r="R48" s="38"/>
      <c r="S48" s="41"/>
      <c r="T48" s="41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</row>
    <row r="49" spans="1:38" ht="15.75" customHeight="1" x14ac:dyDescent="0.2">
      <c r="A49" s="38"/>
      <c r="B49" s="38"/>
      <c r="C49" s="38"/>
      <c r="D49" s="3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8"/>
      <c r="P49" s="38"/>
      <c r="Q49" s="38"/>
      <c r="R49" s="38"/>
      <c r="S49" s="41"/>
      <c r="T49" s="41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</row>
    <row r="50" spans="1:38" ht="15.75" customHeight="1" x14ac:dyDescent="0.2">
      <c r="A50" s="38"/>
      <c r="B50" s="38"/>
      <c r="C50" s="38"/>
      <c r="D50" s="3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8"/>
      <c r="P50" s="38"/>
      <c r="Q50" s="38"/>
      <c r="R50" s="38"/>
      <c r="S50" s="41"/>
      <c r="T50" s="41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</row>
    <row r="51" spans="1:38" ht="15.75" customHeight="1" x14ac:dyDescent="0.2">
      <c r="A51" s="38"/>
      <c r="B51" s="38"/>
      <c r="C51" s="38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8"/>
      <c r="P51" s="38"/>
      <c r="Q51" s="38"/>
      <c r="R51" s="38"/>
      <c r="S51" s="41"/>
      <c r="T51" s="41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ht="15.75" customHeight="1" x14ac:dyDescent="0.2">
      <c r="A52" s="38"/>
      <c r="B52" s="38"/>
      <c r="C52" s="38"/>
      <c r="D52" s="3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8"/>
      <c r="P52" s="38"/>
      <c r="Q52" s="38"/>
      <c r="R52" s="38"/>
      <c r="S52" s="41"/>
      <c r="T52" s="41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</row>
    <row r="53" spans="1:38" ht="15.75" customHeight="1" x14ac:dyDescent="0.2">
      <c r="A53" s="38"/>
      <c r="B53" s="38"/>
      <c r="C53" s="38"/>
      <c r="D53" s="3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8"/>
      <c r="P53" s="38"/>
      <c r="Q53" s="38"/>
      <c r="R53" s="38"/>
      <c r="S53" s="41"/>
      <c r="T53" s="41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</row>
    <row r="54" spans="1:38" ht="15.75" customHeight="1" x14ac:dyDescent="0.2">
      <c r="A54" s="32"/>
      <c r="B54" s="32"/>
      <c r="C54" s="32"/>
      <c r="D54" s="32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32"/>
      <c r="P54" s="32"/>
      <c r="Q54" s="32"/>
      <c r="R54" s="32"/>
      <c r="S54" s="15"/>
      <c r="T54" s="15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34"/>
      <c r="AL54" s="34"/>
    </row>
    <row r="55" spans="1:38" ht="15.75" customHeight="1" x14ac:dyDescent="0.2">
      <c r="A55" s="32"/>
      <c r="B55" s="32"/>
      <c r="C55" s="32"/>
      <c r="D55" s="32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32"/>
      <c r="P55" s="32"/>
      <c r="Q55" s="32"/>
      <c r="R55" s="32"/>
      <c r="S55" s="15"/>
      <c r="T55" s="15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34"/>
      <c r="AL55" s="34"/>
    </row>
    <row r="56" spans="1:38" ht="15.75" customHeight="1" x14ac:dyDescent="0.2">
      <c r="A56" s="32"/>
      <c r="B56" s="32"/>
      <c r="C56" s="32"/>
      <c r="D56" s="32"/>
      <c r="E56" s="45"/>
      <c r="F56" s="33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15"/>
      <c r="T56" s="15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34"/>
      <c r="AL56" s="34"/>
    </row>
    <row r="57" spans="1:38" ht="15.75" customHeight="1" x14ac:dyDescent="0.2">
      <c r="A57" s="32"/>
      <c r="B57" s="32"/>
      <c r="C57" s="32"/>
      <c r="D57" s="32"/>
      <c r="E57" s="45"/>
      <c r="F57" s="33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15"/>
      <c r="T57" s="15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34"/>
      <c r="AL57" s="34"/>
    </row>
    <row r="58" spans="1:38" ht="15.75" customHeight="1" x14ac:dyDescent="0.2">
      <c r="A58" s="32"/>
      <c r="B58" s="32"/>
      <c r="C58" s="32"/>
      <c r="D58" s="32"/>
      <c r="E58" s="45"/>
      <c r="F58" s="33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15"/>
      <c r="T58" s="15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34"/>
      <c r="AL58" s="34"/>
    </row>
    <row r="59" spans="1:38" ht="15.75" customHeight="1" x14ac:dyDescent="0.2">
      <c r="A59" s="32"/>
      <c r="B59" s="32"/>
      <c r="C59" s="32"/>
      <c r="D59" s="32"/>
      <c r="E59" s="45"/>
      <c r="F59" s="33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15"/>
      <c r="T59" s="15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34"/>
      <c r="AL59" s="34"/>
    </row>
    <row r="60" spans="1:38" ht="15.75" customHeight="1" x14ac:dyDescent="0.2">
      <c r="A60" s="32"/>
      <c r="B60" s="32"/>
      <c r="C60" s="32"/>
      <c r="D60" s="32"/>
      <c r="E60" s="45"/>
      <c r="F60" s="33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15"/>
      <c r="T60" s="15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34"/>
      <c r="AL60" s="34"/>
    </row>
    <row r="61" spans="1:38" ht="15.75" customHeight="1" x14ac:dyDescent="0.2">
      <c r="A61" s="32"/>
      <c r="B61" s="32"/>
      <c r="C61" s="32"/>
      <c r="D61" s="32"/>
      <c r="E61" s="45"/>
      <c r="F61" s="33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15"/>
      <c r="T61" s="15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34"/>
      <c r="AL61" s="34"/>
    </row>
    <row r="62" spans="1:38" ht="15.75" customHeight="1" x14ac:dyDescent="0.2">
      <c r="A62" s="32"/>
      <c r="B62" s="32"/>
      <c r="C62" s="32"/>
      <c r="D62" s="32"/>
      <c r="E62" s="45"/>
      <c r="F62" s="33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15"/>
      <c r="T62" s="15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34"/>
      <c r="AL62" s="34"/>
    </row>
    <row r="63" spans="1:38" ht="15.75" customHeight="1" x14ac:dyDescent="0.2">
      <c r="A63" s="32"/>
      <c r="B63" s="32"/>
      <c r="C63" s="32"/>
      <c r="D63" s="32"/>
      <c r="E63" s="45"/>
      <c r="F63" s="33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15"/>
      <c r="T63" s="15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34"/>
      <c r="AL63" s="34"/>
    </row>
    <row r="64" spans="1:38" ht="15.75" customHeight="1" x14ac:dyDescent="0.2">
      <c r="A64" s="32"/>
      <c r="B64" s="32"/>
      <c r="C64" s="32"/>
      <c r="D64" s="32"/>
      <c r="E64" s="45"/>
      <c r="F64" s="33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15"/>
      <c r="T64" s="15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34"/>
      <c r="AL64" s="34"/>
    </row>
    <row r="65" spans="1:38" ht="15.75" customHeight="1" x14ac:dyDescent="0.2">
      <c r="A65" s="32"/>
      <c r="B65" s="32"/>
      <c r="C65" s="32"/>
      <c r="D65" s="32"/>
      <c r="E65" s="29" t="s">
        <v>34</v>
      </c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15"/>
      <c r="T65" s="15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34"/>
      <c r="AL65" s="34"/>
    </row>
    <row r="66" spans="1:38" ht="15.75" customHeight="1" x14ac:dyDescent="0.2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15"/>
      <c r="T66" s="15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34"/>
      <c r="AL66" s="34"/>
    </row>
    <row r="67" spans="1:38" ht="15.75" customHeight="1" x14ac:dyDescent="0.2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15"/>
      <c r="T67" s="15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34"/>
      <c r="AL67" s="34"/>
    </row>
    <row r="68" spans="1:38" ht="15.75" customHeight="1" x14ac:dyDescent="0.2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15"/>
      <c r="T68" s="15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34"/>
      <c r="AL68" s="34"/>
    </row>
    <row r="69" spans="1:38" ht="15.75" customHeight="1" x14ac:dyDescent="0.2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15"/>
      <c r="T69" s="15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34"/>
      <c r="AL69" s="34"/>
    </row>
    <row r="70" spans="1:38" ht="15.75" customHeight="1" x14ac:dyDescent="0.2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15"/>
      <c r="T70" s="15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34"/>
      <c r="AL70" s="34"/>
    </row>
    <row r="71" spans="1:38" ht="15.75" customHeight="1" x14ac:dyDescent="0.2">
      <c r="A71" s="32"/>
      <c r="B71" s="32"/>
      <c r="C71" s="32"/>
      <c r="D71" s="29"/>
      <c r="E71" s="32"/>
      <c r="F71" s="33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15"/>
      <c r="T71" s="15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34"/>
      <c r="AL71" s="34"/>
    </row>
    <row r="72" spans="1:38" ht="15.75" customHeight="1" x14ac:dyDescent="0.2">
      <c r="A72" s="32"/>
      <c r="B72" s="32"/>
      <c r="C72" s="32"/>
      <c r="D72" s="32"/>
      <c r="E72" s="32"/>
      <c r="F72" s="33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15"/>
      <c r="T72" s="15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34"/>
      <c r="AL72" s="34"/>
    </row>
    <row r="73" spans="1:38" ht="15.75" customHeight="1" x14ac:dyDescent="0.2">
      <c r="A73" s="32"/>
      <c r="B73" s="32"/>
      <c r="C73" s="32"/>
      <c r="D73" s="32"/>
      <c r="E73" s="32"/>
      <c r="F73" s="33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15"/>
      <c r="T73" s="15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34"/>
      <c r="AL73" s="34"/>
    </row>
    <row r="74" spans="1:38" ht="15.75" customHeight="1" x14ac:dyDescent="0.2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15"/>
      <c r="T74" s="15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34"/>
      <c r="AL74" s="34"/>
    </row>
    <row r="75" spans="1:38" ht="15.75" customHeight="1" x14ac:dyDescent="0.2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15"/>
      <c r="T75" s="15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34"/>
      <c r="AL75" s="34"/>
    </row>
    <row r="76" spans="1:38" ht="15.75" customHeight="1" x14ac:dyDescent="0.2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15"/>
      <c r="T76" s="15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34"/>
      <c r="AL76" s="34"/>
    </row>
    <row r="77" spans="1:38" ht="15.75" customHeight="1" x14ac:dyDescent="0.2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15"/>
      <c r="T77" s="15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34"/>
      <c r="AL77" s="34"/>
    </row>
    <row r="78" spans="1:38" ht="15.75" customHeight="1" x14ac:dyDescent="0.2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15"/>
      <c r="T78" s="15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34"/>
      <c r="AL78" s="34"/>
    </row>
    <row r="79" spans="1:38" ht="15.75" customHeight="1" x14ac:dyDescent="0.2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15"/>
      <c r="T79" s="15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34"/>
      <c r="AL79" s="34"/>
    </row>
    <row r="80" spans="1:38" ht="15.75" customHeight="1" x14ac:dyDescent="0.2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15"/>
      <c r="T80" s="15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34"/>
      <c r="AL80" s="34"/>
    </row>
    <row r="81" spans="1:38" ht="15.75" customHeight="1" x14ac:dyDescent="0.2">
      <c r="A81" s="28"/>
      <c r="B81" s="28"/>
      <c r="C81" s="28"/>
      <c r="D81" s="28"/>
      <c r="E81" s="28"/>
      <c r="F81" s="46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15"/>
      <c r="T81" s="15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34"/>
      <c r="AL81" s="34"/>
    </row>
    <row r="82" spans="1:38" ht="15.75" customHeight="1" x14ac:dyDescent="0.2">
      <c r="A82" s="28"/>
      <c r="B82" s="28"/>
      <c r="C82" s="28"/>
      <c r="D82" s="28"/>
      <c r="E82" s="28"/>
      <c r="F82" s="46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15"/>
      <c r="T82" s="15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34"/>
      <c r="AL82" s="34"/>
    </row>
    <row r="83" spans="1:38" ht="15.75" customHeight="1" x14ac:dyDescent="0.2">
      <c r="A83" s="28"/>
      <c r="B83" s="28"/>
      <c r="C83" s="28"/>
      <c r="D83" s="28"/>
      <c r="E83" s="28"/>
      <c r="F83" s="46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15"/>
      <c r="T83" s="15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34"/>
      <c r="AL83" s="34"/>
    </row>
    <row r="84" spans="1:38" ht="15.75" customHeight="1" x14ac:dyDescent="0.2">
      <c r="A84" s="28"/>
      <c r="B84" s="28"/>
      <c r="C84" s="28"/>
      <c r="D84" s="28"/>
      <c r="E84" s="28"/>
      <c r="F84" s="46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15"/>
      <c r="T84" s="15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34"/>
      <c r="AL84" s="34"/>
    </row>
    <row r="85" spans="1:38" ht="15.75" customHeight="1" x14ac:dyDescent="0.2">
      <c r="A85" s="28"/>
      <c r="B85" s="28"/>
      <c r="C85" s="28"/>
      <c r="D85" s="28"/>
      <c r="E85" s="28"/>
      <c r="F85" s="46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15"/>
      <c r="T85" s="15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34"/>
      <c r="AL85" s="34"/>
    </row>
    <row r="86" spans="1:38" ht="15.75" customHeight="1" x14ac:dyDescent="0.2">
      <c r="A86" s="28"/>
      <c r="B86" s="28"/>
      <c r="C86" s="28"/>
      <c r="D86" s="28"/>
      <c r="E86" s="28"/>
      <c r="F86" s="46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15"/>
      <c r="T86" s="15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34"/>
      <c r="AL86" s="34"/>
    </row>
    <row r="87" spans="1:38" ht="15.75" customHeight="1" x14ac:dyDescent="0.2">
      <c r="A87" s="28"/>
      <c r="B87" s="28"/>
      <c r="C87" s="28"/>
      <c r="D87" s="28"/>
      <c r="E87" s="28"/>
      <c r="F87" s="46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15"/>
      <c r="T87" s="15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34"/>
      <c r="AL87" s="34"/>
    </row>
    <row r="88" spans="1:38" ht="15.75" customHeight="1" x14ac:dyDescent="0.2">
      <c r="A88" s="28"/>
      <c r="B88" s="28"/>
      <c r="C88" s="28"/>
      <c r="D88" s="28"/>
      <c r="E88" s="28"/>
      <c r="F88" s="46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15"/>
      <c r="T88" s="15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34"/>
      <c r="AL88" s="34"/>
    </row>
    <row r="89" spans="1:38" ht="15.75" customHeight="1" x14ac:dyDescent="0.2">
      <c r="A89" s="28"/>
      <c r="B89" s="28"/>
      <c r="C89" s="28"/>
      <c r="D89" s="28"/>
      <c r="E89" s="28"/>
      <c r="F89" s="46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15"/>
      <c r="T89" s="15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34"/>
      <c r="AL89" s="34"/>
    </row>
    <row r="90" spans="1:38" ht="15.75" customHeight="1" x14ac:dyDescent="0.2">
      <c r="A90" s="28"/>
      <c r="B90" s="28"/>
      <c r="C90" s="28"/>
      <c r="D90" s="28"/>
      <c r="E90" s="28"/>
      <c r="F90" s="46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15"/>
      <c r="T90" s="15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34"/>
      <c r="AL90" s="34"/>
    </row>
    <row r="91" spans="1:38" ht="15.75" customHeight="1" x14ac:dyDescent="0.2">
      <c r="A91" s="28"/>
      <c r="B91" s="28"/>
      <c r="C91" s="28"/>
      <c r="D91" s="28"/>
      <c r="E91" s="28"/>
      <c r="F91" s="46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15"/>
      <c r="T91" s="15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34"/>
      <c r="AL91" s="34"/>
    </row>
    <row r="92" spans="1:38" ht="15.75" customHeight="1" x14ac:dyDescent="0.2">
      <c r="A92" s="28"/>
      <c r="B92" s="28"/>
      <c r="C92" s="28"/>
      <c r="D92" s="28"/>
      <c r="E92" s="28"/>
      <c r="F92" s="46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15"/>
      <c r="T92" s="15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34"/>
      <c r="AL92" s="34"/>
    </row>
    <row r="93" spans="1:38" ht="15.75" customHeight="1" x14ac:dyDescent="0.2">
      <c r="A93" s="28"/>
      <c r="B93" s="28"/>
      <c r="C93" s="28"/>
      <c r="D93" s="28"/>
      <c r="E93" s="28"/>
      <c r="F93" s="46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15"/>
      <c r="T93" s="15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34"/>
      <c r="AL93" s="34"/>
    </row>
    <row r="94" spans="1:38" ht="15.75" customHeight="1" x14ac:dyDescent="0.2">
      <c r="A94" s="28"/>
      <c r="B94" s="28"/>
      <c r="C94" s="28"/>
      <c r="D94" s="28"/>
      <c r="E94" s="28"/>
      <c r="F94" s="46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15"/>
      <c r="T94" s="15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34"/>
      <c r="AL94" s="34"/>
    </row>
    <row r="95" spans="1:38" ht="15.75" customHeight="1" x14ac:dyDescent="0.2">
      <c r="A95" s="28"/>
      <c r="B95" s="28"/>
      <c r="C95" s="28"/>
      <c r="D95" s="28"/>
      <c r="E95" s="28"/>
      <c r="F95" s="46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5"/>
      <c r="T95" s="15">
        <f>SUM(T96:T97)</f>
        <v>5436716.9027840551</v>
      </c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34"/>
      <c r="AL95" s="34"/>
    </row>
    <row r="96" spans="1:38" ht="15.75" customHeight="1" x14ac:dyDescent="0.2">
      <c r="A96" s="28"/>
      <c r="B96" s="28"/>
      <c r="C96" s="28"/>
      <c r="D96" s="28"/>
      <c r="E96" s="28"/>
      <c r="F96" s="46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15" t="s">
        <v>35</v>
      </c>
      <c r="T96" s="15">
        <f>F8</f>
        <v>1396056.2322840546</v>
      </c>
      <c r="U96" s="21">
        <f>T96/T95*100</f>
        <v>25.678295508989198</v>
      </c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34"/>
      <c r="AL96" s="34"/>
    </row>
    <row r="97" spans="1:38" ht="15.75" customHeight="1" x14ac:dyDescent="0.2">
      <c r="A97" s="28"/>
      <c r="B97" s="28"/>
      <c r="C97" s="28"/>
      <c r="D97" s="28"/>
      <c r="E97" s="28"/>
      <c r="F97" s="46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15" t="s">
        <v>36</v>
      </c>
      <c r="T97" s="15">
        <f>F26</f>
        <v>4040660.6705</v>
      </c>
      <c r="U97" s="21">
        <f>T97/T95*100</f>
        <v>74.321704491010792</v>
      </c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34"/>
      <c r="AL97" s="34"/>
    </row>
    <row r="98" spans="1:38" ht="15.75" customHeight="1" x14ac:dyDescent="0.2">
      <c r="A98" s="28"/>
      <c r="B98" s="28"/>
      <c r="C98" s="28"/>
      <c r="D98" s="28"/>
      <c r="E98" s="28"/>
      <c r="F98" s="46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15"/>
      <c r="T98" s="15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34"/>
      <c r="AL98" s="34"/>
    </row>
    <row r="99" spans="1:38" ht="15.75" customHeight="1" x14ac:dyDescent="0.2">
      <c r="A99" s="28"/>
      <c r="B99" s="28"/>
      <c r="C99" s="28"/>
      <c r="D99" s="28"/>
      <c r="E99" s="28" t="s">
        <v>35</v>
      </c>
      <c r="F99" s="46">
        <f>F8</f>
        <v>1396056.2322840546</v>
      </c>
      <c r="G99" s="47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15"/>
      <c r="T99" s="15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34"/>
      <c r="AL99" s="34"/>
    </row>
    <row r="100" spans="1:38" ht="15.75" customHeight="1" x14ac:dyDescent="0.2">
      <c r="A100" s="28"/>
      <c r="B100" s="28"/>
      <c r="C100" s="28"/>
      <c r="D100" s="28"/>
      <c r="E100" s="28" t="s">
        <v>36</v>
      </c>
      <c r="F100" s="46">
        <f>F26</f>
        <v>4040660.6705</v>
      </c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15"/>
      <c r="T100" s="15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34"/>
      <c r="AL100" s="34"/>
    </row>
    <row r="101" spans="1:38" ht="15.75" customHeight="1" x14ac:dyDescent="0.2">
      <c r="A101" s="28"/>
      <c r="B101" s="28"/>
      <c r="C101" s="28"/>
      <c r="D101" s="28"/>
      <c r="E101" s="28" t="s">
        <v>37</v>
      </c>
      <c r="F101" s="46">
        <f>F10</f>
        <v>160881.88052181079</v>
      </c>
      <c r="G101" s="47"/>
      <c r="H101" s="47">
        <f>+F101/F99*100</f>
        <v>11.524025809375582</v>
      </c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15"/>
      <c r="T101" s="15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34"/>
      <c r="AL101" s="34"/>
    </row>
    <row r="102" spans="1:38" ht="15.75" customHeight="1" x14ac:dyDescent="0.2">
      <c r="A102" s="28"/>
      <c r="B102" s="28"/>
      <c r="C102" s="28"/>
      <c r="D102" s="28"/>
      <c r="E102" s="28" t="s">
        <v>38</v>
      </c>
      <c r="F102" s="46">
        <f>F14</f>
        <v>686211.43148101983</v>
      </c>
      <c r="G102" s="47"/>
      <c r="H102" s="47">
        <f>+F102/F99*100</f>
        <v>49.153566712590475</v>
      </c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15"/>
      <c r="T102" s="15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34"/>
      <c r="AL102" s="34"/>
    </row>
    <row r="103" spans="1:38" ht="15.75" customHeight="1" x14ac:dyDescent="0.2">
      <c r="A103" s="28"/>
      <c r="B103" s="28"/>
      <c r="C103" s="28"/>
      <c r="D103" s="28"/>
      <c r="E103" s="28" t="s">
        <v>39</v>
      </c>
      <c r="F103" s="46">
        <f>F18</f>
        <v>79702.84514896397</v>
      </c>
      <c r="G103" s="47"/>
      <c r="H103" s="47">
        <f>+F103/F99*100</f>
        <v>5.7091428916558771</v>
      </c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15"/>
      <c r="T103" s="15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34"/>
      <c r="AL103" s="34"/>
    </row>
    <row r="104" spans="1:38" ht="15.75" customHeight="1" x14ac:dyDescent="0.2">
      <c r="A104" s="28"/>
      <c r="B104" s="28"/>
      <c r="C104" s="28"/>
      <c r="D104" s="28"/>
      <c r="E104" s="28" t="s">
        <v>40</v>
      </c>
      <c r="F104" s="46">
        <f>F22</f>
        <v>469260.07513225987</v>
      </c>
      <c r="G104" s="47"/>
      <c r="H104" s="47">
        <f>+F104/F99*100</f>
        <v>33.613264586378058</v>
      </c>
      <c r="I104" s="28" t="s">
        <v>41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15"/>
      <c r="T104" s="15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34"/>
      <c r="AL104" s="34"/>
    </row>
    <row r="105" spans="1:38" ht="15.75" customHeight="1" x14ac:dyDescent="0.2">
      <c r="A105" s="28"/>
      <c r="B105" s="28"/>
      <c r="C105" s="28"/>
      <c r="D105" s="28"/>
      <c r="E105" s="28" t="s">
        <v>42</v>
      </c>
      <c r="F105" s="46">
        <f>F27</f>
        <v>4030848.2240000004</v>
      </c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15"/>
      <c r="T105" s="15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34"/>
      <c r="AL105" s="34"/>
    </row>
    <row r="106" spans="1:38" ht="15.75" customHeight="1" x14ac:dyDescent="0.2">
      <c r="A106" s="28"/>
      <c r="B106" s="28"/>
      <c r="C106" s="28"/>
      <c r="D106" s="28"/>
      <c r="E106" s="28" t="s">
        <v>43</v>
      </c>
      <c r="F106" s="46">
        <f>F29</f>
        <v>0</v>
      </c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15"/>
      <c r="T106" s="15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34"/>
      <c r="AL106" s="34"/>
    </row>
    <row r="107" spans="1:38" ht="15.75" customHeight="1" x14ac:dyDescent="0.2">
      <c r="A107" s="28"/>
      <c r="B107" s="28"/>
      <c r="C107" s="28"/>
      <c r="D107" s="28"/>
      <c r="E107" s="28"/>
      <c r="F107" s="46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15"/>
      <c r="T107" s="15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34"/>
      <c r="AL107" s="34"/>
    </row>
    <row r="108" spans="1:38" ht="15.75" customHeight="1" x14ac:dyDescent="0.2">
      <c r="A108" s="28"/>
      <c r="B108" s="28"/>
      <c r="C108" s="28"/>
      <c r="D108" s="28"/>
      <c r="E108" s="28"/>
      <c r="F108" s="46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15"/>
      <c r="T108" s="15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34"/>
      <c r="AL108" s="34"/>
    </row>
    <row r="109" spans="1:38" ht="15.75" customHeight="1" x14ac:dyDescent="0.2">
      <c r="A109" s="28"/>
      <c r="B109" s="28"/>
      <c r="C109" s="28"/>
      <c r="D109" s="28"/>
      <c r="E109" s="28"/>
      <c r="F109" s="46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15"/>
      <c r="T109" s="15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34"/>
      <c r="AL109" s="34"/>
    </row>
    <row r="110" spans="1:38" ht="15.75" customHeight="1" x14ac:dyDescent="0.2">
      <c r="A110" s="28"/>
      <c r="B110" s="28"/>
      <c r="C110" s="28"/>
      <c r="D110" s="28"/>
      <c r="E110" s="28"/>
      <c r="F110" s="46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15"/>
      <c r="T110" s="15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34"/>
      <c r="AL110" s="34"/>
    </row>
    <row r="111" spans="1:38" ht="15.75" customHeight="1" x14ac:dyDescent="0.2">
      <c r="A111" s="28"/>
      <c r="B111" s="28"/>
      <c r="C111" s="28"/>
      <c r="D111" s="28"/>
      <c r="E111" s="28"/>
      <c r="F111" s="46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15"/>
      <c r="T111" s="15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34"/>
      <c r="AL111" s="34"/>
    </row>
    <row r="112" spans="1:38" ht="15.75" customHeight="1" x14ac:dyDescent="0.2">
      <c r="A112" s="28"/>
      <c r="B112" s="28"/>
      <c r="C112" s="28"/>
      <c r="D112" s="28"/>
      <c r="E112" s="28"/>
      <c r="F112" s="46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15"/>
      <c r="T112" s="15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34"/>
      <c r="AL112" s="34"/>
    </row>
    <row r="113" spans="1:38" ht="15.75" customHeight="1" x14ac:dyDescent="0.2">
      <c r="A113" s="28"/>
      <c r="B113" s="28"/>
      <c r="C113" s="28"/>
      <c r="D113" s="28"/>
      <c r="E113" s="28"/>
      <c r="F113" s="46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15"/>
      <c r="T113" s="15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34"/>
      <c r="AL113" s="34"/>
    </row>
    <row r="114" spans="1:38" ht="15.75" customHeight="1" x14ac:dyDescent="0.2">
      <c r="A114" s="28"/>
      <c r="B114" s="28"/>
      <c r="C114" s="28"/>
      <c r="D114" s="28"/>
      <c r="E114" s="28"/>
      <c r="F114" s="46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15"/>
      <c r="T114" s="15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34"/>
      <c r="AL114" s="34"/>
    </row>
    <row r="115" spans="1:38" ht="15.75" customHeight="1" x14ac:dyDescent="0.2">
      <c r="A115" s="28"/>
      <c r="B115" s="28"/>
      <c r="C115" s="28"/>
      <c r="D115" s="28"/>
      <c r="E115" s="28"/>
      <c r="F115" s="46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15"/>
      <c r="T115" s="15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34"/>
      <c r="AL115" s="34"/>
    </row>
    <row r="116" spans="1:38" ht="15.75" customHeight="1" x14ac:dyDescent="0.2">
      <c r="A116" s="28"/>
      <c r="B116" s="28"/>
      <c r="C116" s="28"/>
      <c r="D116" s="28"/>
      <c r="E116" s="28"/>
      <c r="F116" s="46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15"/>
      <c r="T116" s="15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34"/>
      <c r="AL116" s="34"/>
    </row>
    <row r="117" spans="1:38" ht="15.75" customHeight="1" x14ac:dyDescent="0.2">
      <c r="A117" s="28"/>
      <c r="B117" s="28"/>
      <c r="C117" s="28"/>
      <c r="D117" s="28"/>
      <c r="E117" s="28"/>
      <c r="F117" s="46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15"/>
      <c r="T117" s="15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34"/>
      <c r="AL117" s="34"/>
    </row>
    <row r="118" spans="1:38" ht="15.75" customHeight="1" x14ac:dyDescent="0.2">
      <c r="A118" s="28"/>
      <c r="B118" s="28"/>
      <c r="C118" s="28"/>
      <c r="D118" s="28"/>
      <c r="E118" s="28"/>
      <c r="F118" s="46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15"/>
      <c r="T118" s="15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34"/>
      <c r="AL118" s="34"/>
    </row>
    <row r="119" spans="1:38" ht="15.75" customHeight="1" x14ac:dyDescent="0.2">
      <c r="A119" s="28"/>
      <c r="B119" s="28"/>
      <c r="C119" s="28"/>
      <c r="D119" s="28"/>
      <c r="E119" s="28"/>
      <c r="F119" s="46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15"/>
      <c r="T119" s="15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34"/>
      <c r="AL119" s="34"/>
    </row>
    <row r="120" spans="1:38" ht="15.75" customHeight="1" x14ac:dyDescent="0.2">
      <c r="A120" s="28"/>
      <c r="B120" s="28"/>
      <c r="C120" s="28"/>
      <c r="D120" s="28"/>
      <c r="E120" s="28"/>
      <c r="F120" s="46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15"/>
      <c r="T120" s="15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34"/>
      <c r="AL120" s="34"/>
    </row>
    <row r="121" spans="1:38" ht="15.75" customHeight="1" x14ac:dyDescent="0.2">
      <c r="A121" s="28"/>
      <c r="B121" s="28"/>
      <c r="C121" s="28"/>
      <c r="D121" s="28"/>
      <c r="E121" s="28"/>
      <c r="F121" s="46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15"/>
      <c r="T121" s="15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34"/>
      <c r="AL121" s="34"/>
    </row>
    <row r="122" spans="1:38" ht="15.75" customHeight="1" x14ac:dyDescent="0.2">
      <c r="A122" s="28"/>
      <c r="B122" s="28"/>
      <c r="C122" s="28"/>
      <c r="D122" s="28"/>
      <c r="E122" s="28"/>
      <c r="F122" s="46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15"/>
      <c r="T122" s="15">
        <f>SUM(T123:T126)</f>
        <v>1396056.2322840546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34"/>
      <c r="AL122" s="34"/>
    </row>
    <row r="123" spans="1:38" ht="15.75" customHeight="1" x14ac:dyDescent="0.2">
      <c r="A123" s="28"/>
      <c r="B123" s="28"/>
      <c r="C123" s="28"/>
      <c r="D123" s="28"/>
      <c r="E123" s="28"/>
      <c r="F123" s="46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15" t="s">
        <v>37</v>
      </c>
      <c r="T123" s="15">
        <f>F10</f>
        <v>160881.88052181079</v>
      </c>
      <c r="U123" s="48">
        <f t="shared" ref="U123:U126" si="14">T123/$T$122*100</f>
        <v>11.524025809375582</v>
      </c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34"/>
      <c r="AL123" s="34"/>
    </row>
    <row r="124" spans="1:38" ht="15.75" customHeight="1" x14ac:dyDescent="0.2">
      <c r="A124" s="28"/>
      <c r="B124" s="28"/>
      <c r="C124" s="28"/>
      <c r="D124" s="28"/>
      <c r="E124" s="28"/>
      <c r="F124" s="46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15" t="s">
        <v>38</v>
      </c>
      <c r="T124" s="15">
        <f>F14</f>
        <v>686211.43148101983</v>
      </c>
      <c r="U124" s="48">
        <f t="shared" si="14"/>
        <v>49.153566712590475</v>
      </c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34"/>
      <c r="AL124" s="34"/>
    </row>
    <row r="125" spans="1:38" ht="15.75" customHeight="1" x14ac:dyDescent="0.2">
      <c r="A125" s="28"/>
      <c r="B125" s="28"/>
      <c r="C125" s="28"/>
      <c r="D125" s="28"/>
      <c r="E125" s="28"/>
      <c r="F125" s="46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15" t="s">
        <v>39</v>
      </c>
      <c r="T125" s="15">
        <f>F18</f>
        <v>79702.84514896397</v>
      </c>
      <c r="U125" s="48">
        <f t="shared" si="14"/>
        <v>5.7091428916558771</v>
      </c>
      <c r="V125" s="47">
        <f>15.94+51.57+3.5+28.99</f>
        <v>100</v>
      </c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34"/>
      <c r="AL125" s="34"/>
    </row>
    <row r="126" spans="1:38" ht="15.75" customHeight="1" x14ac:dyDescent="0.2">
      <c r="A126" s="28"/>
      <c r="B126" s="28"/>
      <c r="C126" s="28"/>
      <c r="D126" s="28"/>
      <c r="E126" s="28"/>
      <c r="F126" s="46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15" t="s">
        <v>40</v>
      </c>
      <c r="T126" s="15">
        <f>F22</f>
        <v>469260.07513225987</v>
      </c>
      <c r="U126" s="48">
        <f t="shared" si="14"/>
        <v>33.613264586378058</v>
      </c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34"/>
      <c r="AL126" s="34"/>
    </row>
    <row r="127" spans="1:38" ht="15.75" customHeight="1" x14ac:dyDescent="0.2">
      <c r="A127" s="28"/>
      <c r="B127" s="28"/>
      <c r="C127" s="28"/>
      <c r="D127" s="28"/>
      <c r="E127" s="28"/>
      <c r="F127" s="46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15"/>
      <c r="T127" s="15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34"/>
      <c r="AL127" s="34"/>
    </row>
    <row r="128" spans="1:38" ht="15.75" customHeight="1" x14ac:dyDescent="0.2">
      <c r="A128" s="28"/>
      <c r="B128" s="28"/>
      <c r="C128" s="28"/>
      <c r="D128" s="28"/>
      <c r="E128" s="28"/>
      <c r="F128" s="46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15"/>
      <c r="T128" s="15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34"/>
      <c r="AL128" s="34"/>
    </row>
    <row r="129" spans="1:38" ht="15.75" customHeight="1" x14ac:dyDescent="0.2">
      <c r="A129" s="28"/>
      <c r="B129" s="28"/>
      <c r="C129" s="28"/>
      <c r="D129" s="28"/>
      <c r="E129" s="28"/>
      <c r="F129" s="46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15"/>
      <c r="T129" s="15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34"/>
      <c r="AL129" s="34"/>
    </row>
    <row r="130" spans="1:38" ht="15.75" customHeight="1" x14ac:dyDescent="0.2">
      <c r="A130" s="28"/>
      <c r="B130" s="28"/>
      <c r="C130" s="28"/>
      <c r="D130" s="28"/>
      <c r="E130" s="28"/>
      <c r="F130" s="46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15"/>
      <c r="T130" s="15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34"/>
      <c r="AL130" s="34"/>
    </row>
    <row r="131" spans="1:38" ht="15.75" customHeight="1" x14ac:dyDescent="0.2">
      <c r="A131" s="28"/>
      <c r="B131" s="28"/>
      <c r="C131" s="28"/>
      <c r="D131" s="28"/>
      <c r="E131" s="28"/>
      <c r="F131" s="46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15"/>
      <c r="T131" s="15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34"/>
      <c r="AL131" s="34"/>
    </row>
    <row r="132" spans="1:38" ht="15.75" customHeight="1" x14ac:dyDescent="0.2">
      <c r="A132" s="28"/>
      <c r="B132" s="28"/>
      <c r="C132" s="28"/>
      <c r="D132" s="28"/>
      <c r="E132" s="28"/>
      <c r="F132" s="46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15"/>
      <c r="T132" s="15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34"/>
      <c r="AL132" s="34"/>
    </row>
    <row r="133" spans="1:38" ht="15.75" customHeight="1" x14ac:dyDescent="0.2">
      <c r="A133" s="28"/>
      <c r="B133" s="28"/>
      <c r="C133" s="28"/>
      <c r="D133" s="28"/>
      <c r="E133" s="28"/>
      <c r="F133" s="46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15"/>
      <c r="T133" s="15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34"/>
      <c r="AL133" s="34"/>
    </row>
    <row r="134" spans="1:38" ht="15.75" customHeight="1" x14ac:dyDescent="0.2">
      <c r="A134" s="28"/>
      <c r="B134" s="28"/>
      <c r="C134" s="28"/>
      <c r="D134" s="28"/>
      <c r="E134" s="28"/>
      <c r="F134" s="46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15"/>
      <c r="T134" s="15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34"/>
      <c r="AL134" s="34"/>
    </row>
    <row r="135" spans="1:38" ht="15.75" customHeight="1" x14ac:dyDescent="0.2">
      <c r="A135" s="28"/>
      <c r="B135" s="28"/>
      <c r="C135" s="28"/>
      <c r="D135" s="28"/>
      <c r="E135" s="28"/>
      <c r="F135" s="46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15"/>
      <c r="T135" s="15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34"/>
      <c r="AL135" s="34"/>
    </row>
    <row r="136" spans="1:38" ht="15.75" customHeight="1" x14ac:dyDescent="0.2">
      <c r="A136" s="28"/>
      <c r="B136" s="28"/>
      <c r="C136" s="28"/>
      <c r="D136" s="28"/>
      <c r="E136" s="28"/>
      <c r="F136" s="46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15"/>
      <c r="T136" s="15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34"/>
      <c r="AL136" s="34"/>
    </row>
    <row r="137" spans="1:38" ht="15.75" customHeight="1" x14ac:dyDescent="0.2">
      <c r="A137" s="28"/>
      <c r="B137" s="28"/>
      <c r="C137" s="28"/>
      <c r="D137" s="28"/>
      <c r="E137" s="28"/>
      <c r="F137" s="46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15"/>
      <c r="T137" s="15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34"/>
      <c r="AL137" s="34"/>
    </row>
    <row r="138" spans="1:38" ht="15.75" customHeight="1" x14ac:dyDescent="0.2">
      <c r="A138" s="28"/>
      <c r="B138" s="28"/>
      <c r="C138" s="28"/>
      <c r="D138" s="28"/>
      <c r="E138" s="28"/>
      <c r="F138" s="46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15"/>
      <c r="T138" s="15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34"/>
      <c r="AL138" s="34"/>
    </row>
    <row r="139" spans="1:38" ht="15.75" customHeight="1" x14ac:dyDescent="0.2">
      <c r="A139" s="28"/>
      <c r="B139" s="28"/>
      <c r="C139" s="28"/>
      <c r="D139" s="28"/>
      <c r="E139" s="28"/>
      <c r="F139" s="46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15"/>
      <c r="T139" s="15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34"/>
      <c r="AL139" s="34"/>
    </row>
    <row r="140" spans="1:38" ht="15.75" customHeight="1" x14ac:dyDescent="0.2">
      <c r="A140" s="28"/>
      <c r="B140" s="28"/>
      <c r="C140" s="28"/>
      <c r="D140" s="28"/>
      <c r="E140" s="28"/>
      <c r="F140" s="46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15"/>
      <c r="T140" s="15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34"/>
      <c r="AL140" s="34"/>
    </row>
    <row r="141" spans="1:38" ht="15.75" customHeight="1" x14ac:dyDescent="0.2">
      <c r="A141" s="28"/>
      <c r="B141" s="28"/>
      <c r="C141" s="28"/>
      <c r="D141" s="28"/>
      <c r="E141" s="28"/>
      <c r="F141" s="46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15"/>
      <c r="T141" s="15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34"/>
      <c r="AL141" s="34"/>
    </row>
    <row r="142" spans="1:38" ht="15.75" customHeight="1" x14ac:dyDescent="0.2">
      <c r="A142" s="28"/>
      <c r="B142" s="28"/>
      <c r="C142" s="28"/>
      <c r="D142" s="28"/>
      <c r="E142" s="28"/>
      <c r="F142" s="46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15"/>
      <c r="T142" s="15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34"/>
      <c r="AL142" s="34"/>
    </row>
    <row r="143" spans="1:38" ht="15.75" customHeight="1" x14ac:dyDescent="0.2">
      <c r="A143" s="28"/>
      <c r="B143" s="28"/>
      <c r="C143" s="28"/>
      <c r="D143" s="28"/>
      <c r="E143" s="28"/>
      <c r="F143" s="46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15"/>
      <c r="T143" s="15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34"/>
      <c r="AL143" s="34"/>
    </row>
    <row r="144" spans="1:38" ht="15.75" customHeight="1" x14ac:dyDescent="0.2">
      <c r="A144" s="28"/>
      <c r="B144" s="28"/>
      <c r="C144" s="28"/>
      <c r="D144" s="28"/>
      <c r="E144" s="28"/>
      <c r="F144" s="46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15"/>
      <c r="T144" s="15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34"/>
      <c r="AL144" s="34"/>
    </row>
    <row r="145" spans="1:38" ht="15.75" customHeight="1" x14ac:dyDescent="0.2">
      <c r="A145" s="28"/>
      <c r="B145" s="28"/>
      <c r="C145" s="28"/>
      <c r="D145" s="28"/>
      <c r="E145" s="28"/>
      <c r="F145" s="46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15"/>
      <c r="T145" s="15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34"/>
      <c r="AL145" s="34"/>
    </row>
    <row r="146" spans="1:38" ht="15.75" customHeight="1" x14ac:dyDescent="0.2">
      <c r="A146" s="28"/>
      <c r="B146" s="28"/>
      <c r="C146" s="28"/>
      <c r="D146" s="28"/>
      <c r="E146" s="28"/>
      <c r="F146" s="46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15"/>
      <c r="T146" s="15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34"/>
      <c r="AL146" s="34"/>
    </row>
    <row r="147" spans="1:38" ht="15.75" customHeight="1" x14ac:dyDescent="0.2">
      <c r="A147" s="28"/>
      <c r="B147" s="28"/>
      <c r="C147" s="28"/>
      <c r="D147" s="28"/>
      <c r="E147" s="28"/>
      <c r="F147" s="46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15"/>
      <c r="T147" s="15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34"/>
      <c r="AL147" s="34"/>
    </row>
    <row r="148" spans="1:38" ht="15.75" customHeight="1" x14ac:dyDescent="0.2">
      <c r="A148" s="28"/>
      <c r="B148" s="28"/>
      <c r="C148" s="28"/>
      <c r="D148" s="28"/>
      <c r="E148" s="28"/>
      <c r="F148" s="46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15"/>
      <c r="T148" s="15">
        <f>SUM(T149:T150)</f>
        <v>4030848.2240000004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34"/>
      <c r="AL148" s="34"/>
    </row>
    <row r="149" spans="1:38" ht="15.75" customHeight="1" x14ac:dyDescent="0.2">
      <c r="A149" s="28"/>
      <c r="B149" s="28"/>
      <c r="C149" s="28"/>
      <c r="D149" s="28"/>
      <c r="E149" s="28"/>
      <c r="F149" s="46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15" t="s">
        <v>42</v>
      </c>
      <c r="T149" s="15">
        <f>F27</f>
        <v>4030848.2240000004</v>
      </c>
      <c r="U149" s="48">
        <f t="shared" ref="U149:U150" si="15">T149/$T$148*100</f>
        <v>100</v>
      </c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34"/>
      <c r="AL149" s="34"/>
    </row>
    <row r="150" spans="1:38" ht="15.75" customHeight="1" x14ac:dyDescent="0.2">
      <c r="A150" s="28"/>
      <c r="B150" s="28"/>
      <c r="C150" s="28"/>
      <c r="D150" s="28"/>
      <c r="E150" s="28"/>
      <c r="F150" s="46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15" t="s">
        <v>43</v>
      </c>
      <c r="T150" s="15">
        <f>F29</f>
        <v>0</v>
      </c>
      <c r="U150" s="48">
        <f t="shared" si="15"/>
        <v>0</v>
      </c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34"/>
      <c r="AL150" s="34"/>
    </row>
    <row r="151" spans="1:38" ht="15.75" customHeight="1" x14ac:dyDescent="0.2">
      <c r="A151" s="28"/>
      <c r="B151" s="28"/>
      <c r="C151" s="28"/>
      <c r="D151" s="28"/>
      <c r="E151" s="28"/>
      <c r="F151" s="46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15"/>
      <c r="T151" s="15"/>
      <c r="U151" s="16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34"/>
      <c r="AL151" s="34"/>
    </row>
    <row r="152" spans="1:38" ht="15.75" customHeight="1" x14ac:dyDescent="0.2">
      <c r="A152" s="28"/>
      <c r="B152" s="28"/>
      <c r="C152" s="28"/>
      <c r="D152" s="28"/>
      <c r="E152" s="28"/>
      <c r="F152" s="46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15"/>
      <c r="T152" s="15"/>
      <c r="U152" s="21">
        <f>99.89+0.11</f>
        <v>100</v>
      </c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34"/>
      <c r="AL152" s="34"/>
    </row>
    <row r="153" spans="1:38" ht="15.75" customHeight="1" x14ac:dyDescent="0.2">
      <c r="A153" s="28"/>
      <c r="B153" s="28"/>
      <c r="C153" s="28"/>
      <c r="D153" s="28"/>
      <c r="E153" s="28"/>
      <c r="F153" s="46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15"/>
      <c r="T153" s="15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34"/>
      <c r="AL153" s="34"/>
    </row>
    <row r="154" spans="1:38" ht="15.75" customHeight="1" x14ac:dyDescent="0.2">
      <c r="A154" s="28"/>
      <c r="B154" s="28"/>
      <c r="C154" s="28"/>
      <c r="D154" s="28"/>
      <c r="E154" s="28"/>
      <c r="F154" s="46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15"/>
      <c r="T154" s="15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34"/>
      <c r="AL154" s="34"/>
    </row>
    <row r="155" spans="1:38" ht="15.75" customHeight="1" x14ac:dyDescent="0.2">
      <c r="A155" s="28"/>
      <c r="B155" s="28"/>
      <c r="C155" s="28"/>
      <c r="D155" s="28"/>
      <c r="E155" s="28"/>
      <c r="F155" s="46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15"/>
      <c r="T155" s="15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34"/>
      <c r="AL155" s="34"/>
    </row>
    <row r="156" spans="1:38" ht="15.75" customHeight="1" x14ac:dyDescent="0.2">
      <c r="A156" s="26"/>
      <c r="B156" s="26"/>
      <c r="C156" s="26"/>
      <c r="D156" s="26"/>
      <c r="E156" s="26"/>
      <c r="F156" s="35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15"/>
      <c r="T156" s="15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34"/>
      <c r="AL156" s="34"/>
    </row>
    <row r="157" spans="1:38" ht="15.75" customHeight="1" x14ac:dyDescent="0.2">
      <c r="A157" s="26"/>
      <c r="B157" s="26"/>
      <c r="C157" s="26"/>
      <c r="D157" s="26"/>
      <c r="E157" s="26"/>
      <c r="F157" s="35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15"/>
      <c r="T157" s="15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34"/>
      <c r="AL157" s="34"/>
    </row>
    <row r="158" spans="1:38" ht="15.75" customHeight="1" x14ac:dyDescent="0.2">
      <c r="A158" s="26"/>
      <c r="B158" s="26"/>
      <c r="C158" s="26"/>
      <c r="D158" s="26"/>
      <c r="E158" s="26"/>
      <c r="F158" s="35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15"/>
      <c r="T158" s="15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34"/>
      <c r="AL158" s="34"/>
    </row>
    <row r="159" spans="1:38" ht="15.75" customHeight="1" x14ac:dyDescent="0.2">
      <c r="A159" s="26"/>
      <c r="B159" s="26"/>
      <c r="C159" s="26"/>
      <c r="D159" s="26"/>
      <c r="E159" s="26"/>
      <c r="F159" s="35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15"/>
      <c r="T159" s="15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34"/>
      <c r="AL159" s="34"/>
    </row>
    <row r="160" spans="1:38" ht="15.75" customHeight="1" x14ac:dyDescent="0.2">
      <c r="A160" s="26"/>
      <c r="B160" s="26"/>
      <c r="C160" s="26"/>
      <c r="D160" s="26"/>
      <c r="E160" s="26"/>
      <c r="F160" s="35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15"/>
      <c r="T160" s="15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34"/>
      <c r="AL160" s="34"/>
    </row>
    <row r="161" spans="1:38" ht="15.75" customHeight="1" x14ac:dyDescent="0.2">
      <c r="A161" s="26"/>
      <c r="B161" s="26"/>
      <c r="C161" s="26"/>
      <c r="D161" s="26"/>
      <c r="E161" s="26"/>
      <c r="F161" s="35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15"/>
      <c r="T161" s="15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34"/>
      <c r="AL161" s="34"/>
    </row>
    <row r="162" spans="1:38" ht="15.75" customHeight="1" x14ac:dyDescent="0.2">
      <c r="A162" s="26"/>
      <c r="B162" s="26"/>
      <c r="C162" s="26"/>
      <c r="D162" s="26"/>
      <c r="E162" s="26"/>
      <c r="F162" s="35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15"/>
      <c r="T162" s="15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34"/>
      <c r="AL162" s="34"/>
    </row>
    <row r="163" spans="1:38" ht="15.75" customHeight="1" x14ac:dyDescent="0.2">
      <c r="A163" s="26"/>
      <c r="B163" s="26"/>
      <c r="C163" s="26"/>
      <c r="D163" s="26"/>
      <c r="E163" s="26"/>
      <c r="F163" s="35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15"/>
      <c r="T163" s="15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34"/>
      <c r="AL163" s="34"/>
    </row>
    <row r="164" spans="1:38" ht="15.75" customHeight="1" x14ac:dyDescent="0.2">
      <c r="A164" s="26"/>
      <c r="B164" s="26"/>
      <c r="C164" s="26"/>
      <c r="D164" s="26"/>
      <c r="E164" s="26"/>
      <c r="F164" s="35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15"/>
      <c r="T164" s="15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34"/>
      <c r="AL164" s="34"/>
    </row>
    <row r="165" spans="1:38" ht="15.75" customHeight="1" x14ac:dyDescent="0.2">
      <c r="A165" s="26"/>
      <c r="B165" s="26"/>
      <c r="C165" s="26"/>
      <c r="D165" s="26"/>
      <c r="E165" s="26"/>
      <c r="F165" s="35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15"/>
      <c r="T165" s="15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34"/>
      <c r="AL165" s="34"/>
    </row>
    <row r="166" spans="1:38" ht="15.75" customHeight="1" x14ac:dyDescent="0.2">
      <c r="A166" s="26"/>
      <c r="B166" s="26"/>
      <c r="C166" s="26"/>
      <c r="D166" s="26"/>
      <c r="E166" s="26"/>
      <c r="F166" s="35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15"/>
      <c r="T166" s="15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34"/>
      <c r="AL166" s="34"/>
    </row>
    <row r="167" spans="1:38" ht="15.75" customHeight="1" x14ac:dyDescent="0.2">
      <c r="A167" s="26"/>
      <c r="B167" s="26"/>
      <c r="C167" s="26"/>
      <c r="D167" s="26"/>
      <c r="E167" s="26"/>
      <c r="F167" s="35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15"/>
      <c r="T167" s="15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34"/>
      <c r="AL167" s="34"/>
    </row>
    <row r="168" spans="1:38" ht="15.75" customHeight="1" x14ac:dyDescent="0.2">
      <c r="A168" s="26"/>
      <c r="B168" s="26"/>
      <c r="C168" s="26"/>
      <c r="D168" s="26"/>
      <c r="E168" s="26"/>
      <c r="F168" s="35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15"/>
      <c r="T168" s="15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34"/>
      <c r="AL168" s="34"/>
    </row>
    <row r="169" spans="1:38" ht="15.75" customHeight="1" x14ac:dyDescent="0.2">
      <c r="A169" s="26"/>
      <c r="B169" s="26"/>
      <c r="C169" s="26"/>
      <c r="D169" s="26"/>
      <c r="E169" s="26"/>
      <c r="F169" s="35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15"/>
      <c r="T169" s="15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34"/>
      <c r="AL169" s="34"/>
    </row>
    <row r="170" spans="1:38" ht="15.75" customHeight="1" x14ac:dyDescent="0.2">
      <c r="A170" s="26"/>
      <c r="B170" s="26"/>
      <c r="C170" s="26"/>
      <c r="D170" s="26"/>
      <c r="E170" s="26"/>
      <c r="F170" s="35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15"/>
      <c r="T170" s="15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34"/>
      <c r="AL170" s="34"/>
    </row>
    <row r="171" spans="1:38" ht="15.75" customHeight="1" x14ac:dyDescent="0.2">
      <c r="A171" s="26"/>
      <c r="B171" s="26"/>
      <c r="C171" s="26"/>
      <c r="D171" s="26"/>
      <c r="E171" s="26"/>
      <c r="F171" s="35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15"/>
      <c r="T171" s="15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34"/>
      <c r="AL171" s="34"/>
    </row>
    <row r="172" spans="1:38" ht="15.75" customHeight="1" x14ac:dyDescent="0.2">
      <c r="A172" s="26"/>
      <c r="B172" s="26"/>
      <c r="C172" s="26"/>
      <c r="D172" s="26"/>
      <c r="E172" s="26"/>
      <c r="F172" s="35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15"/>
      <c r="T172" s="15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34"/>
      <c r="AL172" s="34"/>
    </row>
    <row r="173" spans="1:38" ht="15.75" customHeight="1" x14ac:dyDescent="0.2">
      <c r="A173" s="26"/>
      <c r="B173" s="26"/>
      <c r="C173" s="26"/>
      <c r="D173" s="26"/>
      <c r="E173" s="26"/>
      <c r="F173" s="35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15"/>
      <c r="T173" s="15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34"/>
      <c r="AL173" s="34"/>
    </row>
    <row r="174" spans="1:38" ht="15.75" customHeight="1" x14ac:dyDescent="0.2">
      <c r="A174" s="26"/>
      <c r="B174" s="26"/>
      <c r="C174" s="26"/>
      <c r="D174" s="26"/>
      <c r="E174" s="26"/>
      <c r="F174" s="35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15"/>
      <c r="T174" s="15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34"/>
      <c r="AL174" s="34"/>
    </row>
    <row r="175" spans="1:38" ht="15.75" customHeight="1" x14ac:dyDescent="0.2">
      <c r="A175" s="26"/>
      <c r="B175" s="26"/>
      <c r="C175" s="26"/>
      <c r="D175" s="26"/>
      <c r="E175" s="26"/>
      <c r="F175" s="35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15"/>
      <c r="T175" s="15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34"/>
      <c r="AL175" s="34"/>
    </row>
    <row r="176" spans="1:38" ht="15.75" customHeight="1" x14ac:dyDescent="0.2">
      <c r="A176" s="26"/>
      <c r="B176" s="26"/>
      <c r="C176" s="26"/>
      <c r="D176" s="26"/>
      <c r="E176" s="26"/>
      <c r="F176" s="35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15"/>
      <c r="T176" s="15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34"/>
      <c r="AL176" s="34"/>
    </row>
    <row r="177" spans="1:38" ht="15.75" customHeight="1" x14ac:dyDescent="0.2">
      <c r="A177" s="26"/>
      <c r="B177" s="26"/>
      <c r="C177" s="26"/>
      <c r="D177" s="26"/>
      <c r="E177" s="26"/>
      <c r="F177" s="35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15"/>
      <c r="T177" s="15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34"/>
      <c r="AL177" s="34"/>
    </row>
    <row r="178" spans="1:38" ht="15.75" customHeight="1" x14ac:dyDescent="0.2">
      <c r="A178" s="26"/>
      <c r="B178" s="26"/>
      <c r="C178" s="26"/>
      <c r="D178" s="26"/>
      <c r="E178" s="26"/>
      <c r="F178" s="35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15"/>
      <c r="T178" s="15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34"/>
      <c r="AL178" s="34"/>
    </row>
    <row r="179" spans="1:38" ht="15.75" customHeight="1" x14ac:dyDescent="0.2">
      <c r="A179" s="26"/>
      <c r="B179" s="26"/>
      <c r="C179" s="26"/>
      <c r="D179" s="26"/>
      <c r="E179" s="26"/>
      <c r="F179" s="35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15"/>
      <c r="T179" s="15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34"/>
      <c r="AL179" s="34"/>
    </row>
    <row r="180" spans="1:38" ht="15.75" customHeight="1" x14ac:dyDescent="0.2">
      <c r="A180" s="26"/>
      <c r="B180" s="26"/>
      <c r="C180" s="26"/>
      <c r="D180" s="26"/>
      <c r="E180" s="26"/>
      <c r="F180" s="35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15"/>
      <c r="T180" s="15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34"/>
      <c r="AL180" s="34"/>
    </row>
    <row r="181" spans="1:38" ht="15.75" customHeight="1" x14ac:dyDescent="0.2">
      <c r="A181" s="26"/>
      <c r="B181" s="26"/>
      <c r="C181" s="26"/>
      <c r="D181" s="26"/>
      <c r="E181" s="26"/>
      <c r="F181" s="35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15"/>
      <c r="T181" s="15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34"/>
      <c r="AL181" s="34"/>
    </row>
    <row r="182" spans="1:38" ht="15.75" customHeight="1" x14ac:dyDescent="0.2">
      <c r="A182" s="26"/>
      <c r="B182" s="26"/>
      <c r="C182" s="26"/>
      <c r="D182" s="26"/>
      <c r="E182" s="26"/>
      <c r="F182" s="35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15"/>
      <c r="T182" s="15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34"/>
      <c r="AL182" s="34"/>
    </row>
    <row r="183" spans="1:38" ht="15.75" customHeight="1" x14ac:dyDescent="0.2">
      <c r="A183" s="26"/>
      <c r="B183" s="26"/>
      <c r="C183" s="26"/>
      <c r="D183" s="26"/>
      <c r="E183" s="26"/>
      <c r="F183" s="35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15"/>
      <c r="T183" s="15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34"/>
      <c r="AL183" s="34"/>
    </row>
    <row r="184" spans="1:38" ht="15.75" customHeight="1" x14ac:dyDescent="0.2">
      <c r="A184" s="26"/>
      <c r="B184" s="26"/>
      <c r="C184" s="26"/>
      <c r="D184" s="26"/>
      <c r="E184" s="26"/>
      <c r="F184" s="35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15"/>
      <c r="T184" s="15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34"/>
      <c r="AL184" s="34"/>
    </row>
    <row r="185" spans="1:38" ht="15.75" customHeight="1" x14ac:dyDescent="0.2">
      <c r="A185" s="26"/>
      <c r="B185" s="26"/>
      <c r="C185" s="26"/>
      <c r="D185" s="26"/>
      <c r="E185" s="26"/>
      <c r="F185" s="35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15"/>
      <c r="T185" s="15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34"/>
      <c r="AL185" s="34"/>
    </row>
    <row r="186" spans="1:38" ht="15.75" customHeight="1" x14ac:dyDescent="0.2">
      <c r="A186" s="26"/>
      <c r="B186" s="26"/>
      <c r="C186" s="26"/>
      <c r="D186" s="26"/>
      <c r="E186" s="26"/>
      <c r="F186" s="35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15"/>
      <c r="T186" s="15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34"/>
      <c r="AL186" s="34"/>
    </row>
    <row r="187" spans="1:38" ht="15.75" customHeight="1" x14ac:dyDescent="0.2">
      <c r="A187" s="26"/>
      <c r="B187" s="26"/>
      <c r="C187" s="26"/>
      <c r="D187" s="26"/>
      <c r="E187" s="26"/>
      <c r="F187" s="35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15"/>
      <c r="T187" s="15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34"/>
      <c r="AL187" s="34"/>
    </row>
    <row r="188" spans="1:38" ht="15.75" customHeight="1" x14ac:dyDescent="0.2">
      <c r="A188" s="26"/>
      <c r="B188" s="26"/>
      <c r="C188" s="26"/>
      <c r="D188" s="26"/>
      <c r="E188" s="26"/>
      <c r="F188" s="35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15"/>
      <c r="T188" s="15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34"/>
      <c r="AL188" s="34"/>
    </row>
    <row r="189" spans="1:38" ht="15.75" customHeight="1" x14ac:dyDescent="0.2">
      <c r="A189" s="26"/>
      <c r="B189" s="26"/>
      <c r="C189" s="26"/>
      <c r="D189" s="26"/>
      <c r="E189" s="26"/>
      <c r="F189" s="35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15"/>
      <c r="T189" s="15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34"/>
      <c r="AL189" s="34"/>
    </row>
    <row r="190" spans="1:38" ht="15.75" customHeight="1" x14ac:dyDescent="0.2">
      <c r="A190" s="26"/>
      <c r="B190" s="26"/>
      <c r="C190" s="26"/>
      <c r="D190" s="26"/>
      <c r="E190" s="26"/>
      <c r="F190" s="35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15"/>
      <c r="T190" s="15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34"/>
      <c r="AL190" s="34"/>
    </row>
    <row r="191" spans="1:38" ht="15.75" customHeight="1" x14ac:dyDescent="0.2">
      <c r="A191" s="26"/>
      <c r="B191" s="26"/>
      <c r="C191" s="26"/>
      <c r="D191" s="26"/>
      <c r="E191" s="26"/>
      <c r="F191" s="35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15"/>
      <c r="T191" s="15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34"/>
      <c r="AL191" s="34"/>
    </row>
    <row r="192" spans="1:38" ht="15.75" customHeight="1" x14ac:dyDescent="0.2">
      <c r="A192" s="26"/>
      <c r="B192" s="26"/>
      <c r="C192" s="26"/>
      <c r="D192" s="26"/>
      <c r="E192" s="26"/>
      <c r="F192" s="35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15"/>
      <c r="T192" s="15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34"/>
      <c r="AL192" s="34"/>
    </row>
    <row r="193" spans="1:38" ht="15.75" customHeight="1" x14ac:dyDescent="0.2">
      <c r="A193" s="26"/>
      <c r="B193" s="26"/>
      <c r="C193" s="26"/>
      <c r="D193" s="26"/>
      <c r="E193" s="26"/>
      <c r="F193" s="35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15"/>
      <c r="T193" s="15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34"/>
      <c r="AL193" s="34"/>
    </row>
    <row r="194" spans="1:38" ht="15.75" customHeight="1" x14ac:dyDescent="0.2">
      <c r="A194" s="26"/>
      <c r="B194" s="26"/>
      <c r="C194" s="26"/>
      <c r="D194" s="26"/>
      <c r="E194" s="26"/>
      <c r="F194" s="35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15"/>
      <c r="T194" s="15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34"/>
      <c r="AL194" s="34"/>
    </row>
    <row r="195" spans="1:38" ht="15.75" customHeight="1" x14ac:dyDescent="0.2">
      <c r="A195" s="26"/>
      <c r="B195" s="26"/>
      <c r="C195" s="26"/>
      <c r="D195" s="26"/>
      <c r="E195" s="26"/>
      <c r="F195" s="35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15"/>
      <c r="T195" s="15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34"/>
      <c r="AL195" s="34"/>
    </row>
    <row r="196" spans="1:38" ht="15.75" customHeight="1" x14ac:dyDescent="0.2">
      <c r="A196" s="26"/>
      <c r="B196" s="26"/>
      <c r="C196" s="26"/>
      <c r="D196" s="26"/>
      <c r="E196" s="26"/>
      <c r="F196" s="35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15"/>
      <c r="T196" s="15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34"/>
      <c r="AL196" s="34"/>
    </row>
    <row r="197" spans="1:38" ht="15.75" customHeight="1" x14ac:dyDescent="0.2">
      <c r="A197" s="26"/>
      <c r="B197" s="26"/>
      <c r="C197" s="26"/>
      <c r="D197" s="26"/>
      <c r="E197" s="26"/>
      <c r="F197" s="35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15"/>
      <c r="T197" s="15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34"/>
      <c r="AL197" s="34"/>
    </row>
    <row r="198" spans="1:38" ht="15.75" customHeight="1" x14ac:dyDescent="0.2">
      <c r="A198" s="26"/>
      <c r="B198" s="26"/>
      <c r="C198" s="26"/>
      <c r="D198" s="26"/>
      <c r="E198" s="26"/>
      <c r="F198" s="35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15"/>
      <c r="T198" s="15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34"/>
      <c r="AL198" s="34"/>
    </row>
    <row r="199" spans="1:38" ht="15.75" customHeight="1" x14ac:dyDescent="0.2">
      <c r="A199" s="26"/>
      <c r="B199" s="26"/>
      <c r="C199" s="26"/>
      <c r="D199" s="26"/>
      <c r="E199" s="26"/>
      <c r="F199" s="35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15"/>
      <c r="T199" s="15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34"/>
      <c r="AL199" s="34"/>
    </row>
    <row r="200" spans="1:38" ht="15.75" customHeight="1" x14ac:dyDescent="0.2">
      <c r="A200" s="26"/>
      <c r="B200" s="26"/>
      <c r="C200" s="26"/>
      <c r="D200" s="26"/>
      <c r="E200" s="26"/>
      <c r="F200" s="35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15"/>
      <c r="T200" s="15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34"/>
      <c r="AL200" s="34"/>
    </row>
    <row r="201" spans="1:38" ht="15.75" customHeight="1" x14ac:dyDescent="0.2">
      <c r="A201" s="26"/>
      <c r="B201" s="26"/>
      <c r="C201" s="26"/>
      <c r="D201" s="26"/>
      <c r="E201" s="26"/>
      <c r="F201" s="35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15"/>
      <c r="T201" s="15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34"/>
      <c r="AL201" s="34"/>
    </row>
    <row r="202" spans="1:38" ht="15.75" customHeight="1" x14ac:dyDescent="0.2">
      <c r="A202" s="26"/>
      <c r="B202" s="26"/>
      <c r="C202" s="26"/>
      <c r="D202" s="26"/>
      <c r="E202" s="26"/>
      <c r="F202" s="35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15"/>
      <c r="T202" s="15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34"/>
      <c r="AL202" s="34"/>
    </row>
    <row r="203" spans="1:38" ht="15.75" customHeight="1" x14ac:dyDescent="0.2">
      <c r="A203" s="26"/>
      <c r="B203" s="26"/>
      <c r="C203" s="26"/>
      <c r="D203" s="26"/>
      <c r="E203" s="26"/>
      <c r="F203" s="35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15"/>
      <c r="T203" s="15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34"/>
      <c r="AL203" s="34"/>
    </row>
    <row r="204" spans="1:38" ht="15.75" customHeight="1" x14ac:dyDescent="0.2">
      <c r="A204" s="26"/>
      <c r="B204" s="26"/>
      <c r="C204" s="26"/>
      <c r="D204" s="26"/>
      <c r="E204" s="26"/>
      <c r="F204" s="35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15"/>
      <c r="T204" s="15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34"/>
      <c r="AL204" s="34"/>
    </row>
    <row r="205" spans="1:38" ht="15.75" customHeight="1" x14ac:dyDescent="0.2">
      <c r="A205" s="26"/>
      <c r="B205" s="26"/>
      <c r="C205" s="26"/>
      <c r="D205" s="26"/>
      <c r="E205" s="26"/>
      <c r="F205" s="35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15"/>
      <c r="T205" s="15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34"/>
      <c r="AL205" s="34"/>
    </row>
    <row r="206" spans="1:38" ht="15.75" customHeight="1" x14ac:dyDescent="0.2">
      <c r="A206" s="26"/>
      <c r="B206" s="26"/>
      <c r="C206" s="26"/>
      <c r="D206" s="26"/>
      <c r="E206" s="26"/>
      <c r="F206" s="35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15"/>
      <c r="T206" s="15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34"/>
      <c r="AL206" s="34"/>
    </row>
    <row r="207" spans="1:38" ht="15.75" customHeight="1" x14ac:dyDescent="0.2">
      <c r="A207" s="26"/>
      <c r="B207" s="26"/>
      <c r="C207" s="26"/>
      <c r="D207" s="26"/>
      <c r="E207" s="26"/>
      <c r="F207" s="35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15"/>
      <c r="T207" s="15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34"/>
      <c r="AL207" s="34"/>
    </row>
    <row r="208" spans="1:38" ht="15.75" customHeight="1" x14ac:dyDescent="0.2">
      <c r="A208" s="26"/>
      <c r="B208" s="26"/>
      <c r="C208" s="26"/>
      <c r="D208" s="26"/>
      <c r="E208" s="26"/>
      <c r="F208" s="35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15"/>
      <c r="T208" s="15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34"/>
      <c r="AL208" s="34"/>
    </row>
    <row r="209" spans="1:38" ht="15.75" customHeight="1" x14ac:dyDescent="0.2">
      <c r="A209" s="26"/>
      <c r="B209" s="26"/>
      <c r="C209" s="26"/>
      <c r="D209" s="26"/>
      <c r="E209" s="26"/>
      <c r="F209" s="35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15"/>
      <c r="T209" s="15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34"/>
      <c r="AL209" s="34"/>
    </row>
    <row r="210" spans="1:38" ht="15.75" customHeight="1" x14ac:dyDescent="0.2">
      <c r="A210" s="26"/>
      <c r="B210" s="26"/>
      <c r="C210" s="26"/>
      <c r="D210" s="26"/>
      <c r="E210" s="26"/>
      <c r="F210" s="35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15"/>
      <c r="T210" s="15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34"/>
      <c r="AL210" s="34"/>
    </row>
    <row r="211" spans="1:38" ht="15.75" customHeight="1" x14ac:dyDescent="0.2">
      <c r="A211" s="26"/>
      <c r="B211" s="26"/>
      <c r="C211" s="26"/>
      <c r="D211" s="26"/>
      <c r="E211" s="26"/>
      <c r="F211" s="35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15"/>
      <c r="T211" s="15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34"/>
      <c r="AL211" s="34"/>
    </row>
    <row r="212" spans="1:38" ht="15.75" customHeight="1" x14ac:dyDescent="0.2">
      <c r="A212" s="26"/>
      <c r="B212" s="26"/>
      <c r="C212" s="26"/>
      <c r="D212" s="26"/>
      <c r="E212" s="26"/>
      <c r="F212" s="35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15"/>
      <c r="T212" s="15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34"/>
      <c r="AL212" s="34"/>
    </row>
    <row r="213" spans="1:38" ht="15.75" customHeight="1" x14ac:dyDescent="0.2">
      <c r="A213" s="26"/>
      <c r="B213" s="26"/>
      <c r="C213" s="26"/>
      <c r="D213" s="26"/>
      <c r="E213" s="26"/>
      <c r="F213" s="35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15"/>
      <c r="T213" s="15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34"/>
      <c r="AL213" s="34"/>
    </row>
    <row r="214" spans="1:38" ht="15.75" customHeight="1" x14ac:dyDescent="0.2">
      <c r="A214" s="26"/>
      <c r="B214" s="26"/>
      <c r="C214" s="26"/>
      <c r="D214" s="26"/>
      <c r="E214" s="26"/>
      <c r="F214" s="35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15"/>
      <c r="T214" s="15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34"/>
      <c r="AL214" s="34"/>
    </row>
    <row r="215" spans="1:38" ht="15.75" customHeight="1" x14ac:dyDescent="0.2">
      <c r="A215" s="26"/>
      <c r="B215" s="26"/>
      <c r="C215" s="26"/>
      <c r="D215" s="26"/>
      <c r="E215" s="26"/>
      <c r="F215" s="35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15"/>
      <c r="T215" s="15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34"/>
      <c r="AL215" s="34"/>
    </row>
    <row r="216" spans="1:38" ht="15.75" customHeight="1" x14ac:dyDescent="0.2">
      <c r="A216" s="26"/>
      <c r="B216" s="26"/>
      <c r="C216" s="26"/>
      <c r="D216" s="26"/>
      <c r="E216" s="26"/>
      <c r="F216" s="35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15"/>
      <c r="T216" s="15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34"/>
      <c r="AL216" s="34"/>
    </row>
    <row r="217" spans="1:38" ht="15.75" customHeight="1" x14ac:dyDescent="0.2">
      <c r="A217" s="26"/>
      <c r="B217" s="26"/>
      <c r="C217" s="26"/>
      <c r="D217" s="26"/>
      <c r="E217" s="26"/>
      <c r="F217" s="35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15"/>
      <c r="T217" s="15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34"/>
      <c r="AL217" s="34"/>
    </row>
    <row r="218" spans="1:38" ht="15.75" customHeight="1" x14ac:dyDescent="0.2">
      <c r="A218" s="26"/>
      <c r="B218" s="26"/>
      <c r="C218" s="26"/>
      <c r="D218" s="26"/>
      <c r="E218" s="26"/>
      <c r="F218" s="35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15"/>
      <c r="T218" s="15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34"/>
      <c r="AL218" s="34"/>
    </row>
    <row r="219" spans="1:38" ht="15.75" customHeight="1" x14ac:dyDescent="0.2">
      <c r="A219" s="26"/>
      <c r="B219" s="26"/>
      <c r="C219" s="26"/>
      <c r="D219" s="26"/>
      <c r="E219" s="26"/>
      <c r="F219" s="35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15"/>
      <c r="T219" s="15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34"/>
      <c r="AL219" s="34"/>
    </row>
    <row r="220" spans="1:38" ht="15.75" customHeight="1" x14ac:dyDescent="0.2">
      <c r="A220" s="26"/>
      <c r="B220" s="26"/>
      <c r="C220" s="26"/>
      <c r="D220" s="26"/>
      <c r="E220" s="26"/>
      <c r="F220" s="35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15"/>
      <c r="T220" s="15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34"/>
      <c r="AL220" s="34"/>
    </row>
    <row r="221" spans="1:38" ht="15.75" customHeight="1" x14ac:dyDescent="0.2">
      <c r="A221" s="26"/>
      <c r="B221" s="26"/>
      <c r="C221" s="26"/>
      <c r="D221" s="26"/>
      <c r="E221" s="26"/>
      <c r="F221" s="35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15"/>
      <c r="T221" s="15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34"/>
      <c r="AL221" s="34"/>
    </row>
    <row r="222" spans="1:38" ht="15.75" customHeight="1" x14ac:dyDescent="0.2">
      <c r="A222" s="26"/>
      <c r="B222" s="26"/>
      <c r="C222" s="26"/>
      <c r="D222" s="26"/>
      <c r="E222" s="26"/>
      <c r="F222" s="35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15"/>
      <c r="T222" s="15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34"/>
      <c r="AL222" s="34"/>
    </row>
    <row r="223" spans="1:38" ht="15.75" customHeight="1" x14ac:dyDescent="0.2">
      <c r="A223" s="26"/>
      <c r="B223" s="26"/>
      <c r="C223" s="26"/>
      <c r="D223" s="26"/>
      <c r="E223" s="26"/>
      <c r="F223" s="35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15"/>
      <c r="T223" s="15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34"/>
      <c r="AL223" s="34"/>
    </row>
    <row r="224" spans="1:38" ht="15.75" customHeight="1" x14ac:dyDescent="0.2">
      <c r="A224" s="26"/>
      <c r="B224" s="26"/>
      <c r="C224" s="26"/>
      <c r="D224" s="26"/>
      <c r="E224" s="26"/>
      <c r="F224" s="35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15"/>
      <c r="T224" s="15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34"/>
      <c r="AL224" s="34"/>
    </row>
    <row r="225" spans="1:38" ht="15.75" customHeight="1" x14ac:dyDescent="0.2">
      <c r="A225" s="26"/>
      <c r="B225" s="26"/>
      <c r="C225" s="26"/>
      <c r="D225" s="26"/>
      <c r="E225" s="26"/>
      <c r="F225" s="35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15"/>
      <c r="T225" s="15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34"/>
      <c r="AL225" s="34"/>
    </row>
    <row r="226" spans="1:38" ht="15.75" customHeight="1" x14ac:dyDescent="0.2">
      <c r="A226" s="26"/>
      <c r="B226" s="26"/>
      <c r="C226" s="26"/>
      <c r="D226" s="26"/>
      <c r="E226" s="26"/>
      <c r="F226" s="35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15"/>
      <c r="T226" s="15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34"/>
      <c r="AL226" s="34"/>
    </row>
    <row r="227" spans="1:38" ht="15.75" customHeight="1" x14ac:dyDescent="0.2">
      <c r="A227" s="26"/>
      <c r="B227" s="26"/>
      <c r="C227" s="26"/>
      <c r="D227" s="26"/>
      <c r="E227" s="26"/>
      <c r="F227" s="35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15"/>
      <c r="T227" s="15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34"/>
      <c r="AL227" s="34"/>
    </row>
    <row r="228" spans="1:38" ht="15.75" customHeight="1" x14ac:dyDescent="0.2">
      <c r="A228" s="26"/>
      <c r="B228" s="26"/>
      <c r="C228" s="26"/>
      <c r="D228" s="26"/>
      <c r="E228" s="26"/>
      <c r="F228" s="35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15"/>
      <c r="T228" s="15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34"/>
      <c r="AL228" s="34"/>
    </row>
    <row r="229" spans="1:38" ht="15.75" customHeight="1" x14ac:dyDescent="0.2">
      <c r="A229" s="26"/>
      <c r="B229" s="26"/>
      <c r="C229" s="26"/>
      <c r="D229" s="26"/>
      <c r="E229" s="26"/>
      <c r="F229" s="35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15"/>
      <c r="T229" s="15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34"/>
      <c r="AL229" s="34"/>
    </row>
    <row r="230" spans="1:38" ht="15.75" customHeight="1" x14ac:dyDescent="0.2">
      <c r="A230" s="26"/>
      <c r="B230" s="26"/>
      <c r="C230" s="26"/>
      <c r="D230" s="26"/>
      <c r="E230" s="26"/>
      <c r="F230" s="35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15"/>
      <c r="T230" s="15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34"/>
      <c r="AL230" s="34"/>
    </row>
    <row r="231" spans="1:38" ht="15.75" customHeight="1" x14ac:dyDescent="0.2">
      <c r="A231" s="26"/>
      <c r="B231" s="26"/>
      <c r="C231" s="26"/>
      <c r="D231" s="26"/>
      <c r="E231" s="26"/>
      <c r="F231" s="35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15"/>
      <c r="T231" s="15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34"/>
      <c r="AL231" s="34"/>
    </row>
    <row r="232" spans="1:38" ht="15.75" customHeight="1" x14ac:dyDescent="0.2">
      <c r="A232" s="26"/>
      <c r="B232" s="26"/>
      <c r="C232" s="26"/>
      <c r="D232" s="26"/>
      <c r="E232" s="26"/>
      <c r="F232" s="35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15"/>
      <c r="T232" s="15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34"/>
      <c r="AL232" s="34"/>
    </row>
    <row r="233" spans="1:38" ht="15.75" customHeight="1" x14ac:dyDescent="0.2">
      <c r="A233" s="26"/>
      <c r="B233" s="26"/>
      <c r="C233" s="26"/>
      <c r="D233" s="26"/>
      <c r="E233" s="26"/>
      <c r="F233" s="35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15"/>
      <c r="T233" s="15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34"/>
      <c r="AL233" s="34"/>
    </row>
    <row r="234" spans="1:38" ht="15.75" customHeight="1" x14ac:dyDescent="0.2">
      <c r="A234" s="26"/>
      <c r="B234" s="26"/>
      <c r="C234" s="26"/>
      <c r="D234" s="26"/>
      <c r="E234" s="26"/>
      <c r="F234" s="35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15"/>
      <c r="T234" s="15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34"/>
      <c r="AL234" s="34"/>
    </row>
    <row r="235" spans="1:38" ht="15.75" customHeight="1" x14ac:dyDescent="0.2">
      <c r="A235" s="26"/>
      <c r="B235" s="26"/>
      <c r="C235" s="26"/>
      <c r="D235" s="26"/>
      <c r="E235" s="26"/>
      <c r="F235" s="35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15"/>
      <c r="T235" s="15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34"/>
      <c r="AL235" s="34"/>
    </row>
    <row r="236" spans="1:38" ht="15.75" customHeight="1" x14ac:dyDescent="0.2">
      <c r="A236" s="26"/>
      <c r="B236" s="26"/>
      <c r="C236" s="26"/>
      <c r="D236" s="26"/>
      <c r="E236" s="26"/>
      <c r="F236" s="35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15"/>
      <c r="T236" s="15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34"/>
      <c r="AL236" s="34"/>
    </row>
    <row r="237" spans="1:38" ht="15.75" customHeight="1" x14ac:dyDescent="0.2">
      <c r="A237" s="26"/>
      <c r="B237" s="26"/>
      <c r="C237" s="26"/>
      <c r="D237" s="26"/>
      <c r="E237" s="26"/>
      <c r="F237" s="35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15"/>
      <c r="T237" s="15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34"/>
      <c r="AL237" s="34"/>
    </row>
    <row r="238" spans="1:38" ht="15.75" customHeight="1" x14ac:dyDescent="0.2">
      <c r="A238" s="26"/>
      <c r="B238" s="26"/>
      <c r="C238" s="26"/>
      <c r="D238" s="26"/>
      <c r="E238" s="26"/>
      <c r="F238" s="35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15"/>
      <c r="T238" s="15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34"/>
      <c r="AL238" s="34"/>
    </row>
    <row r="239" spans="1:38" ht="15.75" customHeight="1" x14ac:dyDescent="0.2">
      <c r="A239" s="26"/>
      <c r="B239" s="26"/>
      <c r="C239" s="26"/>
      <c r="D239" s="26"/>
      <c r="E239" s="26"/>
      <c r="F239" s="35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15"/>
      <c r="T239" s="15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34"/>
      <c r="AL239" s="34"/>
    </row>
    <row r="240" spans="1:38" ht="15.75" customHeight="1" x14ac:dyDescent="0.2">
      <c r="A240" s="26"/>
      <c r="B240" s="26"/>
      <c r="C240" s="26"/>
      <c r="D240" s="26"/>
      <c r="E240" s="26"/>
      <c r="F240" s="35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15"/>
      <c r="T240" s="15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34"/>
      <c r="AL240" s="34"/>
    </row>
    <row r="241" spans="1:38" ht="15.75" customHeight="1" x14ac:dyDescent="0.2">
      <c r="A241" s="26"/>
      <c r="B241" s="26"/>
      <c r="C241" s="26"/>
      <c r="D241" s="26"/>
      <c r="E241" s="26"/>
      <c r="F241" s="35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15"/>
      <c r="T241" s="15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34"/>
      <c r="AL241" s="34"/>
    </row>
    <row r="242" spans="1:38" ht="15.75" customHeight="1" x14ac:dyDescent="0.2">
      <c r="A242" s="26"/>
      <c r="B242" s="26"/>
      <c r="C242" s="26"/>
      <c r="D242" s="26"/>
      <c r="E242" s="26"/>
      <c r="F242" s="35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15"/>
      <c r="T242" s="15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34"/>
      <c r="AL242" s="34"/>
    </row>
    <row r="243" spans="1:38" ht="15.75" customHeight="1" x14ac:dyDescent="0.2">
      <c r="A243" s="26"/>
      <c r="B243" s="26"/>
      <c r="C243" s="26"/>
      <c r="D243" s="26"/>
      <c r="E243" s="26"/>
      <c r="F243" s="35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15"/>
      <c r="T243" s="15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34"/>
      <c r="AL243" s="34"/>
    </row>
    <row r="244" spans="1:38" ht="15.75" customHeight="1" x14ac:dyDescent="0.2">
      <c r="A244" s="26"/>
      <c r="B244" s="26"/>
      <c r="C244" s="26"/>
      <c r="D244" s="26"/>
      <c r="E244" s="26"/>
      <c r="F244" s="35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15"/>
      <c r="T244" s="15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34"/>
      <c r="AL244" s="34"/>
    </row>
    <row r="245" spans="1:38" ht="15.75" customHeight="1" x14ac:dyDescent="0.2">
      <c r="A245" s="26"/>
      <c r="B245" s="26"/>
      <c r="C245" s="26"/>
      <c r="D245" s="26"/>
      <c r="E245" s="26"/>
      <c r="F245" s="35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15"/>
      <c r="T245" s="15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34"/>
      <c r="AL245" s="34"/>
    </row>
    <row r="246" spans="1:38" ht="15.75" customHeight="1" x14ac:dyDescent="0.2">
      <c r="A246" s="26"/>
      <c r="B246" s="26"/>
      <c r="C246" s="26"/>
      <c r="D246" s="26"/>
      <c r="E246" s="26"/>
      <c r="F246" s="35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15"/>
      <c r="T246" s="15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34"/>
      <c r="AL246" s="34"/>
    </row>
    <row r="247" spans="1:38" ht="15.75" customHeight="1" x14ac:dyDescent="0.2">
      <c r="A247" s="26"/>
      <c r="B247" s="26"/>
      <c r="C247" s="26"/>
      <c r="D247" s="26"/>
      <c r="E247" s="26"/>
      <c r="F247" s="35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15"/>
      <c r="T247" s="15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34"/>
      <c r="AL247" s="34"/>
    </row>
    <row r="248" spans="1:38" ht="15.75" customHeight="1" x14ac:dyDescent="0.2">
      <c r="A248" s="26"/>
      <c r="B248" s="26"/>
      <c r="C248" s="26"/>
      <c r="D248" s="26"/>
      <c r="E248" s="26"/>
      <c r="F248" s="35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15"/>
      <c r="T248" s="15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34"/>
      <c r="AL248" s="34"/>
    </row>
    <row r="249" spans="1:38" ht="15.75" customHeight="1" x14ac:dyDescent="0.2">
      <c r="A249" s="26"/>
      <c r="B249" s="26"/>
      <c r="C249" s="26"/>
      <c r="D249" s="26"/>
      <c r="E249" s="26"/>
      <c r="F249" s="35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15"/>
      <c r="T249" s="15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34"/>
      <c r="AL249" s="34"/>
    </row>
    <row r="250" spans="1:38" ht="15.75" customHeight="1" x14ac:dyDescent="0.2">
      <c r="A250" s="26"/>
      <c r="B250" s="26"/>
      <c r="C250" s="26"/>
      <c r="D250" s="26"/>
      <c r="E250" s="26"/>
      <c r="F250" s="35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15"/>
      <c r="T250" s="15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34"/>
      <c r="AL250" s="34"/>
    </row>
    <row r="251" spans="1:38" ht="15.75" customHeight="1" x14ac:dyDescent="0.2">
      <c r="A251" s="26"/>
      <c r="B251" s="26"/>
      <c r="C251" s="26"/>
      <c r="D251" s="26"/>
      <c r="E251" s="26"/>
      <c r="F251" s="35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15"/>
      <c r="T251" s="15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34"/>
      <c r="AL251" s="34"/>
    </row>
    <row r="252" spans="1:38" ht="15.75" customHeight="1" x14ac:dyDescent="0.2">
      <c r="A252" s="26"/>
      <c r="B252" s="26"/>
      <c r="C252" s="26"/>
      <c r="D252" s="26"/>
      <c r="E252" s="26"/>
      <c r="F252" s="35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15"/>
      <c r="T252" s="15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34"/>
      <c r="AL252" s="34"/>
    </row>
    <row r="253" spans="1:38" ht="15.75" customHeight="1" x14ac:dyDescent="0.2">
      <c r="A253" s="26"/>
      <c r="B253" s="26"/>
      <c r="C253" s="26"/>
      <c r="D253" s="26"/>
      <c r="E253" s="26"/>
      <c r="F253" s="35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15"/>
      <c r="T253" s="15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34"/>
      <c r="AL253" s="34"/>
    </row>
    <row r="254" spans="1:38" ht="15.75" customHeight="1" x14ac:dyDescent="0.2">
      <c r="A254" s="26"/>
      <c r="B254" s="26"/>
      <c r="C254" s="26"/>
      <c r="D254" s="26"/>
      <c r="E254" s="26"/>
      <c r="F254" s="35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15"/>
      <c r="T254" s="15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34"/>
      <c r="AL254" s="34"/>
    </row>
    <row r="255" spans="1:38" ht="15.75" customHeight="1" x14ac:dyDescent="0.2">
      <c r="A255" s="26"/>
      <c r="B255" s="26"/>
      <c r="C255" s="26"/>
      <c r="D255" s="26"/>
      <c r="E255" s="26"/>
      <c r="F255" s="35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15"/>
      <c r="T255" s="15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34"/>
      <c r="AL255" s="34"/>
    </row>
    <row r="256" spans="1:38" ht="15.75" customHeight="1" x14ac:dyDescent="0.2">
      <c r="A256" s="26"/>
      <c r="B256" s="26"/>
      <c r="C256" s="26"/>
      <c r="D256" s="26"/>
      <c r="E256" s="26"/>
      <c r="F256" s="35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15"/>
      <c r="T256" s="15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34"/>
      <c r="AL256" s="34"/>
    </row>
    <row r="257" spans="1:38" ht="15.75" customHeight="1" x14ac:dyDescent="0.2">
      <c r="A257" s="26"/>
      <c r="B257" s="26"/>
      <c r="C257" s="26"/>
      <c r="D257" s="26"/>
      <c r="E257" s="26"/>
      <c r="F257" s="35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15"/>
      <c r="T257" s="15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34"/>
      <c r="AL257" s="34"/>
    </row>
    <row r="258" spans="1:38" ht="15.75" customHeight="1" x14ac:dyDescent="0.2">
      <c r="A258" s="26"/>
      <c r="B258" s="26"/>
      <c r="C258" s="26"/>
      <c r="D258" s="26"/>
      <c r="E258" s="26"/>
      <c r="F258" s="35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15"/>
      <c r="T258" s="15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34"/>
      <c r="AL258" s="34"/>
    </row>
    <row r="259" spans="1:38" ht="15.75" customHeight="1" x14ac:dyDescent="0.2">
      <c r="A259" s="26"/>
      <c r="B259" s="26"/>
      <c r="C259" s="26"/>
      <c r="D259" s="26"/>
      <c r="E259" s="26"/>
      <c r="F259" s="35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15"/>
      <c r="T259" s="15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34"/>
      <c r="AL259" s="34"/>
    </row>
    <row r="260" spans="1:38" ht="15.75" customHeight="1" x14ac:dyDescent="0.2">
      <c r="A260" s="26"/>
      <c r="B260" s="26"/>
      <c r="C260" s="26"/>
      <c r="D260" s="26"/>
      <c r="E260" s="26"/>
      <c r="F260" s="35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15"/>
      <c r="T260" s="15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34"/>
      <c r="AL260" s="34"/>
    </row>
    <row r="261" spans="1:38" ht="15.75" customHeight="1" x14ac:dyDescent="0.2">
      <c r="A261" s="26"/>
      <c r="B261" s="26"/>
      <c r="C261" s="26"/>
      <c r="D261" s="26"/>
      <c r="E261" s="26"/>
      <c r="F261" s="35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15"/>
      <c r="T261" s="15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34"/>
      <c r="AL261" s="34"/>
    </row>
    <row r="262" spans="1:38" ht="15.75" customHeight="1" x14ac:dyDescent="0.2">
      <c r="A262" s="26"/>
      <c r="B262" s="26"/>
      <c r="C262" s="26"/>
      <c r="D262" s="26"/>
      <c r="E262" s="26"/>
      <c r="F262" s="35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15"/>
      <c r="T262" s="15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34"/>
      <c r="AL262" s="34"/>
    </row>
    <row r="263" spans="1:38" ht="15.75" customHeight="1" x14ac:dyDescent="0.2">
      <c r="A263" s="26"/>
      <c r="B263" s="26"/>
      <c r="C263" s="26"/>
      <c r="D263" s="26"/>
      <c r="E263" s="26"/>
      <c r="F263" s="35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15"/>
      <c r="T263" s="15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34"/>
      <c r="AL263" s="34"/>
    </row>
    <row r="264" spans="1:38" ht="15.75" customHeight="1" x14ac:dyDescent="0.2">
      <c r="A264" s="26"/>
      <c r="B264" s="26"/>
      <c r="C264" s="26"/>
      <c r="D264" s="26"/>
      <c r="E264" s="26"/>
      <c r="F264" s="35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15"/>
      <c r="T264" s="15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34"/>
      <c r="AL264" s="34"/>
    </row>
    <row r="265" spans="1:38" ht="15.75" customHeight="1" x14ac:dyDescent="0.2">
      <c r="A265" s="26"/>
      <c r="B265" s="26"/>
      <c r="C265" s="26"/>
      <c r="D265" s="26"/>
      <c r="E265" s="26"/>
      <c r="F265" s="35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15"/>
      <c r="T265" s="15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34"/>
      <c r="AL265" s="34"/>
    </row>
    <row r="266" spans="1:38" ht="15.75" customHeight="1" x14ac:dyDescent="0.2">
      <c r="A266" s="26"/>
      <c r="B266" s="26"/>
      <c r="C266" s="26"/>
      <c r="D266" s="26"/>
      <c r="E266" s="26"/>
      <c r="F266" s="35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15"/>
      <c r="T266" s="15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34"/>
      <c r="AL266" s="34"/>
    </row>
    <row r="267" spans="1:38" ht="15.75" customHeight="1" x14ac:dyDescent="0.2">
      <c r="A267" s="26"/>
      <c r="B267" s="26"/>
      <c r="C267" s="26"/>
      <c r="D267" s="26"/>
      <c r="E267" s="26"/>
      <c r="F267" s="35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15"/>
      <c r="T267" s="15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34"/>
      <c r="AL267" s="34"/>
    </row>
    <row r="268" spans="1:38" ht="15.75" customHeight="1" x14ac:dyDescent="0.2">
      <c r="A268" s="26"/>
      <c r="B268" s="26"/>
      <c r="C268" s="26"/>
      <c r="D268" s="26"/>
      <c r="E268" s="26"/>
      <c r="F268" s="35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15"/>
      <c r="T268" s="15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34"/>
      <c r="AL268" s="34"/>
    </row>
    <row r="269" spans="1:38" ht="15.75" customHeight="1" x14ac:dyDescent="0.2">
      <c r="A269" s="26"/>
      <c r="B269" s="26"/>
      <c r="C269" s="26"/>
      <c r="D269" s="26"/>
      <c r="E269" s="26"/>
      <c r="F269" s="35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15"/>
      <c r="T269" s="15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34"/>
      <c r="AL269" s="34"/>
    </row>
    <row r="270" spans="1:38" ht="15.75" customHeight="1" x14ac:dyDescent="0.2">
      <c r="A270" s="26"/>
      <c r="B270" s="26"/>
      <c r="C270" s="26"/>
      <c r="D270" s="26"/>
      <c r="E270" s="26"/>
      <c r="F270" s="35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15"/>
      <c r="T270" s="15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34"/>
      <c r="AL270" s="34"/>
    </row>
    <row r="271" spans="1:38" ht="15.75" customHeight="1" x14ac:dyDescent="0.2">
      <c r="A271" s="26"/>
      <c r="B271" s="26"/>
      <c r="C271" s="26"/>
      <c r="D271" s="26"/>
      <c r="E271" s="26"/>
      <c r="F271" s="35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15"/>
      <c r="T271" s="15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34"/>
      <c r="AL271" s="34"/>
    </row>
    <row r="272" spans="1:38" ht="15.75" customHeight="1" x14ac:dyDescent="0.2">
      <c r="A272" s="26"/>
      <c r="B272" s="26"/>
      <c r="C272" s="26"/>
      <c r="D272" s="26"/>
      <c r="E272" s="26"/>
      <c r="F272" s="35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15"/>
      <c r="T272" s="15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34"/>
      <c r="AL272" s="34"/>
    </row>
    <row r="273" spans="1:38" ht="15.75" customHeight="1" x14ac:dyDescent="0.2">
      <c r="A273" s="26"/>
      <c r="B273" s="26"/>
      <c r="C273" s="26"/>
      <c r="D273" s="26"/>
      <c r="E273" s="26"/>
      <c r="F273" s="35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15"/>
      <c r="T273" s="15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34"/>
      <c r="AL273" s="34"/>
    </row>
    <row r="274" spans="1:38" ht="15.75" customHeight="1" x14ac:dyDescent="0.2">
      <c r="A274" s="26"/>
      <c r="B274" s="26"/>
      <c r="C274" s="26"/>
      <c r="D274" s="26"/>
      <c r="E274" s="26"/>
      <c r="F274" s="35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15"/>
      <c r="T274" s="15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34"/>
      <c r="AL274" s="34"/>
    </row>
    <row r="275" spans="1:38" ht="15.75" customHeight="1" x14ac:dyDescent="0.2">
      <c r="A275" s="26"/>
      <c r="B275" s="26"/>
      <c r="C275" s="26"/>
      <c r="D275" s="26"/>
      <c r="E275" s="26"/>
      <c r="F275" s="35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15"/>
      <c r="T275" s="15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34"/>
      <c r="AL275" s="34"/>
    </row>
    <row r="276" spans="1:38" ht="15.75" customHeight="1" x14ac:dyDescent="0.2">
      <c r="A276" s="26"/>
      <c r="B276" s="26"/>
      <c r="C276" s="26"/>
      <c r="D276" s="26"/>
      <c r="E276" s="26"/>
      <c r="F276" s="35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15"/>
      <c r="T276" s="15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34"/>
      <c r="AL276" s="34"/>
    </row>
    <row r="277" spans="1:38" ht="15.75" customHeight="1" x14ac:dyDescent="0.2">
      <c r="A277" s="26"/>
      <c r="B277" s="26"/>
      <c r="C277" s="26"/>
      <c r="D277" s="26"/>
      <c r="E277" s="26"/>
      <c r="F277" s="35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15"/>
      <c r="T277" s="15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34"/>
      <c r="AL277" s="34"/>
    </row>
    <row r="278" spans="1:38" ht="15.75" customHeight="1" x14ac:dyDescent="0.2">
      <c r="A278" s="26"/>
      <c r="B278" s="26"/>
      <c r="C278" s="26"/>
      <c r="D278" s="26"/>
      <c r="E278" s="26"/>
      <c r="F278" s="35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15"/>
      <c r="T278" s="15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34"/>
      <c r="AL278" s="34"/>
    </row>
    <row r="279" spans="1:38" ht="15.75" customHeight="1" x14ac:dyDescent="0.2">
      <c r="A279" s="26"/>
      <c r="B279" s="26"/>
      <c r="C279" s="26"/>
      <c r="D279" s="26"/>
      <c r="E279" s="26"/>
      <c r="F279" s="35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15"/>
      <c r="T279" s="15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34"/>
      <c r="AL279" s="34"/>
    </row>
    <row r="280" spans="1:38" ht="15.75" customHeight="1" x14ac:dyDescent="0.2">
      <c r="A280" s="26"/>
      <c r="B280" s="26"/>
      <c r="C280" s="26"/>
      <c r="D280" s="26"/>
      <c r="E280" s="26"/>
      <c r="F280" s="35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15"/>
      <c r="T280" s="15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34"/>
      <c r="AL280" s="34"/>
    </row>
    <row r="281" spans="1:38" ht="15.75" customHeight="1" x14ac:dyDescent="0.2">
      <c r="A281" s="26"/>
      <c r="B281" s="26"/>
      <c r="C281" s="26"/>
      <c r="D281" s="26"/>
      <c r="E281" s="26"/>
      <c r="F281" s="35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15"/>
      <c r="T281" s="15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34"/>
      <c r="AL281" s="34"/>
    </row>
    <row r="282" spans="1:38" ht="15.75" customHeight="1" x14ac:dyDescent="0.2">
      <c r="A282" s="26"/>
      <c r="B282" s="26"/>
      <c r="C282" s="26"/>
      <c r="D282" s="26"/>
      <c r="E282" s="26"/>
      <c r="F282" s="35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15"/>
      <c r="T282" s="15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34"/>
      <c r="AL282" s="34"/>
    </row>
    <row r="283" spans="1:38" ht="15.75" customHeight="1" x14ac:dyDescent="0.2">
      <c r="A283" s="26"/>
      <c r="B283" s="26"/>
      <c r="C283" s="26"/>
      <c r="D283" s="26"/>
      <c r="E283" s="26"/>
      <c r="F283" s="35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15"/>
      <c r="T283" s="15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34"/>
      <c r="AL283" s="34"/>
    </row>
    <row r="284" spans="1:38" ht="15.75" customHeight="1" x14ac:dyDescent="0.2">
      <c r="A284" s="26"/>
      <c r="B284" s="26"/>
      <c r="C284" s="26"/>
      <c r="D284" s="26"/>
      <c r="E284" s="26"/>
      <c r="F284" s="35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15"/>
      <c r="T284" s="15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34"/>
      <c r="AL284" s="34"/>
    </row>
    <row r="285" spans="1:38" ht="15.75" customHeight="1" x14ac:dyDescent="0.2">
      <c r="A285" s="26"/>
      <c r="B285" s="26"/>
      <c r="C285" s="26"/>
      <c r="D285" s="26"/>
      <c r="E285" s="26"/>
      <c r="F285" s="35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15"/>
      <c r="T285" s="15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34"/>
      <c r="AL285" s="34"/>
    </row>
    <row r="286" spans="1:38" ht="15.75" customHeight="1" x14ac:dyDescent="0.2">
      <c r="A286" s="26"/>
      <c r="B286" s="26"/>
      <c r="C286" s="26"/>
      <c r="D286" s="26"/>
      <c r="E286" s="26"/>
      <c r="F286" s="35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15"/>
      <c r="T286" s="15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34"/>
      <c r="AL286" s="34"/>
    </row>
    <row r="287" spans="1:38" ht="15.75" customHeight="1" x14ac:dyDescent="0.2">
      <c r="A287" s="26"/>
      <c r="B287" s="26"/>
      <c r="C287" s="26"/>
      <c r="D287" s="26"/>
      <c r="E287" s="26"/>
      <c r="F287" s="35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15"/>
      <c r="T287" s="15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34"/>
      <c r="AL287" s="34"/>
    </row>
    <row r="288" spans="1:38" ht="15.75" customHeight="1" x14ac:dyDescent="0.2">
      <c r="A288" s="26"/>
      <c r="B288" s="26"/>
      <c r="C288" s="26"/>
      <c r="D288" s="26"/>
      <c r="E288" s="26"/>
      <c r="F288" s="35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15"/>
      <c r="T288" s="15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34"/>
      <c r="AL288" s="34"/>
    </row>
    <row r="289" spans="1:38" ht="15.75" customHeight="1" x14ac:dyDescent="0.2">
      <c r="A289" s="26"/>
      <c r="B289" s="26"/>
      <c r="C289" s="26"/>
      <c r="D289" s="26"/>
      <c r="E289" s="26"/>
      <c r="F289" s="35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15"/>
      <c r="T289" s="15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34"/>
      <c r="AL289" s="34"/>
    </row>
    <row r="290" spans="1:38" ht="15.75" customHeight="1" x14ac:dyDescent="0.2">
      <c r="A290" s="26"/>
      <c r="B290" s="26"/>
      <c r="C290" s="26"/>
      <c r="D290" s="26"/>
      <c r="E290" s="26"/>
      <c r="F290" s="35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15"/>
      <c r="T290" s="15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34"/>
      <c r="AL290" s="34"/>
    </row>
    <row r="291" spans="1:38" ht="15.75" customHeight="1" x14ac:dyDescent="0.2">
      <c r="A291" s="26"/>
      <c r="B291" s="26"/>
      <c r="C291" s="26"/>
      <c r="D291" s="26"/>
      <c r="E291" s="26"/>
      <c r="F291" s="35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15"/>
      <c r="T291" s="15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34"/>
      <c r="AL291" s="34"/>
    </row>
    <row r="292" spans="1:38" ht="15.75" customHeight="1" x14ac:dyDescent="0.2">
      <c r="A292" s="26"/>
      <c r="B292" s="26"/>
      <c r="C292" s="26"/>
      <c r="D292" s="26"/>
      <c r="E292" s="26"/>
      <c r="F292" s="35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15"/>
      <c r="T292" s="15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34"/>
      <c r="AL292" s="34"/>
    </row>
    <row r="293" spans="1:38" ht="15.75" customHeight="1" x14ac:dyDescent="0.2">
      <c r="A293" s="26"/>
      <c r="B293" s="26"/>
      <c r="C293" s="26"/>
      <c r="D293" s="26"/>
      <c r="E293" s="26"/>
      <c r="F293" s="35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15"/>
      <c r="T293" s="15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34"/>
      <c r="AL293" s="34"/>
    </row>
    <row r="294" spans="1:38" ht="15.75" customHeight="1" x14ac:dyDescent="0.2">
      <c r="A294" s="26"/>
      <c r="B294" s="26"/>
      <c r="C294" s="26"/>
      <c r="D294" s="26"/>
      <c r="E294" s="26"/>
      <c r="F294" s="35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15"/>
      <c r="T294" s="15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34"/>
      <c r="AL294" s="34"/>
    </row>
    <row r="295" spans="1:38" ht="15.75" customHeight="1" x14ac:dyDescent="0.2">
      <c r="A295" s="26"/>
      <c r="B295" s="26"/>
      <c r="C295" s="26"/>
      <c r="D295" s="26"/>
      <c r="E295" s="26"/>
      <c r="F295" s="35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15"/>
      <c r="T295" s="15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34"/>
      <c r="AL295" s="34"/>
    </row>
    <row r="296" spans="1:38" ht="15.75" customHeight="1" x14ac:dyDescent="0.2">
      <c r="A296" s="26"/>
      <c r="B296" s="26"/>
      <c r="C296" s="26"/>
      <c r="D296" s="26"/>
      <c r="E296" s="26"/>
      <c r="F296" s="35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15"/>
      <c r="T296" s="15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34"/>
      <c r="AL296" s="34"/>
    </row>
    <row r="297" spans="1:38" ht="15.75" customHeight="1" x14ac:dyDescent="0.2">
      <c r="A297" s="26"/>
      <c r="B297" s="26"/>
      <c r="C297" s="26"/>
      <c r="D297" s="26"/>
      <c r="E297" s="26"/>
      <c r="F297" s="35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15"/>
      <c r="T297" s="15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34"/>
      <c r="AL297" s="34"/>
    </row>
    <row r="298" spans="1:38" ht="15.75" customHeight="1" x14ac:dyDescent="0.2">
      <c r="A298" s="26"/>
      <c r="B298" s="26"/>
      <c r="C298" s="26"/>
      <c r="D298" s="26"/>
      <c r="E298" s="26"/>
      <c r="F298" s="35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15"/>
      <c r="T298" s="15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34"/>
      <c r="AL298" s="34"/>
    </row>
    <row r="299" spans="1:38" ht="15.75" customHeight="1" x14ac:dyDescent="0.2">
      <c r="A299" s="26"/>
      <c r="B299" s="26"/>
      <c r="C299" s="26"/>
      <c r="D299" s="26"/>
      <c r="E299" s="26"/>
      <c r="F299" s="35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15"/>
      <c r="T299" s="15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34"/>
      <c r="AL299" s="34"/>
    </row>
    <row r="300" spans="1:38" ht="15.75" customHeight="1" x14ac:dyDescent="0.2">
      <c r="A300" s="26"/>
      <c r="B300" s="26"/>
      <c r="C300" s="26"/>
      <c r="D300" s="26"/>
      <c r="E300" s="26"/>
      <c r="F300" s="35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15"/>
      <c r="T300" s="15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34"/>
      <c r="AL300" s="34"/>
    </row>
    <row r="301" spans="1:38" ht="15.75" customHeight="1" x14ac:dyDescent="0.2">
      <c r="A301" s="26"/>
      <c r="B301" s="26"/>
      <c r="C301" s="26"/>
      <c r="D301" s="26"/>
      <c r="E301" s="26"/>
      <c r="F301" s="35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15"/>
      <c r="T301" s="15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34"/>
      <c r="AL301" s="34"/>
    </row>
    <row r="302" spans="1:38" ht="15.75" customHeight="1" x14ac:dyDescent="0.2">
      <c r="A302" s="26"/>
      <c r="B302" s="26"/>
      <c r="C302" s="26"/>
      <c r="D302" s="26"/>
      <c r="E302" s="26"/>
      <c r="F302" s="35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15"/>
      <c r="T302" s="15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34"/>
      <c r="AL302" s="34"/>
    </row>
    <row r="303" spans="1:38" ht="15.75" customHeight="1" x14ac:dyDescent="0.2">
      <c r="A303" s="26"/>
      <c r="B303" s="26"/>
      <c r="C303" s="26"/>
      <c r="D303" s="26"/>
      <c r="E303" s="26"/>
      <c r="F303" s="35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15"/>
      <c r="T303" s="15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34"/>
      <c r="AL303" s="34"/>
    </row>
    <row r="304" spans="1:38" ht="15.75" customHeight="1" x14ac:dyDescent="0.2">
      <c r="A304" s="26"/>
      <c r="B304" s="26"/>
      <c r="C304" s="26"/>
      <c r="D304" s="26"/>
      <c r="E304" s="26"/>
      <c r="F304" s="35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15"/>
      <c r="T304" s="15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34"/>
      <c r="AL304" s="34"/>
    </row>
    <row r="305" spans="1:38" ht="15.75" customHeight="1" x14ac:dyDescent="0.2">
      <c r="A305" s="26"/>
      <c r="B305" s="26"/>
      <c r="C305" s="26"/>
      <c r="D305" s="26"/>
      <c r="E305" s="26"/>
      <c r="F305" s="35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15"/>
      <c r="T305" s="15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34"/>
      <c r="AL305" s="34"/>
    </row>
    <row r="306" spans="1:38" ht="15.75" customHeight="1" x14ac:dyDescent="0.2">
      <c r="A306" s="26"/>
      <c r="B306" s="26"/>
      <c r="C306" s="26"/>
      <c r="D306" s="26"/>
      <c r="E306" s="26"/>
      <c r="F306" s="35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15"/>
      <c r="T306" s="15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34"/>
      <c r="AL306" s="34"/>
    </row>
    <row r="307" spans="1:38" ht="15.75" customHeight="1" x14ac:dyDescent="0.2">
      <c r="A307" s="26"/>
      <c r="B307" s="26"/>
      <c r="C307" s="26"/>
      <c r="D307" s="26"/>
      <c r="E307" s="26"/>
      <c r="F307" s="35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15"/>
      <c r="T307" s="15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34"/>
      <c r="AL307" s="34"/>
    </row>
    <row r="308" spans="1:38" ht="15.75" customHeight="1" x14ac:dyDescent="0.2">
      <c r="A308" s="26"/>
      <c r="B308" s="26"/>
      <c r="C308" s="26"/>
      <c r="D308" s="26"/>
      <c r="E308" s="26"/>
      <c r="F308" s="35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15"/>
      <c r="T308" s="15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34"/>
      <c r="AL308" s="34"/>
    </row>
    <row r="309" spans="1:38" ht="15.75" customHeight="1" x14ac:dyDescent="0.2">
      <c r="A309" s="26"/>
      <c r="B309" s="26"/>
      <c r="C309" s="26"/>
      <c r="D309" s="26"/>
      <c r="E309" s="26"/>
      <c r="F309" s="35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15"/>
      <c r="T309" s="15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34"/>
      <c r="AL309" s="34"/>
    </row>
    <row r="310" spans="1:38" ht="15.75" customHeight="1" x14ac:dyDescent="0.2">
      <c r="A310" s="26"/>
      <c r="B310" s="26"/>
      <c r="C310" s="26"/>
      <c r="D310" s="26"/>
      <c r="E310" s="26"/>
      <c r="F310" s="35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15"/>
      <c r="T310" s="15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34"/>
      <c r="AL310" s="34"/>
    </row>
    <row r="311" spans="1:38" ht="15.75" customHeight="1" x14ac:dyDescent="0.2">
      <c r="A311" s="26"/>
      <c r="B311" s="26"/>
      <c r="C311" s="26"/>
      <c r="D311" s="26"/>
      <c r="E311" s="26"/>
      <c r="F311" s="35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15"/>
      <c r="T311" s="15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34"/>
      <c r="AL311" s="34"/>
    </row>
    <row r="312" spans="1:38" ht="15.75" customHeight="1" x14ac:dyDescent="0.2">
      <c r="A312" s="26"/>
      <c r="B312" s="26"/>
      <c r="C312" s="26"/>
      <c r="D312" s="26"/>
      <c r="E312" s="26"/>
      <c r="F312" s="35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15"/>
      <c r="T312" s="15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34"/>
      <c r="AL312" s="34"/>
    </row>
    <row r="313" spans="1:38" ht="15.75" customHeight="1" x14ac:dyDescent="0.2">
      <c r="A313" s="26"/>
      <c r="B313" s="26"/>
      <c r="C313" s="26"/>
      <c r="D313" s="26"/>
      <c r="E313" s="26"/>
      <c r="F313" s="35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15"/>
      <c r="T313" s="15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34"/>
      <c r="AL313" s="34"/>
    </row>
    <row r="314" spans="1:38" ht="15.75" customHeight="1" x14ac:dyDescent="0.2">
      <c r="A314" s="26"/>
      <c r="B314" s="26"/>
      <c r="C314" s="26"/>
      <c r="D314" s="26"/>
      <c r="E314" s="26"/>
      <c r="F314" s="35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15"/>
      <c r="T314" s="15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34"/>
      <c r="AL314" s="34"/>
    </row>
    <row r="315" spans="1:38" ht="15.75" customHeight="1" x14ac:dyDescent="0.2">
      <c r="A315" s="26"/>
      <c r="B315" s="26"/>
      <c r="C315" s="26"/>
      <c r="D315" s="26"/>
      <c r="E315" s="26"/>
      <c r="F315" s="35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15"/>
      <c r="T315" s="15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34"/>
      <c r="AL315" s="34"/>
    </row>
    <row r="316" spans="1:38" ht="15.75" customHeight="1" x14ac:dyDescent="0.2">
      <c r="A316" s="26"/>
      <c r="B316" s="26"/>
      <c r="C316" s="26"/>
      <c r="D316" s="26"/>
      <c r="E316" s="26"/>
      <c r="F316" s="35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15"/>
      <c r="T316" s="15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34"/>
      <c r="AL316" s="34"/>
    </row>
    <row r="317" spans="1:38" ht="15.75" customHeight="1" x14ac:dyDescent="0.2">
      <c r="A317" s="26"/>
      <c r="B317" s="26"/>
      <c r="C317" s="26"/>
      <c r="D317" s="26"/>
      <c r="E317" s="26"/>
      <c r="F317" s="35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15"/>
      <c r="T317" s="15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34"/>
      <c r="AL317" s="34"/>
    </row>
    <row r="318" spans="1:38" ht="15.75" customHeight="1" x14ac:dyDescent="0.2">
      <c r="A318" s="26"/>
      <c r="B318" s="26"/>
      <c r="C318" s="26"/>
      <c r="D318" s="26"/>
      <c r="E318" s="26"/>
      <c r="F318" s="35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15"/>
      <c r="T318" s="15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34"/>
      <c r="AL318" s="34"/>
    </row>
    <row r="319" spans="1:38" ht="15.75" customHeight="1" x14ac:dyDescent="0.2">
      <c r="A319" s="26"/>
      <c r="B319" s="26"/>
      <c r="C319" s="26"/>
      <c r="D319" s="26"/>
      <c r="E319" s="26"/>
      <c r="F319" s="35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15"/>
      <c r="T319" s="15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34"/>
      <c r="AL319" s="34"/>
    </row>
    <row r="320" spans="1:38" ht="15.75" customHeight="1" x14ac:dyDescent="0.2">
      <c r="A320" s="26"/>
      <c r="B320" s="26"/>
      <c r="C320" s="26"/>
      <c r="D320" s="26"/>
      <c r="E320" s="26"/>
      <c r="F320" s="35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15"/>
      <c r="T320" s="15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34"/>
      <c r="AL320" s="34"/>
    </row>
    <row r="321" spans="1:38" ht="15.75" customHeight="1" x14ac:dyDescent="0.2">
      <c r="A321" s="26"/>
      <c r="B321" s="26"/>
      <c r="C321" s="26"/>
      <c r="D321" s="26"/>
      <c r="E321" s="26"/>
      <c r="F321" s="35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15"/>
      <c r="T321" s="15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34"/>
      <c r="AL321" s="34"/>
    </row>
    <row r="322" spans="1:38" ht="15.75" customHeight="1" x14ac:dyDescent="0.2">
      <c r="A322" s="26"/>
      <c r="B322" s="26"/>
      <c r="C322" s="26"/>
      <c r="D322" s="26"/>
      <c r="E322" s="26"/>
      <c r="F322" s="35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15"/>
      <c r="T322" s="15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34"/>
      <c r="AL322" s="34"/>
    </row>
    <row r="323" spans="1:38" ht="15.75" customHeight="1" x14ac:dyDescent="0.2">
      <c r="A323" s="26"/>
      <c r="B323" s="26"/>
      <c r="C323" s="26"/>
      <c r="D323" s="26"/>
      <c r="E323" s="26"/>
      <c r="F323" s="35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15"/>
      <c r="T323" s="15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34"/>
      <c r="AL323" s="34"/>
    </row>
    <row r="324" spans="1:38" ht="15.75" customHeight="1" x14ac:dyDescent="0.2">
      <c r="A324" s="26"/>
      <c r="B324" s="26"/>
      <c r="C324" s="26"/>
      <c r="D324" s="26"/>
      <c r="E324" s="26"/>
      <c r="F324" s="35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15"/>
      <c r="T324" s="15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34"/>
      <c r="AL324" s="34"/>
    </row>
    <row r="325" spans="1:38" ht="15.75" customHeight="1" x14ac:dyDescent="0.2">
      <c r="A325" s="26"/>
      <c r="B325" s="26"/>
      <c r="C325" s="26"/>
      <c r="D325" s="26"/>
      <c r="E325" s="26"/>
      <c r="F325" s="35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15"/>
      <c r="T325" s="15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34"/>
      <c r="AL325" s="34"/>
    </row>
    <row r="326" spans="1:38" ht="15.75" customHeight="1" x14ac:dyDescent="0.2">
      <c r="A326" s="26"/>
      <c r="B326" s="26"/>
      <c r="C326" s="26"/>
      <c r="D326" s="26"/>
      <c r="E326" s="26"/>
      <c r="F326" s="35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15"/>
      <c r="T326" s="15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34"/>
      <c r="AL326" s="34"/>
    </row>
    <row r="327" spans="1:38" ht="15.75" customHeight="1" x14ac:dyDescent="0.2">
      <c r="A327" s="26"/>
      <c r="B327" s="26"/>
      <c r="C327" s="26"/>
      <c r="D327" s="26"/>
      <c r="E327" s="26"/>
      <c r="F327" s="35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15"/>
      <c r="T327" s="15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34"/>
      <c r="AL327" s="34"/>
    </row>
    <row r="328" spans="1:38" ht="15.75" customHeight="1" x14ac:dyDescent="0.2">
      <c r="A328" s="26"/>
      <c r="B328" s="26"/>
      <c r="C328" s="26"/>
      <c r="D328" s="26"/>
      <c r="E328" s="26"/>
      <c r="F328" s="35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15"/>
      <c r="T328" s="15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34"/>
      <c r="AL328" s="34"/>
    </row>
    <row r="329" spans="1:38" ht="15.75" customHeight="1" x14ac:dyDescent="0.2">
      <c r="A329" s="26"/>
      <c r="B329" s="26"/>
      <c r="C329" s="26"/>
      <c r="D329" s="26"/>
      <c r="E329" s="26"/>
      <c r="F329" s="35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15"/>
      <c r="T329" s="15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34"/>
      <c r="AL329" s="34"/>
    </row>
    <row r="330" spans="1:38" ht="15.75" customHeight="1" x14ac:dyDescent="0.2">
      <c r="A330" s="26"/>
      <c r="B330" s="26"/>
      <c r="C330" s="26"/>
      <c r="D330" s="26"/>
      <c r="E330" s="26"/>
      <c r="F330" s="35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15"/>
      <c r="T330" s="15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34"/>
      <c r="AL330" s="34"/>
    </row>
    <row r="331" spans="1:38" ht="15.75" customHeight="1" x14ac:dyDescent="0.2">
      <c r="A331" s="26"/>
      <c r="B331" s="26"/>
      <c r="C331" s="26"/>
      <c r="D331" s="26"/>
      <c r="E331" s="26"/>
      <c r="F331" s="35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15"/>
      <c r="T331" s="15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34"/>
      <c r="AL331" s="34"/>
    </row>
    <row r="332" spans="1:38" ht="15.75" customHeight="1" x14ac:dyDescent="0.2">
      <c r="A332" s="26"/>
      <c r="B332" s="26"/>
      <c r="C332" s="26"/>
      <c r="D332" s="26"/>
      <c r="E332" s="26"/>
      <c r="F332" s="35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15"/>
      <c r="T332" s="15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34"/>
      <c r="AL332" s="34"/>
    </row>
    <row r="333" spans="1:38" ht="15.75" customHeight="1" x14ac:dyDescent="0.2">
      <c r="A333" s="26"/>
      <c r="B333" s="26"/>
      <c r="C333" s="26"/>
      <c r="D333" s="26"/>
      <c r="E333" s="26"/>
      <c r="F333" s="35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15"/>
      <c r="T333" s="15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34"/>
      <c r="AL333" s="34"/>
    </row>
    <row r="334" spans="1:38" ht="15.75" customHeight="1" x14ac:dyDescent="0.2">
      <c r="A334" s="26"/>
      <c r="B334" s="26"/>
      <c r="C334" s="26"/>
      <c r="D334" s="26"/>
      <c r="E334" s="26"/>
      <c r="F334" s="35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15"/>
      <c r="T334" s="15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34"/>
      <c r="AL334" s="34"/>
    </row>
    <row r="335" spans="1:38" ht="15.75" customHeight="1" x14ac:dyDescent="0.2">
      <c r="A335" s="26"/>
      <c r="B335" s="26"/>
      <c r="C335" s="26"/>
      <c r="D335" s="26"/>
      <c r="E335" s="26"/>
      <c r="F335" s="35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15"/>
      <c r="T335" s="15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34"/>
      <c r="AL335" s="34"/>
    </row>
    <row r="336" spans="1:38" ht="15.75" customHeight="1" x14ac:dyDescent="0.2">
      <c r="A336" s="26"/>
      <c r="B336" s="26"/>
      <c r="C336" s="26"/>
      <c r="D336" s="26"/>
      <c r="E336" s="26"/>
      <c r="F336" s="35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15"/>
      <c r="T336" s="15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34"/>
      <c r="AL336" s="34"/>
    </row>
    <row r="337" spans="1:38" ht="15.75" customHeight="1" x14ac:dyDescent="0.2">
      <c r="A337" s="26"/>
      <c r="B337" s="26"/>
      <c r="C337" s="26"/>
      <c r="D337" s="26"/>
      <c r="E337" s="26"/>
      <c r="F337" s="35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15"/>
      <c r="T337" s="15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34"/>
      <c r="AL337" s="34"/>
    </row>
    <row r="338" spans="1:38" ht="15.75" customHeight="1" x14ac:dyDescent="0.2">
      <c r="A338" s="26"/>
      <c r="B338" s="26"/>
      <c r="C338" s="26"/>
      <c r="D338" s="26"/>
      <c r="E338" s="26"/>
      <c r="F338" s="35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15"/>
      <c r="T338" s="15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34"/>
      <c r="AL338" s="34"/>
    </row>
    <row r="339" spans="1:38" ht="15.75" customHeight="1" x14ac:dyDescent="0.2">
      <c r="A339" s="26"/>
      <c r="B339" s="26"/>
      <c r="C339" s="26"/>
      <c r="D339" s="26"/>
      <c r="E339" s="26"/>
      <c r="F339" s="35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15"/>
      <c r="T339" s="15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34"/>
      <c r="AL339" s="34"/>
    </row>
    <row r="340" spans="1:38" ht="15.75" customHeight="1" x14ac:dyDescent="0.2">
      <c r="A340" s="26"/>
      <c r="B340" s="26"/>
      <c r="C340" s="26"/>
      <c r="D340" s="26"/>
      <c r="E340" s="26"/>
      <c r="F340" s="35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15"/>
      <c r="T340" s="15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34"/>
      <c r="AL340" s="34"/>
    </row>
    <row r="341" spans="1:38" ht="15.75" customHeight="1" x14ac:dyDescent="0.2">
      <c r="A341" s="26"/>
      <c r="B341" s="26"/>
      <c r="C341" s="26"/>
      <c r="D341" s="26"/>
      <c r="E341" s="26"/>
      <c r="F341" s="35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15"/>
      <c r="T341" s="15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34"/>
      <c r="AL341" s="34"/>
    </row>
    <row r="342" spans="1:38" ht="15.75" customHeight="1" x14ac:dyDescent="0.2">
      <c r="A342" s="26"/>
      <c r="B342" s="26"/>
      <c r="C342" s="26"/>
      <c r="D342" s="26"/>
      <c r="E342" s="26"/>
      <c r="F342" s="35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15"/>
      <c r="T342" s="15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34"/>
      <c r="AL342" s="34"/>
    </row>
    <row r="343" spans="1:38" ht="15.75" customHeight="1" x14ac:dyDescent="0.2">
      <c r="A343" s="26"/>
      <c r="B343" s="26"/>
      <c r="C343" s="26"/>
      <c r="D343" s="26"/>
      <c r="E343" s="26"/>
      <c r="F343" s="35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15"/>
      <c r="T343" s="15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34"/>
      <c r="AL343" s="34"/>
    </row>
    <row r="344" spans="1:38" ht="15.75" customHeight="1" x14ac:dyDescent="0.2">
      <c r="A344" s="26"/>
      <c r="B344" s="26"/>
      <c r="C344" s="26"/>
      <c r="D344" s="26"/>
      <c r="E344" s="26"/>
      <c r="F344" s="35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15"/>
      <c r="T344" s="15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34"/>
      <c r="AL344" s="34"/>
    </row>
    <row r="345" spans="1:38" ht="15.75" customHeight="1" x14ac:dyDescent="0.2">
      <c r="A345" s="26"/>
      <c r="B345" s="26"/>
      <c r="C345" s="26"/>
      <c r="D345" s="26"/>
      <c r="E345" s="26"/>
      <c r="F345" s="35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15"/>
      <c r="T345" s="15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34"/>
      <c r="AL345" s="34"/>
    </row>
    <row r="346" spans="1:38" ht="15.75" customHeight="1" x14ac:dyDescent="0.2">
      <c r="A346" s="26"/>
      <c r="B346" s="26"/>
      <c r="C346" s="26"/>
      <c r="D346" s="26"/>
      <c r="E346" s="26"/>
      <c r="F346" s="35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15"/>
      <c r="T346" s="15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34"/>
      <c r="AL346" s="34"/>
    </row>
    <row r="347" spans="1:38" ht="15.75" customHeight="1" x14ac:dyDescent="0.2">
      <c r="A347" s="26"/>
      <c r="B347" s="26"/>
      <c r="C347" s="26"/>
      <c r="D347" s="26"/>
      <c r="E347" s="26"/>
      <c r="F347" s="35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15"/>
      <c r="T347" s="15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34"/>
      <c r="AL347" s="34"/>
    </row>
    <row r="348" spans="1:38" ht="15.75" customHeight="1" x14ac:dyDescent="0.2">
      <c r="A348" s="26"/>
      <c r="B348" s="26"/>
      <c r="C348" s="26"/>
      <c r="D348" s="26"/>
      <c r="E348" s="26"/>
      <c r="F348" s="35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15"/>
      <c r="T348" s="15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34"/>
      <c r="AL348" s="34"/>
    </row>
    <row r="349" spans="1:38" ht="15.75" customHeight="1" x14ac:dyDescent="0.2">
      <c r="A349" s="26"/>
      <c r="B349" s="26"/>
      <c r="C349" s="26"/>
      <c r="D349" s="26"/>
      <c r="E349" s="26"/>
      <c r="F349" s="35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15"/>
      <c r="T349" s="15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34"/>
      <c r="AL349" s="34"/>
    </row>
    <row r="350" spans="1:38" ht="15.75" customHeight="1" x14ac:dyDescent="0.2">
      <c r="A350" s="26"/>
      <c r="B350" s="26"/>
      <c r="C350" s="26"/>
      <c r="D350" s="26"/>
      <c r="E350" s="26"/>
      <c r="F350" s="35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15"/>
      <c r="T350" s="15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34"/>
      <c r="AL350" s="34"/>
    </row>
    <row r="351" spans="1:38" ht="15.75" customHeight="1" x14ac:dyDescent="0.2">
      <c r="A351" s="26"/>
      <c r="B351" s="26"/>
      <c r="C351" s="26"/>
      <c r="D351" s="26"/>
      <c r="E351" s="26"/>
      <c r="F351" s="35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15"/>
      <c r="T351" s="15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34"/>
      <c r="AL351" s="34"/>
    </row>
    <row r="352" spans="1:38" ht="15.75" customHeight="1" x14ac:dyDescent="0.2">
      <c r="A352" s="26"/>
      <c r="B352" s="26"/>
      <c r="C352" s="26"/>
      <c r="D352" s="26"/>
      <c r="E352" s="26"/>
      <c r="F352" s="35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15"/>
      <c r="T352" s="15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34"/>
      <c r="AL352" s="34"/>
    </row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B1:R1"/>
    <mergeCell ref="B2:R2"/>
    <mergeCell ref="B4:E4"/>
    <mergeCell ref="B6:E6"/>
  </mergeCells>
  <pageMargins left="0.7" right="0.7" top="0.75" bottom="0.75" header="0" footer="0"/>
  <pageSetup orientation="landscape" r:id="rId1"/>
  <ignoredErrors>
    <ignoredError sqref="F11 F27:F28" formulaRange="1"/>
    <ignoredError sqref="C8 C2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1:AL997"/>
  <sheetViews>
    <sheetView showGridLines="0" workbookViewId="0">
      <selection activeCell="S57" sqref="S57"/>
    </sheetView>
  </sheetViews>
  <sheetFormatPr baseColWidth="10" defaultColWidth="14.42578125" defaultRowHeight="15" customHeight="1" x14ac:dyDescent="0.2"/>
  <cols>
    <col min="1" max="2" width="1.140625" customWidth="1"/>
    <col min="3" max="3" width="24" customWidth="1"/>
    <col min="4" max="15" width="8.7109375" customWidth="1"/>
    <col min="16" max="16" width="8" customWidth="1"/>
    <col min="17" max="17" width="0.85546875" customWidth="1"/>
    <col min="18" max="18" width="11.7109375" customWidth="1"/>
    <col min="19" max="27" width="11.42578125" customWidth="1"/>
    <col min="28" max="38" width="9.140625" customWidth="1"/>
  </cols>
  <sheetData>
    <row r="1" spans="2:28" ht="12.75" customHeight="1" x14ac:dyDescent="0.2"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2:28" ht="12.75" customHeight="1" x14ac:dyDescent="0.2"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2:28" ht="16.5" customHeight="1" x14ac:dyDescent="0.25">
      <c r="B3" s="549" t="s">
        <v>294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2:28" ht="16.5" customHeight="1" x14ac:dyDescent="0.25">
      <c r="B4" s="549" t="s">
        <v>1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2:28" ht="12.75" customHeight="1" x14ac:dyDescent="0.2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2:28" ht="15.75" customHeight="1" x14ac:dyDescent="0.2">
      <c r="B6" s="553" t="s">
        <v>266</v>
      </c>
      <c r="C6" s="535"/>
      <c r="D6" s="467" t="s">
        <v>4</v>
      </c>
      <c r="E6" s="467" t="s">
        <v>267</v>
      </c>
      <c r="F6" s="467" t="s">
        <v>276</v>
      </c>
      <c r="G6" s="467" t="s">
        <v>277</v>
      </c>
      <c r="H6" s="467" t="s">
        <v>278</v>
      </c>
      <c r="I6" s="467" t="s">
        <v>279</v>
      </c>
      <c r="J6" s="467" t="s">
        <v>280</v>
      </c>
      <c r="K6" s="467" t="s">
        <v>281</v>
      </c>
      <c r="L6" s="467" t="s">
        <v>282</v>
      </c>
      <c r="M6" s="467" t="s">
        <v>283</v>
      </c>
      <c r="N6" s="467" t="s">
        <v>284</v>
      </c>
      <c r="O6" s="467" t="s">
        <v>285</v>
      </c>
      <c r="P6" s="553" t="s">
        <v>286</v>
      </c>
      <c r="Q6" s="531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pans="2:28" ht="6.75" customHeight="1" x14ac:dyDescent="0.2">
      <c r="B7" s="457"/>
      <c r="C7" s="10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58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</row>
    <row r="8" spans="2:28" ht="15.75" customHeight="1" x14ac:dyDescent="0.2">
      <c r="B8" s="554" t="s">
        <v>4</v>
      </c>
      <c r="C8" s="521"/>
      <c r="D8" s="429">
        <f>SUM(D10:D15)</f>
        <v>19128.65482</v>
      </c>
      <c r="E8" s="429">
        <f>SUM(E10:E15)</f>
        <v>1851.6857</v>
      </c>
      <c r="F8" s="429">
        <f t="shared" ref="F8:P8" si="0">SUM(F10:F15)</f>
        <v>2074.6266500000002</v>
      </c>
      <c r="G8" s="429">
        <f t="shared" si="0"/>
        <v>2425.1865399999997</v>
      </c>
      <c r="H8" s="429">
        <f t="shared" si="0"/>
        <v>1609.3642499999999</v>
      </c>
      <c r="I8" s="429">
        <f t="shared" si="0"/>
        <v>1879.2646000000002</v>
      </c>
      <c r="J8" s="429">
        <f t="shared" si="0"/>
        <v>1684.3776499999999</v>
      </c>
      <c r="K8" s="429">
        <f t="shared" si="0"/>
        <v>1259.7577200000001</v>
      </c>
      <c r="L8" s="429">
        <f t="shared" si="0"/>
        <v>1197.4888000000001</v>
      </c>
      <c r="M8" s="429">
        <f t="shared" si="0"/>
        <v>1038.2621999999999</v>
      </c>
      <c r="N8" s="429">
        <f t="shared" si="0"/>
        <v>1195.72785</v>
      </c>
      <c r="O8" s="429">
        <f t="shared" si="0"/>
        <v>1797.3561599999998</v>
      </c>
      <c r="P8" s="429">
        <f t="shared" si="0"/>
        <v>1115.5567000000001</v>
      </c>
      <c r="Q8" s="460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</row>
    <row r="9" spans="2:28" ht="3" customHeight="1" x14ac:dyDescent="0.2">
      <c r="B9" s="450"/>
      <c r="C9" s="85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452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</row>
    <row r="10" spans="2:28" ht="15" customHeight="1" x14ac:dyDescent="0.2">
      <c r="B10" s="450"/>
      <c r="C10" s="85" t="s">
        <v>135</v>
      </c>
      <c r="D10" s="328">
        <f t="shared" ref="D10:D15" si="1">SUM(E10:P10)</f>
        <v>0</v>
      </c>
      <c r="E10" s="328">
        <v>0</v>
      </c>
      <c r="F10" s="328">
        <v>0</v>
      </c>
      <c r="G10" s="328">
        <v>0</v>
      </c>
      <c r="H10" s="328">
        <v>0</v>
      </c>
      <c r="I10" s="328">
        <v>0</v>
      </c>
      <c r="J10" s="328">
        <v>0</v>
      </c>
      <c r="K10" s="328">
        <v>0</v>
      </c>
      <c r="L10" s="328">
        <v>0</v>
      </c>
      <c r="M10" s="328">
        <v>0</v>
      </c>
      <c r="N10" s="328">
        <v>0</v>
      </c>
      <c r="O10" s="328">
        <v>0</v>
      </c>
      <c r="P10" s="328">
        <v>0</v>
      </c>
      <c r="Q10" s="452"/>
      <c r="R10" s="93"/>
      <c r="S10" s="93" t="s">
        <v>144</v>
      </c>
      <c r="T10" s="139">
        <v>11940.48</v>
      </c>
      <c r="U10" s="93"/>
      <c r="V10" s="93"/>
      <c r="W10" s="93"/>
      <c r="X10" s="93"/>
      <c r="Y10" s="93"/>
      <c r="Z10" s="93"/>
      <c r="AA10" s="93"/>
      <c r="AB10" s="93"/>
    </row>
    <row r="11" spans="2:28" ht="15" customHeight="1" x14ac:dyDescent="0.2">
      <c r="B11" s="450"/>
      <c r="C11" s="85" t="s">
        <v>269</v>
      </c>
      <c r="D11" s="328">
        <f t="shared" si="1"/>
        <v>1684.28079</v>
      </c>
      <c r="E11" s="203">
        <v>539.9135</v>
      </c>
      <c r="F11" s="203">
        <v>315.82965000000002</v>
      </c>
      <c r="G11" s="203">
        <v>811.29963999999995</v>
      </c>
      <c r="H11" s="328">
        <v>0</v>
      </c>
      <c r="I11" s="328">
        <v>0</v>
      </c>
      <c r="J11" s="328">
        <v>0</v>
      </c>
      <c r="K11" s="328">
        <v>0</v>
      </c>
      <c r="L11" s="203">
        <v>17.238</v>
      </c>
      <c r="M11" s="328">
        <v>0</v>
      </c>
      <c r="N11" s="328">
        <v>0</v>
      </c>
      <c r="O11" s="328">
        <v>0</v>
      </c>
      <c r="P11" s="328">
        <v>0</v>
      </c>
      <c r="Q11" s="452"/>
      <c r="R11" s="93"/>
      <c r="S11" s="93" t="s">
        <v>158</v>
      </c>
      <c r="T11" s="139">
        <v>1080.72</v>
      </c>
      <c r="U11" s="93"/>
      <c r="V11" s="93"/>
      <c r="W11" s="93"/>
      <c r="X11" s="93"/>
      <c r="Y11" s="93"/>
      <c r="Z11" s="93"/>
      <c r="AA11" s="93"/>
      <c r="AB11" s="93"/>
    </row>
    <row r="12" spans="2:28" ht="15" customHeight="1" x14ac:dyDescent="0.2">
      <c r="B12" s="450"/>
      <c r="C12" s="85" t="s">
        <v>144</v>
      </c>
      <c r="D12" s="328">
        <f t="shared" si="1"/>
        <v>8589.3589599999996</v>
      </c>
      <c r="E12" s="203">
        <v>425.8168</v>
      </c>
      <c r="F12" s="203">
        <v>634.92900000000009</v>
      </c>
      <c r="G12" s="203">
        <v>851.47939999999983</v>
      </c>
      <c r="H12" s="203">
        <v>806.09809999999993</v>
      </c>
      <c r="I12" s="203">
        <v>831.24180000000024</v>
      </c>
      <c r="J12" s="203">
        <v>827.30354999999997</v>
      </c>
      <c r="K12" s="203">
        <v>667.84559999999999</v>
      </c>
      <c r="L12" s="203">
        <v>553.33839999999998</v>
      </c>
      <c r="M12" s="203">
        <v>444.63920000000002</v>
      </c>
      <c r="N12" s="203">
        <v>680.9202499999999</v>
      </c>
      <c r="O12" s="203">
        <v>1201.24946</v>
      </c>
      <c r="P12" s="203">
        <v>664.49739999999997</v>
      </c>
      <c r="Q12" s="452"/>
      <c r="R12" s="93"/>
      <c r="S12" s="93"/>
      <c r="T12" s="139"/>
      <c r="U12" s="93"/>
      <c r="V12" s="93"/>
      <c r="W12" s="93"/>
      <c r="X12" s="93"/>
      <c r="Y12" s="93"/>
      <c r="Z12" s="93"/>
      <c r="AA12" s="93"/>
      <c r="AB12" s="93"/>
    </row>
    <row r="13" spans="2:28" ht="15" customHeight="1" x14ac:dyDescent="0.2">
      <c r="B13" s="450"/>
      <c r="C13" s="85" t="s">
        <v>158</v>
      </c>
      <c r="D13" s="328">
        <f t="shared" si="1"/>
        <v>156.90915000000001</v>
      </c>
      <c r="E13" s="328">
        <v>0</v>
      </c>
      <c r="F13" s="328">
        <v>0</v>
      </c>
      <c r="G13" s="328">
        <v>0</v>
      </c>
      <c r="H13" s="203">
        <v>69.564849999999993</v>
      </c>
      <c r="I13" s="203">
        <v>65.276600000000002</v>
      </c>
      <c r="J13" s="203">
        <v>22.067699999999999</v>
      </c>
      <c r="K13" s="328">
        <v>0</v>
      </c>
      <c r="L13" s="328">
        <v>0</v>
      </c>
      <c r="M13" s="328">
        <v>0</v>
      </c>
      <c r="N13" s="328">
        <v>0</v>
      </c>
      <c r="O13" s="328">
        <v>0</v>
      </c>
      <c r="P13" s="328">
        <v>0</v>
      </c>
      <c r="Q13" s="452"/>
      <c r="R13" s="93"/>
      <c r="S13" s="93" t="s">
        <v>295</v>
      </c>
      <c r="T13" s="139">
        <v>1210.02</v>
      </c>
      <c r="U13" s="93"/>
      <c r="V13" s="93"/>
      <c r="W13" s="93"/>
      <c r="X13" s="93"/>
      <c r="Y13" s="93"/>
      <c r="Z13" s="93"/>
      <c r="AA13" s="93"/>
      <c r="AB13" s="93"/>
    </row>
    <row r="14" spans="2:28" ht="15" customHeight="1" x14ac:dyDescent="0.2">
      <c r="B14" s="450"/>
      <c r="C14" s="85" t="s">
        <v>295</v>
      </c>
      <c r="D14" s="328">
        <f t="shared" si="1"/>
        <v>0</v>
      </c>
      <c r="E14" s="328">
        <v>0</v>
      </c>
      <c r="F14" s="328">
        <v>0</v>
      </c>
      <c r="G14" s="328">
        <v>0</v>
      </c>
      <c r="H14" s="328">
        <v>0</v>
      </c>
      <c r="I14" s="328">
        <v>0</v>
      </c>
      <c r="J14" s="328">
        <v>0</v>
      </c>
      <c r="K14" s="328">
        <v>0</v>
      </c>
      <c r="L14" s="328">
        <v>0</v>
      </c>
      <c r="M14" s="328">
        <v>0</v>
      </c>
      <c r="N14" s="328">
        <v>0</v>
      </c>
      <c r="O14" s="328">
        <v>0</v>
      </c>
      <c r="P14" s="328">
        <v>0</v>
      </c>
      <c r="Q14" s="452"/>
      <c r="R14" s="93"/>
      <c r="S14" s="93" t="s">
        <v>159</v>
      </c>
      <c r="T14" s="140">
        <v>61.16</v>
      </c>
      <c r="U14" s="93"/>
      <c r="V14" s="93"/>
      <c r="W14" s="93"/>
      <c r="X14" s="93"/>
      <c r="Y14" s="93"/>
      <c r="Z14" s="93"/>
      <c r="AA14" s="93"/>
      <c r="AB14" s="93"/>
    </row>
    <row r="15" spans="2:28" ht="15" customHeight="1" x14ac:dyDescent="0.2">
      <c r="B15" s="450"/>
      <c r="C15" s="85" t="s">
        <v>296</v>
      </c>
      <c r="D15" s="328">
        <f t="shared" si="1"/>
        <v>8698.10592</v>
      </c>
      <c r="E15" s="203">
        <v>885.95539999999994</v>
      </c>
      <c r="F15" s="203">
        <v>1123.8679999999999</v>
      </c>
      <c r="G15" s="203">
        <v>762.40750000000003</v>
      </c>
      <c r="H15" s="203">
        <v>733.70129999999995</v>
      </c>
      <c r="I15" s="203">
        <v>982.74619999999993</v>
      </c>
      <c r="J15" s="203">
        <v>835.00639999999999</v>
      </c>
      <c r="K15" s="203">
        <v>591.91212000000007</v>
      </c>
      <c r="L15" s="203">
        <v>626.91240000000005</v>
      </c>
      <c r="M15" s="203">
        <v>593.62299999999993</v>
      </c>
      <c r="N15" s="203">
        <v>514.80760000000009</v>
      </c>
      <c r="O15" s="203">
        <v>596.10669999999993</v>
      </c>
      <c r="P15" s="203">
        <v>451.05930000000001</v>
      </c>
      <c r="Q15" s="452"/>
      <c r="R15" s="93"/>
      <c r="S15" s="93"/>
      <c r="T15" s="140"/>
      <c r="U15" s="93"/>
      <c r="V15" s="93"/>
      <c r="W15" s="93"/>
      <c r="X15" s="93"/>
      <c r="Y15" s="93"/>
      <c r="Z15" s="93"/>
      <c r="AA15" s="93"/>
      <c r="AB15" s="93"/>
    </row>
    <row r="16" spans="2:28" ht="5.25" customHeight="1" x14ac:dyDescent="0.2">
      <c r="B16" s="464"/>
      <c r="C16" s="465"/>
      <c r="D16" s="359"/>
      <c r="E16" s="509"/>
      <c r="F16" s="509"/>
      <c r="G16" s="509"/>
      <c r="H16" s="509"/>
      <c r="I16" s="509"/>
      <c r="J16" s="509"/>
      <c r="K16" s="509"/>
      <c r="L16" s="359"/>
      <c r="M16" s="509"/>
      <c r="N16" s="359"/>
      <c r="O16" s="359"/>
      <c r="P16" s="359"/>
      <c r="Q16" s="466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</row>
    <row r="17" spans="2:32" ht="12.75" customHeight="1" x14ac:dyDescent="0.2">
      <c r="B17" s="111" t="s">
        <v>288</v>
      </c>
      <c r="C17" s="234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4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</row>
    <row r="18" spans="2:32" ht="12.75" customHeight="1" x14ac:dyDescent="0.2">
      <c r="B18" s="29" t="s">
        <v>33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2:32" ht="16.5" hidden="1" customHeight="1" x14ac:dyDescent="0.25">
      <c r="B19" s="563" t="s">
        <v>297</v>
      </c>
      <c r="C19" s="564"/>
      <c r="D19" s="564"/>
      <c r="E19" s="564"/>
      <c r="F19" s="564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Q19" s="564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</row>
    <row r="20" spans="2:32" ht="16.5" hidden="1" customHeight="1" x14ac:dyDescent="0.25">
      <c r="B20" s="563" t="s">
        <v>1</v>
      </c>
      <c r="C20" s="564"/>
      <c r="D20" s="564"/>
      <c r="E20" s="564"/>
      <c r="F20" s="564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Q20" s="564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</row>
    <row r="21" spans="2:32" ht="12.75" hidden="1" customHeight="1" x14ac:dyDescent="0.2"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2:32" ht="15.75" hidden="1" customHeight="1" x14ac:dyDescent="0.2">
      <c r="B22" s="567" t="s">
        <v>266</v>
      </c>
      <c r="C22" s="568"/>
      <c r="D22" s="241" t="s">
        <v>4</v>
      </c>
      <c r="E22" s="241" t="s">
        <v>267</v>
      </c>
      <c r="F22" s="241" t="s">
        <v>276</v>
      </c>
      <c r="G22" s="241" t="s">
        <v>277</v>
      </c>
      <c r="H22" s="241" t="s">
        <v>278</v>
      </c>
      <c r="I22" s="241" t="s">
        <v>279</v>
      </c>
      <c r="J22" s="241" t="s">
        <v>280</v>
      </c>
      <c r="K22" s="241" t="s">
        <v>281</v>
      </c>
      <c r="L22" s="241" t="s">
        <v>282</v>
      </c>
      <c r="M22" s="241" t="s">
        <v>283</v>
      </c>
      <c r="N22" s="241" t="s">
        <v>284</v>
      </c>
      <c r="O22" s="241" t="s">
        <v>285</v>
      </c>
      <c r="P22" s="567" t="s">
        <v>286</v>
      </c>
      <c r="Q22" s="569"/>
      <c r="R22" s="93"/>
      <c r="S22" s="93" t="s">
        <v>267</v>
      </c>
      <c r="T22" s="93" t="s">
        <v>276</v>
      </c>
      <c r="U22" s="93" t="s">
        <v>277</v>
      </c>
      <c r="V22" s="93" t="s">
        <v>278</v>
      </c>
      <c r="W22" s="93" t="s">
        <v>279</v>
      </c>
      <c r="X22" s="93" t="s">
        <v>280</v>
      </c>
      <c r="Y22" s="93" t="s">
        <v>281</v>
      </c>
      <c r="Z22" s="93" t="s">
        <v>282</v>
      </c>
      <c r="AA22" s="93" t="s">
        <v>283</v>
      </c>
      <c r="AB22" s="93" t="s">
        <v>284</v>
      </c>
      <c r="AC22" s="93" t="s">
        <v>285</v>
      </c>
      <c r="AD22" s="93" t="s">
        <v>286</v>
      </c>
      <c r="AE22" s="93"/>
      <c r="AF22" s="93"/>
    </row>
    <row r="23" spans="2:32" ht="15.75" hidden="1" customHeight="1" x14ac:dyDescent="0.2">
      <c r="B23" s="229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1"/>
      <c r="R23" s="93"/>
      <c r="S23" s="139">
        <v>1473.34</v>
      </c>
      <c r="T23" s="139">
        <v>1770.3</v>
      </c>
      <c r="U23" s="139">
        <v>1532.21</v>
      </c>
      <c r="V23" s="139">
        <v>1728.64</v>
      </c>
      <c r="W23" s="139">
        <v>1573.45</v>
      </c>
      <c r="X23" s="139">
        <v>1337.82</v>
      </c>
      <c r="Y23" s="139">
        <v>1055.45</v>
      </c>
      <c r="Z23" s="139">
        <v>1214.79</v>
      </c>
      <c r="AA23" s="139">
        <v>910.17</v>
      </c>
      <c r="AB23" s="139">
        <v>591</v>
      </c>
      <c r="AC23" s="139">
        <v>712.22</v>
      </c>
      <c r="AD23" s="139">
        <v>392.99</v>
      </c>
      <c r="AE23" s="93"/>
      <c r="AF23" s="93"/>
    </row>
    <row r="24" spans="2:32" ht="15.75" hidden="1" customHeight="1" x14ac:dyDescent="0.2">
      <c r="B24" s="565" t="s">
        <v>4</v>
      </c>
      <c r="C24" s="566"/>
      <c r="D24" s="239">
        <f t="shared" ref="D24:P24" si="2">SUM(D26:D27)</f>
        <v>0</v>
      </c>
      <c r="E24" s="239">
        <f t="shared" si="2"/>
        <v>0</v>
      </c>
      <c r="F24" s="239">
        <f t="shared" si="2"/>
        <v>0</v>
      </c>
      <c r="G24" s="239">
        <f t="shared" si="2"/>
        <v>0</v>
      </c>
      <c r="H24" s="239">
        <f t="shared" si="2"/>
        <v>0</v>
      </c>
      <c r="I24" s="239">
        <f t="shared" si="2"/>
        <v>0</v>
      </c>
      <c r="J24" s="239">
        <f t="shared" si="2"/>
        <v>0</v>
      </c>
      <c r="K24" s="239">
        <f t="shared" si="2"/>
        <v>0</v>
      </c>
      <c r="L24" s="239">
        <f t="shared" si="2"/>
        <v>0</v>
      </c>
      <c r="M24" s="239">
        <f t="shared" si="2"/>
        <v>0</v>
      </c>
      <c r="N24" s="239">
        <f t="shared" si="2"/>
        <v>0</v>
      </c>
      <c r="O24" s="239">
        <f t="shared" si="2"/>
        <v>0</v>
      </c>
      <c r="P24" s="239">
        <f t="shared" si="2"/>
        <v>0</v>
      </c>
      <c r="Q24" s="232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</row>
    <row r="25" spans="2:32" ht="15" hidden="1" customHeight="1" x14ac:dyDescent="0.2">
      <c r="B25" s="233"/>
      <c r="C25" s="234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5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2:32" ht="15" hidden="1" customHeight="1" x14ac:dyDescent="0.2">
      <c r="B26" s="233"/>
      <c r="C26" s="234" t="s">
        <v>170</v>
      </c>
      <c r="D26" s="237">
        <f t="shared" ref="D26:D27" si="3">SUM(E26:P26)</f>
        <v>0</v>
      </c>
      <c r="E26" s="240" t="s">
        <v>92</v>
      </c>
      <c r="F26" s="240" t="s">
        <v>92</v>
      </c>
      <c r="G26" s="240" t="s">
        <v>92</v>
      </c>
      <c r="H26" s="240" t="s">
        <v>92</v>
      </c>
      <c r="I26" s="240" t="s">
        <v>92</v>
      </c>
      <c r="J26" s="240" t="s">
        <v>92</v>
      </c>
      <c r="K26" s="240" t="s">
        <v>92</v>
      </c>
      <c r="L26" s="240" t="s">
        <v>92</v>
      </c>
      <c r="M26" s="240" t="s">
        <v>92</v>
      </c>
      <c r="N26" s="240" t="s">
        <v>92</v>
      </c>
      <c r="O26" s="240" t="s">
        <v>92</v>
      </c>
      <c r="P26" s="240" t="s">
        <v>92</v>
      </c>
      <c r="Q26" s="235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</row>
    <row r="27" spans="2:32" ht="15" hidden="1" customHeight="1" x14ac:dyDescent="0.2">
      <c r="B27" s="233"/>
      <c r="C27" s="234" t="s">
        <v>296</v>
      </c>
      <c r="D27" s="237">
        <f t="shared" si="3"/>
        <v>0</v>
      </c>
      <c r="E27" s="240" t="s">
        <v>92</v>
      </c>
      <c r="F27" s="240" t="s">
        <v>92</v>
      </c>
      <c r="G27" s="240" t="s">
        <v>92</v>
      </c>
      <c r="H27" s="240" t="s">
        <v>92</v>
      </c>
      <c r="I27" s="240" t="s">
        <v>92</v>
      </c>
      <c r="J27" s="240" t="s">
        <v>92</v>
      </c>
      <c r="K27" s="240" t="s">
        <v>92</v>
      </c>
      <c r="L27" s="240" t="s">
        <v>92</v>
      </c>
      <c r="M27" s="240" t="s">
        <v>92</v>
      </c>
      <c r="N27" s="240" t="s">
        <v>92</v>
      </c>
      <c r="O27" s="240" t="s">
        <v>92</v>
      </c>
      <c r="P27" s="240" t="s">
        <v>92</v>
      </c>
      <c r="Q27" s="235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2:32" ht="9" hidden="1" customHeight="1" x14ac:dyDescent="0.2">
      <c r="B28" s="242"/>
      <c r="C28" s="243"/>
      <c r="D28" s="243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44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2:32" ht="12.75" hidden="1" customHeight="1" x14ac:dyDescent="0.2">
      <c r="B29" s="234" t="s">
        <v>298</v>
      </c>
      <c r="C29" s="234"/>
      <c r="D29" s="234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4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</row>
    <row r="30" spans="2:32" ht="12.75" hidden="1" customHeight="1" x14ac:dyDescent="0.2">
      <c r="B30" s="236" t="s">
        <v>33</v>
      </c>
      <c r="C30" s="234"/>
      <c r="D30" s="234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4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</row>
    <row r="31" spans="2:32" ht="12.75" hidden="1" customHeight="1" x14ac:dyDescent="0.2">
      <c r="B31" s="245"/>
      <c r="C31" s="245"/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2:32" ht="16.5" hidden="1" customHeight="1" x14ac:dyDescent="0.2">
      <c r="B32" s="570" t="s">
        <v>299</v>
      </c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2:38" ht="16.5" hidden="1" customHeight="1" x14ac:dyDescent="0.2">
      <c r="B33" s="570" t="s">
        <v>1</v>
      </c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2:38" ht="12.75" hidden="1" customHeight="1" x14ac:dyDescent="0.2"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</row>
    <row r="35" spans="2:38" ht="15.75" hidden="1" customHeight="1" x14ac:dyDescent="0.2">
      <c r="B35" s="567" t="s">
        <v>266</v>
      </c>
      <c r="C35" s="568"/>
      <c r="D35" s="241" t="s">
        <v>4</v>
      </c>
      <c r="E35" s="241" t="s">
        <v>267</v>
      </c>
      <c r="F35" s="241" t="s">
        <v>276</v>
      </c>
      <c r="G35" s="241" t="s">
        <v>277</v>
      </c>
      <c r="H35" s="241" t="s">
        <v>278</v>
      </c>
      <c r="I35" s="241" t="s">
        <v>279</v>
      </c>
      <c r="J35" s="241" t="s">
        <v>280</v>
      </c>
      <c r="K35" s="241" t="s">
        <v>281</v>
      </c>
      <c r="L35" s="241" t="s">
        <v>282</v>
      </c>
      <c r="M35" s="241" t="s">
        <v>283</v>
      </c>
      <c r="N35" s="241" t="s">
        <v>284</v>
      </c>
      <c r="O35" s="241" t="s">
        <v>285</v>
      </c>
      <c r="P35" s="567" t="s">
        <v>286</v>
      </c>
      <c r="Q35" s="569"/>
      <c r="R35" s="93"/>
      <c r="S35" s="93" t="s">
        <v>267</v>
      </c>
      <c r="T35" s="93" t="s">
        <v>276</v>
      </c>
      <c r="U35" s="93" t="s">
        <v>277</v>
      </c>
      <c r="V35" s="93" t="s">
        <v>278</v>
      </c>
      <c r="W35" s="93" t="s">
        <v>279</v>
      </c>
      <c r="X35" s="93" t="s">
        <v>280</v>
      </c>
      <c r="Y35" s="93" t="s">
        <v>281</v>
      </c>
      <c r="Z35" s="93" t="s">
        <v>282</v>
      </c>
      <c r="AA35" s="93" t="s">
        <v>283</v>
      </c>
      <c r="AB35" s="93" t="s">
        <v>284</v>
      </c>
      <c r="AC35" s="93" t="s">
        <v>285</v>
      </c>
      <c r="AD35" s="93" t="s">
        <v>286</v>
      </c>
      <c r="AE35" s="93"/>
      <c r="AF35" s="93"/>
    </row>
    <row r="36" spans="2:38" ht="15.75" hidden="1" customHeight="1" x14ac:dyDescent="0.2"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1"/>
      <c r="R36" s="93"/>
      <c r="S36" s="139">
        <v>1473.34</v>
      </c>
      <c r="T36" s="139">
        <v>1770.3</v>
      </c>
      <c r="U36" s="139">
        <v>1532.21</v>
      </c>
      <c r="V36" s="139">
        <v>1728.64</v>
      </c>
      <c r="W36" s="139">
        <v>1573.45</v>
      </c>
      <c r="X36" s="139">
        <v>1337.82</v>
      </c>
      <c r="Y36" s="139">
        <v>1055.45</v>
      </c>
      <c r="Z36" s="139">
        <v>1214.79</v>
      </c>
      <c r="AA36" s="139">
        <v>910.17</v>
      </c>
      <c r="AB36" s="139">
        <v>591</v>
      </c>
      <c r="AC36" s="139">
        <v>712.22</v>
      </c>
      <c r="AD36" s="139">
        <v>392.99</v>
      </c>
      <c r="AE36" s="93"/>
      <c r="AF36" s="93"/>
    </row>
    <row r="37" spans="2:38" ht="15.75" hidden="1" customHeight="1" x14ac:dyDescent="0.2">
      <c r="B37" s="565" t="s">
        <v>4</v>
      </c>
      <c r="C37" s="566"/>
      <c r="D37" s="239">
        <f t="shared" ref="D37:P37" si="4">SUM(D39:D40)</f>
        <v>0</v>
      </c>
      <c r="E37" s="239">
        <f t="shared" si="4"/>
        <v>0</v>
      </c>
      <c r="F37" s="239">
        <f t="shared" si="4"/>
        <v>0</v>
      </c>
      <c r="G37" s="239">
        <f t="shared" si="4"/>
        <v>0</v>
      </c>
      <c r="H37" s="239">
        <f t="shared" si="4"/>
        <v>0</v>
      </c>
      <c r="I37" s="239">
        <f t="shared" si="4"/>
        <v>0</v>
      </c>
      <c r="J37" s="239">
        <f t="shared" si="4"/>
        <v>0</v>
      </c>
      <c r="K37" s="239">
        <f t="shared" si="4"/>
        <v>0</v>
      </c>
      <c r="L37" s="239">
        <f t="shared" si="4"/>
        <v>0</v>
      </c>
      <c r="M37" s="239">
        <f t="shared" si="4"/>
        <v>0</v>
      </c>
      <c r="N37" s="239">
        <f t="shared" si="4"/>
        <v>0</v>
      </c>
      <c r="O37" s="239">
        <f t="shared" si="4"/>
        <v>0</v>
      </c>
      <c r="P37" s="239">
        <f t="shared" si="4"/>
        <v>0</v>
      </c>
      <c r="Q37" s="232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</row>
    <row r="38" spans="2:38" ht="15" hidden="1" customHeight="1" x14ac:dyDescent="0.2">
      <c r="B38" s="233"/>
      <c r="C38" s="234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5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</row>
    <row r="39" spans="2:38" ht="15" hidden="1" customHeight="1" x14ac:dyDescent="0.2">
      <c r="B39" s="233"/>
      <c r="C39" s="234" t="s">
        <v>269</v>
      </c>
      <c r="D39" s="237">
        <f t="shared" ref="D39:D40" si="5">SUM(E39:P39)</f>
        <v>0</v>
      </c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5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</row>
    <row r="40" spans="2:38" ht="15" hidden="1" customHeight="1" x14ac:dyDescent="0.2">
      <c r="B40" s="233"/>
      <c r="C40" s="234" t="s">
        <v>135</v>
      </c>
      <c r="D40" s="237">
        <f t="shared" si="5"/>
        <v>0</v>
      </c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5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</row>
    <row r="41" spans="2:38" ht="9" hidden="1" customHeight="1" x14ac:dyDescent="0.2">
      <c r="B41" s="242"/>
      <c r="C41" s="243"/>
      <c r="D41" s="243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44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</row>
    <row r="42" spans="2:38" ht="12.75" hidden="1" customHeight="1" x14ac:dyDescent="0.2">
      <c r="B42" s="234" t="s">
        <v>288</v>
      </c>
      <c r="C42" s="234"/>
      <c r="D42" s="234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4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</row>
    <row r="43" spans="2:38" ht="12.75" hidden="1" customHeight="1" x14ac:dyDescent="0.2">
      <c r="B43" s="245"/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</row>
    <row r="44" spans="2:38" ht="12" customHeight="1" x14ac:dyDescent="0.2">
      <c r="B44" s="245"/>
      <c r="C44" s="245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245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</row>
    <row r="45" spans="2:38" ht="16.5" customHeight="1" x14ac:dyDescent="0.25">
      <c r="B45" s="549" t="s">
        <v>300</v>
      </c>
      <c r="C45" s="517"/>
      <c r="D45" s="517"/>
      <c r="E45" s="517"/>
      <c r="F45" s="517"/>
      <c r="G45" s="517"/>
      <c r="H45" s="517"/>
      <c r="I45" s="517"/>
      <c r="J45" s="517"/>
      <c r="K45" s="517"/>
      <c r="L45" s="517"/>
      <c r="M45" s="517"/>
      <c r="N45" s="517"/>
      <c r="O45" s="517"/>
      <c r="P45" s="517"/>
      <c r="Q45" s="517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</row>
    <row r="46" spans="2:38" ht="16.5" customHeight="1" x14ac:dyDescent="0.25">
      <c r="B46" s="549" t="s">
        <v>1</v>
      </c>
      <c r="C46" s="517"/>
      <c r="D46" s="517"/>
      <c r="E46" s="517"/>
      <c r="F46" s="517"/>
      <c r="G46" s="517"/>
      <c r="H46" s="517"/>
      <c r="I46" s="517"/>
      <c r="J46" s="517"/>
      <c r="K46" s="517"/>
      <c r="L46" s="517"/>
      <c r="M46" s="517"/>
      <c r="N46" s="517"/>
      <c r="O46" s="517"/>
      <c r="P46" s="517"/>
      <c r="Q46" s="517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</row>
    <row r="47" spans="2:38" ht="12.75" customHeight="1" x14ac:dyDescent="0.2"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93"/>
      <c r="S47" s="93"/>
      <c r="T47" s="93"/>
      <c r="U47" s="93"/>
      <c r="V47" s="93"/>
      <c r="W47" s="93"/>
      <c r="X47" s="93"/>
      <c r="Y47" s="93"/>
      <c r="Z47" s="93" t="s">
        <v>267</v>
      </c>
      <c r="AA47" s="93" t="s">
        <v>276</v>
      </c>
      <c r="AB47" s="93" t="s">
        <v>277</v>
      </c>
      <c r="AC47" s="93" t="s">
        <v>278</v>
      </c>
      <c r="AD47" s="93" t="s">
        <v>279</v>
      </c>
      <c r="AE47" s="93" t="s">
        <v>280</v>
      </c>
      <c r="AF47" s="93" t="s">
        <v>281</v>
      </c>
      <c r="AG47" s="93" t="s">
        <v>282</v>
      </c>
      <c r="AH47" s="93" t="s">
        <v>283</v>
      </c>
      <c r="AI47" s="93" t="s">
        <v>284</v>
      </c>
      <c r="AJ47" s="93" t="s">
        <v>285</v>
      </c>
      <c r="AK47" s="93" t="s">
        <v>286</v>
      </c>
      <c r="AL47" s="93"/>
    </row>
    <row r="48" spans="2:38" ht="15.75" customHeight="1" x14ac:dyDescent="0.2">
      <c r="B48" s="553" t="s">
        <v>266</v>
      </c>
      <c r="C48" s="535"/>
      <c r="D48" s="467" t="s">
        <v>4</v>
      </c>
      <c r="E48" s="467" t="s">
        <v>267</v>
      </c>
      <c r="F48" s="467" t="s">
        <v>276</v>
      </c>
      <c r="G48" s="467" t="s">
        <v>277</v>
      </c>
      <c r="H48" s="467" t="s">
        <v>278</v>
      </c>
      <c r="I48" s="467" t="s">
        <v>279</v>
      </c>
      <c r="J48" s="467" t="s">
        <v>280</v>
      </c>
      <c r="K48" s="467" t="s">
        <v>281</v>
      </c>
      <c r="L48" s="467" t="s">
        <v>282</v>
      </c>
      <c r="M48" s="467" t="s">
        <v>283</v>
      </c>
      <c r="N48" s="467" t="s">
        <v>284</v>
      </c>
      <c r="O48" s="467" t="s">
        <v>285</v>
      </c>
      <c r="P48" s="553" t="s">
        <v>286</v>
      </c>
      <c r="Q48" s="531"/>
      <c r="R48" s="93"/>
      <c r="S48" s="93" t="s">
        <v>158</v>
      </c>
      <c r="T48" s="139">
        <v>4285.47</v>
      </c>
      <c r="U48" s="93"/>
      <c r="V48" s="93"/>
      <c r="W48" s="93"/>
      <c r="X48" s="93"/>
      <c r="Y48" s="93"/>
      <c r="Z48" s="139">
        <v>4261.7299999999996</v>
      </c>
      <c r="AA48" s="139">
        <v>4140.04</v>
      </c>
      <c r="AB48" s="139">
        <v>3127.12</v>
      </c>
      <c r="AC48" s="139">
        <v>1594.89</v>
      </c>
      <c r="AD48" s="139">
        <v>1304.76</v>
      </c>
      <c r="AE48" s="139">
        <v>1856.88</v>
      </c>
      <c r="AF48" s="139">
        <v>2670.54</v>
      </c>
      <c r="AG48" s="139">
        <v>1257.6099999999999</v>
      </c>
      <c r="AH48" s="139">
        <v>1446.91</v>
      </c>
      <c r="AI48" s="139">
        <v>2142.17</v>
      </c>
      <c r="AJ48" s="139">
        <v>3011.12</v>
      </c>
      <c r="AK48" s="139">
        <v>4112.16</v>
      </c>
      <c r="AL48" s="93"/>
    </row>
    <row r="49" spans="2:38" ht="8.25" customHeight="1" x14ac:dyDescent="0.2">
      <c r="B49" s="457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458"/>
      <c r="R49" s="93"/>
      <c r="S49" s="93" t="s">
        <v>301</v>
      </c>
      <c r="T49" s="139">
        <v>8995.91</v>
      </c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</row>
    <row r="50" spans="2:38" ht="15.75" customHeight="1" x14ac:dyDescent="0.2">
      <c r="B50" s="554" t="s">
        <v>4</v>
      </c>
      <c r="C50" s="521"/>
      <c r="D50" s="429">
        <f t="shared" ref="D50:Q50" si="6">SUM(D52:D61)</f>
        <v>49640.544294713603</v>
      </c>
      <c r="E50" s="429">
        <f t="shared" si="6"/>
        <v>3069.3890000000001</v>
      </c>
      <c r="F50" s="429">
        <f t="shared" si="6"/>
        <v>3826.4539999999997</v>
      </c>
      <c r="G50" s="429">
        <f t="shared" si="6"/>
        <v>4365.3893333333335</v>
      </c>
      <c r="H50" s="429">
        <f t="shared" si="6"/>
        <v>3350.3300000000004</v>
      </c>
      <c r="I50" s="429">
        <f t="shared" si="6"/>
        <v>5740.3600000000006</v>
      </c>
      <c r="J50" s="429">
        <f t="shared" si="6"/>
        <v>4138.3999999999996</v>
      </c>
      <c r="K50" s="429">
        <f t="shared" si="6"/>
        <v>3537.24</v>
      </c>
      <c r="L50" s="429">
        <f t="shared" si="6"/>
        <v>5269.8448387096796</v>
      </c>
      <c r="M50" s="429">
        <f t="shared" si="6"/>
        <v>3456.4599239292879</v>
      </c>
      <c r="N50" s="429">
        <f t="shared" si="6"/>
        <v>3195.5924306625584</v>
      </c>
      <c r="O50" s="429">
        <f t="shared" si="6"/>
        <v>4737.685719298247</v>
      </c>
      <c r="P50" s="429">
        <f t="shared" si="6"/>
        <v>4953.3990487804876</v>
      </c>
      <c r="Q50" s="476">
        <f t="shared" si="6"/>
        <v>0</v>
      </c>
      <c r="R50" s="93"/>
      <c r="S50" s="93" t="s">
        <v>302</v>
      </c>
      <c r="T50" s="139">
        <v>5.45</v>
      </c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</row>
    <row r="51" spans="2:38" ht="15" customHeight="1" x14ac:dyDescent="0.2">
      <c r="B51" s="450"/>
      <c r="C51" s="85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452"/>
      <c r="R51" s="93"/>
      <c r="S51" s="93" t="s">
        <v>303</v>
      </c>
      <c r="T51" s="139">
        <v>317.29000000000002</v>
      </c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</row>
    <row r="52" spans="2:38" ht="15" customHeight="1" x14ac:dyDescent="0.2">
      <c r="B52" s="450"/>
      <c r="C52" s="85" t="s">
        <v>158</v>
      </c>
      <c r="D52" s="328">
        <f t="shared" ref="D52:D61" si="7">SUM(E52:P52)</f>
        <v>6539.37</v>
      </c>
      <c r="E52" s="203">
        <v>226.2</v>
      </c>
      <c r="F52" s="203">
        <v>466.59000000000003</v>
      </c>
      <c r="G52" s="203">
        <v>521.84</v>
      </c>
      <c r="H52" s="203">
        <v>403.77</v>
      </c>
      <c r="I52" s="203">
        <v>415.99</v>
      </c>
      <c r="J52" s="203">
        <v>637.81999999999994</v>
      </c>
      <c r="K52" s="203">
        <v>580.05999999999995</v>
      </c>
      <c r="L52" s="203">
        <v>836.47</v>
      </c>
      <c r="M52" s="203">
        <v>691.44999999999993</v>
      </c>
      <c r="N52" s="203">
        <v>493.82000000000005</v>
      </c>
      <c r="O52" s="203">
        <v>515.51</v>
      </c>
      <c r="P52" s="203">
        <v>749.85</v>
      </c>
      <c r="Q52" s="452"/>
      <c r="R52" s="93"/>
      <c r="S52" s="93" t="s">
        <v>304</v>
      </c>
      <c r="T52" s="139">
        <v>3423.47</v>
      </c>
      <c r="U52" s="93"/>
      <c r="V52" s="93"/>
      <c r="W52" s="93"/>
      <c r="X52" s="93"/>
      <c r="Y52" s="93"/>
      <c r="Z52" s="93"/>
      <c r="AA52" s="93"/>
      <c r="AB52" s="93"/>
    </row>
    <row r="53" spans="2:38" ht="15" customHeight="1" x14ac:dyDescent="0.2">
      <c r="B53" s="450"/>
      <c r="C53" s="85" t="s">
        <v>301</v>
      </c>
      <c r="D53" s="328">
        <f t="shared" si="7"/>
        <v>11723.3916243439</v>
      </c>
      <c r="E53" s="203">
        <v>967.96</v>
      </c>
      <c r="F53" s="203">
        <v>1441.7199999999998</v>
      </c>
      <c r="G53" s="203">
        <v>1389.3600000000001</v>
      </c>
      <c r="H53" s="203">
        <v>699.27</v>
      </c>
      <c r="I53" s="203">
        <v>812.9984191343226</v>
      </c>
      <c r="J53" s="203">
        <v>946.68606210795315</v>
      </c>
      <c r="K53" s="203">
        <v>964.99714099971106</v>
      </c>
      <c r="L53" s="203">
        <v>934.3</v>
      </c>
      <c r="M53" s="203">
        <v>911.05798397398644</v>
      </c>
      <c r="N53" s="203">
        <v>795.75903551251031</v>
      </c>
      <c r="O53" s="203">
        <v>870.0829826154154</v>
      </c>
      <c r="P53" s="203">
        <v>989.2</v>
      </c>
      <c r="Q53" s="452"/>
      <c r="R53" s="93"/>
      <c r="S53" s="93" t="s">
        <v>305</v>
      </c>
      <c r="T53" s="139">
        <v>9872.0499999999993</v>
      </c>
      <c r="U53" s="93"/>
      <c r="V53" s="93"/>
      <c r="W53" s="93"/>
      <c r="X53" s="93"/>
      <c r="Y53" s="93"/>
      <c r="Z53" s="93"/>
      <c r="AA53" s="93"/>
      <c r="AB53" s="93"/>
    </row>
    <row r="54" spans="2:38" ht="15" customHeight="1" x14ac:dyDescent="0.2">
      <c r="B54" s="450"/>
      <c r="C54" s="85" t="s">
        <v>302</v>
      </c>
      <c r="D54" s="328">
        <f t="shared" si="7"/>
        <v>8.6890000000000001</v>
      </c>
      <c r="E54" s="203">
        <v>4.8890000000000002</v>
      </c>
      <c r="F54" s="203">
        <v>3.8</v>
      </c>
      <c r="G54" s="328">
        <v>0</v>
      </c>
      <c r="H54" s="328">
        <v>0</v>
      </c>
      <c r="I54" s="328">
        <v>0</v>
      </c>
      <c r="J54" s="328">
        <v>0</v>
      </c>
      <c r="K54" s="328">
        <v>0</v>
      </c>
      <c r="L54" s="328">
        <v>0</v>
      </c>
      <c r="M54" s="328">
        <v>0</v>
      </c>
      <c r="N54" s="328">
        <v>0</v>
      </c>
      <c r="O54" s="328">
        <v>0</v>
      </c>
      <c r="P54" s="328">
        <v>0</v>
      </c>
      <c r="Q54" s="452"/>
      <c r="R54" s="93"/>
      <c r="S54" s="93" t="s">
        <v>161</v>
      </c>
      <c r="T54" s="139">
        <v>707.54</v>
      </c>
      <c r="U54" s="93"/>
      <c r="V54" s="93"/>
      <c r="W54" s="93"/>
      <c r="X54" s="93"/>
      <c r="Y54" s="93"/>
      <c r="Z54" s="93"/>
      <c r="AA54" s="93"/>
      <c r="AB54" s="93"/>
    </row>
    <row r="55" spans="2:38" ht="15" customHeight="1" x14ac:dyDescent="0.2">
      <c r="B55" s="450"/>
      <c r="C55" s="85" t="s">
        <v>303</v>
      </c>
      <c r="D55" s="328">
        <f t="shared" si="7"/>
        <v>160.43872727272728</v>
      </c>
      <c r="E55" s="328">
        <v>0</v>
      </c>
      <c r="F55" s="328">
        <v>0</v>
      </c>
      <c r="G55" s="328">
        <v>0</v>
      </c>
      <c r="H55" s="328">
        <v>0</v>
      </c>
      <c r="I55" s="328">
        <v>0</v>
      </c>
      <c r="J55" s="328">
        <v>0</v>
      </c>
      <c r="K55" s="328">
        <v>0</v>
      </c>
      <c r="L55" s="328">
        <v>0</v>
      </c>
      <c r="M55" s="203">
        <v>14.617000000000001</v>
      </c>
      <c r="N55" s="203">
        <v>3.8227272727272701</v>
      </c>
      <c r="O55" s="203">
        <v>1.1779999999999999</v>
      </c>
      <c r="P55" s="203">
        <v>140.821</v>
      </c>
      <c r="Q55" s="452"/>
      <c r="R55" s="93"/>
      <c r="S55" s="93" t="s">
        <v>163</v>
      </c>
      <c r="T55" s="139">
        <v>2495.4</v>
      </c>
      <c r="U55" s="93"/>
      <c r="V55" s="93"/>
      <c r="W55" s="93"/>
      <c r="X55" s="93"/>
      <c r="Y55" s="93"/>
      <c r="Z55" s="93"/>
      <c r="AA55" s="93"/>
      <c r="AB55" s="93"/>
    </row>
    <row r="56" spans="2:38" ht="15" customHeight="1" x14ac:dyDescent="0.2">
      <c r="B56" s="450"/>
      <c r="C56" s="85" t="s">
        <v>304</v>
      </c>
      <c r="D56" s="328">
        <f t="shared" si="7"/>
        <v>0</v>
      </c>
      <c r="E56" s="328">
        <v>0</v>
      </c>
      <c r="F56" s="328">
        <v>0</v>
      </c>
      <c r="G56" s="328">
        <v>0</v>
      </c>
      <c r="H56" s="328">
        <v>0</v>
      </c>
      <c r="I56" s="328">
        <v>0</v>
      </c>
      <c r="J56" s="328">
        <v>0</v>
      </c>
      <c r="K56" s="328">
        <v>0</v>
      </c>
      <c r="L56" s="328">
        <v>0</v>
      </c>
      <c r="M56" s="328">
        <v>0</v>
      </c>
      <c r="N56" s="328">
        <v>0</v>
      </c>
      <c r="O56" s="328">
        <v>0</v>
      </c>
      <c r="P56" s="328">
        <v>0</v>
      </c>
      <c r="Q56" s="452"/>
      <c r="R56" s="93"/>
      <c r="S56" s="93" t="s">
        <v>306</v>
      </c>
      <c r="T56" s="139">
        <v>501.75</v>
      </c>
      <c r="U56" s="93"/>
      <c r="V56" s="93"/>
      <c r="W56" s="93"/>
      <c r="X56" s="93"/>
      <c r="Y56" s="93"/>
      <c r="Z56" s="93"/>
      <c r="AA56" s="93"/>
      <c r="AB56" s="93"/>
    </row>
    <row r="57" spans="2:38" ht="15" customHeight="1" x14ac:dyDescent="0.2">
      <c r="B57" s="450"/>
      <c r="C57" s="85" t="s">
        <v>307</v>
      </c>
      <c r="D57" s="328">
        <f t="shared" si="7"/>
        <v>21128.846704794309</v>
      </c>
      <c r="E57" s="203">
        <v>958.65000000000009</v>
      </c>
      <c r="F57" s="203">
        <v>1131.1999999999998</v>
      </c>
      <c r="G57" s="203">
        <v>1189.1933333333332</v>
      </c>
      <c r="H57" s="203">
        <v>1331.2400000000002</v>
      </c>
      <c r="I57" s="203">
        <v>3427.6014849672783</v>
      </c>
      <c r="J57" s="203">
        <v>1785.5478827538138</v>
      </c>
      <c r="K57" s="203">
        <v>1271.7480843686794</v>
      </c>
      <c r="L57" s="203">
        <v>2591.4484180949594</v>
      </c>
      <c r="M57" s="203">
        <v>1098.6149399553015</v>
      </c>
      <c r="N57" s="203">
        <v>1374.4606678773207</v>
      </c>
      <c r="O57" s="203">
        <v>2809.0138446631336</v>
      </c>
      <c r="P57" s="203">
        <v>2160.1280487804879</v>
      </c>
      <c r="Q57" s="452"/>
      <c r="R57" s="93"/>
      <c r="S57" s="93" t="s">
        <v>114</v>
      </c>
      <c r="T57" s="139">
        <v>321.60000000000002</v>
      </c>
      <c r="U57" s="93"/>
      <c r="V57" s="93"/>
      <c r="W57" s="93"/>
      <c r="X57" s="93"/>
      <c r="Y57" s="93"/>
      <c r="Z57" s="93"/>
      <c r="AA57" s="93"/>
      <c r="AB57" s="93"/>
    </row>
    <row r="58" spans="2:38" ht="15" customHeight="1" x14ac:dyDescent="0.2">
      <c r="B58" s="450"/>
      <c r="C58" s="85" t="s">
        <v>161</v>
      </c>
      <c r="D58" s="328">
        <f t="shared" si="7"/>
        <v>3419.1699999999996</v>
      </c>
      <c r="E58" s="203">
        <v>290.31</v>
      </c>
      <c r="F58" s="203">
        <v>326.09000000000003</v>
      </c>
      <c r="G58" s="203">
        <v>420.42999999999995</v>
      </c>
      <c r="H58" s="203">
        <v>353.57</v>
      </c>
      <c r="I58" s="203">
        <v>398.15</v>
      </c>
      <c r="J58" s="203">
        <v>199.76</v>
      </c>
      <c r="K58" s="203">
        <v>159.93</v>
      </c>
      <c r="L58" s="203">
        <v>258.28999999999996</v>
      </c>
      <c r="M58" s="203">
        <v>206.99</v>
      </c>
      <c r="N58" s="203">
        <v>166.51</v>
      </c>
      <c r="O58" s="203">
        <v>246.52</v>
      </c>
      <c r="P58" s="203">
        <v>392.62</v>
      </c>
      <c r="Q58" s="452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</row>
    <row r="59" spans="2:38" ht="15" customHeight="1" x14ac:dyDescent="0.2">
      <c r="B59" s="450"/>
      <c r="C59" s="85" t="s">
        <v>163</v>
      </c>
      <c r="D59" s="328">
        <f t="shared" si="7"/>
        <v>3496.69</v>
      </c>
      <c r="E59" s="203">
        <v>233.51999999999998</v>
      </c>
      <c r="F59" s="203">
        <v>195.64</v>
      </c>
      <c r="G59" s="203">
        <v>596.07999999999993</v>
      </c>
      <c r="H59" s="203">
        <v>262.86</v>
      </c>
      <c r="I59" s="203">
        <v>366.13</v>
      </c>
      <c r="J59" s="203">
        <v>236.70999999999998</v>
      </c>
      <c r="K59" s="203">
        <v>296.86</v>
      </c>
      <c r="L59" s="203">
        <v>262.79000000000002</v>
      </c>
      <c r="M59" s="203">
        <v>395.76</v>
      </c>
      <c r="N59" s="203">
        <v>204.21</v>
      </c>
      <c r="O59" s="203">
        <v>246.93</v>
      </c>
      <c r="P59" s="203">
        <v>199.20000000000002</v>
      </c>
      <c r="Q59" s="452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</row>
    <row r="60" spans="2:38" ht="15" customHeight="1" x14ac:dyDescent="0.2">
      <c r="B60" s="450"/>
      <c r="C60" s="85" t="s">
        <v>170</v>
      </c>
      <c r="D60" s="328">
        <f t="shared" si="7"/>
        <v>0</v>
      </c>
      <c r="E60" s="328">
        <v>0</v>
      </c>
      <c r="F60" s="328">
        <v>0</v>
      </c>
      <c r="G60" s="328">
        <v>0</v>
      </c>
      <c r="H60" s="328">
        <v>0</v>
      </c>
      <c r="I60" s="328">
        <v>0</v>
      </c>
      <c r="J60" s="328">
        <v>0</v>
      </c>
      <c r="K60" s="328">
        <v>0</v>
      </c>
      <c r="L60" s="328">
        <v>0</v>
      </c>
      <c r="M60" s="328">
        <v>0</v>
      </c>
      <c r="N60" s="328">
        <v>0</v>
      </c>
      <c r="O60" s="328">
        <v>0</v>
      </c>
      <c r="P60" s="328">
        <v>0</v>
      </c>
      <c r="Q60" s="452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</row>
    <row r="61" spans="2:38" ht="15" customHeight="1" x14ac:dyDescent="0.2">
      <c r="B61" s="450"/>
      <c r="C61" s="85" t="s">
        <v>296</v>
      </c>
      <c r="D61" s="328">
        <f t="shared" si="7"/>
        <v>3163.9482383026598</v>
      </c>
      <c r="E61" s="203">
        <v>387.86</v>
      </c>
      <c r="F61" s="203">
        <v>261.41399999999999</v>
      </c>
      <c r="G61" s="203">
        <v>248.48600000000002</v>
      </c>
      <c r="H61" s="203">
        <v>299.62</v>
      </c>
      <c r="I61" s="203">
        <v>319.49009589839955</v>
      </c>
      <c r="J61" s="203">
        <v>331.8760551382328</v>
      </c>
      <c r="K61" s="203">
        <v>263.64477463160938</v>
      </c>
      <c r="L61" s="203">
        <v>386.54642061472089</v>
      </c>
      <c r="M61" s="203">
        <v>137.97</v>
      </c>
      <c r="N61" s="203">
        <v>157.01</v>
      </c>
      <c r="O61" s="203">
        <v>48.45089201969747</v>
      </c>
      <c r="P61" s="203">
        <v>321.58</v>
      </c>
      <c r="Q61" s="452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</row>
    <row r="62" spans="2:38" ht="5.25" customHeight="1" x14ac:dyDescent="0.2">
      <c r="B62" s="464"/>
      <c r="C62" s="465"/>
      <c r="D62" s="465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466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</row>
    <row r="63" spans="2:38" ht="12.75" customHeight="1" x14ac:dyDescent="0.2">
      <c r="B63" s="111" t="s">
        <v>288</v>
      </c>
      <c r="C63" s="85"/>
      <c r="D63" s="111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111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</row>
    <row r="64" spans="2:38" ht="12.75" customHeight="1" x14ac:dyDescent="0.2">
      <c r="B64" s="29" t="s">
        <v>33</v>
      </c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</row>
    <row r="65" spans="18:28" ht="12.75" customHeight="1" x14ac:dyDescent="0.2"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</row>
    <row r="66" spans="18:28" ht="12.75" customHeight="1" x14ac:dyDescent="0.2"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</row>
    <row r="67" spans="18:28" ht="12.75" customHeight="1" x14ac:dyDescent="0.2"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</row>
    <row r="68" spans="18:28" ht="12.75" customHeight="1" x14ac:dyDescent="0.2"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</row>
    <row r="69" spans="18:28" ht="12.75" customHeight="1" x14ac:dyDescent="0.2"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</row>
    <row r="70" spans="18:28" ht="12.75" customHeight="1" x14ac:dyDescent="0.2"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</row>
    <row r="71" spans="18:28" ht="12.75" customHeight="1" x14ac:dyDescent="0.2"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</row>
    <row r="72" spans="18:28" ht="12.75" customHeight="1" x14ac:dyDescent="0.2"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</row>
    <row r="73" spans="18:28" ht="12.75" customHeight="1" x14ac:dyDescent="0.2"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</row>
    <row r="74" spans="18:28" ht="12.75" customHeight="1" x14ac:dyDescent="0.2"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</row>
    <row r="75" spans="18:28" ht="12.75" customHeight="1" x14ac:dyDescent="0.2"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</row>
    <row r="76" spans="18:28" ht="12.75" customHeight="1" x14ac:dyDescent="0.2"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</row>
    <row r="77" spans="18:28" ht="12.75" customHeight="1" x14ac:dyDescent="0.2"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</row>
    <row r="78" spans="18:28" ht="12.75" customHeight="1" x14ac:dyDescent="0.2"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</row>
    <row r="79" spans="18:28" ht="12.75" customHeight="1" x14ac:dyDescent="0.2"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</row>
    <row r="80" spans="18:28" ht="12.75" customHeight="1" x14ac:dyDescent="0.2"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</row>
    <row r="81" spans="18:28" ht="12.75" customHeight="1" x14ac:dyDescent="0.2"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</row>
    <row r="82" spans="18:28" ht="12.75" customHeight="1" x14ac:dyDescent="0.2"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</row>
    <row r="83" spans="18:28" ht="12.75" customHeight="1" x14ac:dyDescent="0.2"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</row>
    <row r="84" spans="18:28" ht="12.75" customHeight="1" x14ac:dyDescent="0.2"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</row>
    <row r="85" spans="18:28" ht="12.75" customHeight="1" x14ac:dyDescent="0.2"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</row>
    <row r="86" spans="18:28" ht="12.75" customHeight="1" x14ac:dyDescent="0.2"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</row>
    <row r="87" spans="18:28" ht="12.75" customHeight="1" x14ac:dyDescent="0.2"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</row>
    <row r="88" spans="18:28" ht="12.75" customHeight="1" x14ac:dyDescent="0.2"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</row>
    <row r="89" spans="18:28" ht="12.75" customHeight="1" x14ac:dyDescent="0.2"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</row>
    <row r="90" spans="18:28" ht="12.75" customHeight="1" x14ac:dyDescent="0.2"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</row>
    <row r="91" spans="18:28" ht="12.75" customHeight="1" x14ac:dyDescent="0.2"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</row>
    <row r="92" spans="18:28" ht="12.75" customHeight="1" x14ac:dyDescent="0.2"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</row>
    <row r="93" spans="18:28" ht="12.75" customHeight="1" x14ac:dyDescent="0.2"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</row>
    <row r="94" spans="18:28" ht="12.75" customHeight="1" x14ac:dyDescent="0.2"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</row>
    <row r="95" spans="18:28" ht="12.75" customHeight="1" x14ac:dyDescent="0.2"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</row>
    <row r="96" spans="18:28" ht="12.75" customHeight="1" x14ac:dyDescent="0.2"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</row>
    <row r="97" spans="18:28" ht="12.75" customHeight="1" x14ac:dyDescent="0.2"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</row>
    <row r="98" spans="18:28" ht="12.75" customHeight="1" x14ac:dyDescent="0.2"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</row>
    <row r="99" spans="18:28" ht="12.75" customHeight="1" x14ac:dyDescent="0.2"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</row>
    <row r="100" spans="18:28" ht="12.75" customHeight="1" x14ac:dyDescent="0.2"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</row>
    <row r="101" spans="18:28" ht="12.75" customHeight="1" x14ac:dyDescent="0.2"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</row>
    <row r="102" spans="18:28" ht="12.75" customHeight="1" x14ac:dyDescent="0.2"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</row>
    <row r="103" spans="18:28" ht="12.75" customHeight="1" x14ac:dyDescent="0.2"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</row>
    <row r="104" spans="18:28" ht="12.75" customHeight="1" x14ac:dyDescent="0.2"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</row>
    <row r="105" spans="18:28" ht="12.75" customHeight="1" x14ac:dyDescent="0.2"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</row>
    <row r="106" spans="18:28" ht="12.75" customHeight="1" x14ac:dyDescent="0.2"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</row>
    <row r="107" spans="18:28" ht="12.75" customHeight="1" x14ac:dyDescent="0.2"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</row>
    <row r="108" spans="18:28" ht="12.75" customHeight="1" x14ac:dyDescent="0.2"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</row>
    <row r="109" spans="18:28" ht="12.75" customHeight="1" x14ac:dyDescent="0.2"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</row>
    <row r="110" spans="18:28" ht="12.75" customHeight="1" x14ac:dyDescent="0.2"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</row>
    <row r="111" spans="18:28" ht="12.75" customHeight="1" x14ac:dyDescent="0.2"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</row>
    <row r="112" spans="18:28" ht="12.75" customHeight="1" x14ac:dyDescent="0.2"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</row>
    <row r="113" spans="18:28" ht="12.75" customHeight="1" x14ac:dyDescent="0.2"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</row>
    <row r="114" spans="18:28" ht="12.75" customHeight="1" x14ac:dyDescent="0.2"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</row>
    <row r="115" spans="18:28" ht="12.75" customHeight="1" x14ac:dyDescent="0.2"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</row>
    <row r="116" spans="18:28" ht="12.75" customHeight="1" x14ac:dyDescent="0.2"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</row>
    <row r="117" spans="18:28" ht="12.75" customHeight="1" x14ac:dyDescent="0.2"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</row>
    <row r="118" spans="18:28" ht="12.75" customHeight="1" x14ac:dyDescent="0.2"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</row>
    <row r="119" spans="18:28" ht="12.75" customHeight="1" x14ac:dyDescent="0.2"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</row>
    <row r="120" spans="18:28" ht="12.75" customHeight="1" x14ac:dyDescent="0.2"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</row>
    <row r="121" spans="18:28" ht="12.75" customHeight="1" x14ac:dyDescent="0.2"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</row>
    <row r="122" spans="18:28" ht="12.75" customHeight="1" x14ac:dyDescent="0.2"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</row>
    <row r="123" spans="18:28" ht="12.75" customHeight="1" x14ac:dyDescent="0.2"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</row>
    <row r="124" spans="18:28" ht="12.75" customHeight="1" x14ac:dyDescent="0.2"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</row>
    <row r="125" spans="18:28" ht="12.75" customHeight="1" x14ac:dyDescent="0.2"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</row>
    <row r="126" spans="18:28" ht="12.75" customHeight="1" x14ac:dyDescent="0.2"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</row>
    <row r="127" spans="18:28" ht="12.75" customHeight="1" x14ac:dyDescent="0.2"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</row>
    <row r="128" spans="18:28" ht="12.75" customHeight="1" x14ac:dyDescent="0.2"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</row>
    <row r="129" spans="18:28" ht="12.75" customHeight="1" x14ac:dyDescent="0.2"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</row>
    <row r="130" spans="18:28" ht="12.75" customHeight="1" x14ac:dyDescent="0.2"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</row>
    <row r="131" spans="18:28" ht="12.75" customHeight="1" x14ac:dyDescent="0.2"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</row>
    <row r="132" spans="18:28" ht="12.75" customHeight="1" x14ac:dyDescent="0.2"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</row>
    <row r="133" spans="18:28" ht="12.75" customHeight="1" x14ac:dyDescent="0.2"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</row>
    <row r="134" spans="18:28" ht="12.75" customHeight="1" x14ac:dyDescent="0.2"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</row>
    <row r="135" spans="18:28" ht="12.75" customHeight="1" x14ac:dyDescent="0.2"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</row>
    <row r="136" spans="18:28" ht="12.75" customHeight="1" x14ac:dyDescent="0.2"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</row>
    <row r="137" spans="18:28" ht="12.75" customHeight="1" x14ac:dyDescent="0.2"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</row>
    <row r="138" spans="18:28" ht="12.75" customHeight="1" x14ac:dyDescent="0.2"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</row>
    <row r="139" spans="18:28" ht="12.75" customHeight="1" x14ac:dyDescent="0.2"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</row>
    <row r="140" spans="18:28" ht="12.75" customHeight="1" x14ac:dyDescent="0.2"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</row>
    <row r="141" spans="18:28" ht="12.75" customHeight="1" x14ac:dyDescent="0.2"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</row>
    <row r="142" spans="18:28" ht="12.75" customHeight="1" x14ac:dyDescent="0.2"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</row>
    <row r="143" spans="18:28" ht="12.75" customHeight="1" x14ac:dyDescent="0.2"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</row>
    <row r="144" spans="18:28" ht="12.75" customHeight="1" x14ac:dyDescent="0.2"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</row>
    <row r="145" spans="18:28" ht="12.75" customHeight="1" x14ac:dyDescent="0.2"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</row>
    <row r="146" spans="18:28" ht="12.75" customHeight="1" x14ac:dyDescent="0.2"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</row>
    <row r="147" spans="18:28" ht="12.75" customHeight="1" x14ac:dyDescent="0.2"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</row>
    <row r="148" spans="18:28" ht="12.75" customHeight="1" x14ac:dyDescent="0.2"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</row>
    <row r="149" spans="18:28" ht="12.75" customHeight="1" x14ac:dyDescent="0.2"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</row>
    <row r="150" spans="18:28" ht="12.75" customHeight="1" x14ac:dyDescent="0.2"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</row>
    <row r="151" spans="18:28" ht="12.75" customHeight="1" x14ac:dyDescent="0.2"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</row>
    <row r="152" spans="18:28" ht="12.75" customHeight="1" x14ac:dyDescent="0.2"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</row>
    <row r="153" spans="18:28" ht="12.75" customHeight="1" x14ac:dyDescent="0.2"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</row>
    <row r="154" spans="18:28" ht="12.75" customHeight="1" x14ac:dyDescent="0.2"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</row>
    <row r="155" spans="18:28" ht="12.75" customHeight="1" x14ac:dyDescent="0.2"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</row>
    <row r="156" spans="18:28" ht="12.75" customHeight="1" x14ac:dyDescent="0.2"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</row>
    <row r="157" spans="18:28" ht="12.75" customHeight="1" x14ac:dyDescent="0.2"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</row>
    <row r="158" spans="18:28" ht="12.75" customHeight="1" x14ac:dyDescent="0.2"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</row>
    <row r="159" spans="18:28" ht="12.75" customHeight="1" x14ac:dyDescent="0.2"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</row>
    <row r="160" spans="18:28" ht="12.75" customHeight="1" x14ac:dyDescent="0.2"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</row>
    <row r="161" spans="18:28" ht="12.75" customHeight="1" x14ac:dyDescent="0.2"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</row>
    <row r="162" spans="18:28" ht="12.75" customHeight="1" x14ac:dyDescent="0.2"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</row>
    <row r="163" spans="18:28" ht="12.75" customHeight="1" x14ac:dyDescent="0.2"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</row>
    <row r="164" spans="18:28" ht="12.75" customHeight="1" x14ac:dyDescent="0.2"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</row>
    <row r="165" spans="18:28" ht="12.75" customHeight="1" x14ac:dyDescent="0.2"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</row>
    <row r="166" spans="18:28" ht="12.75" customHeight="1" x14ac:dyDescent="0.2"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</row>
    <row r="167" spans="18:28" ht="12.75" customHeight="1" x14ac:dyDescent="0.2"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</row>
    <row r="168" spans="18:28" ht="12.75" customHeight="1" x14ac:dyDescent="0.2"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</row>
    <row r="169" spans="18:28" ht="12.75" customHeight="1" x14ac:dyDescent="0.2"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</row>
    <row r="170" spans="18:28" ht="12.75" customHeight="1" x14ac:dyDescent="0.2"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</row>
    <row r="171" spans="18:28" ht="12.75" customHeight="1" x14ac:dyDescent="0.2"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</row>
    <row r="172" spans="18:28" ht="12.75" customHeight="1" x14ac:dyDescent="0.2"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</row>
    <row r="173" spans="18:28" ht="12.75" customHeight="1" x14ac:dyDescent="0.2"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</row>
    <row r="174" spans="18:28" ht="12.75" customHeight="1" x14ac:dyDescent="0.2"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</row>
    <row r="175" spans="18:28" ht="12.75" customHeight="1" x14ac:dyDescent="0.2"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</row>
    <row r="176" spans="18:28" ht="12.75" customHeight="1" x14ac:dyDescent="0.2"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</row>
    <row r="177" spans="18:28" ht="12.75" customHeight="1" x14ac:dyDescent="0.2"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</row>
    <row r="178" spans="18:28" ht="12.75" customHeight="1" x14ac:dyDescent="0.2"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</row>
    <row r="179" spans="18:28" ht="12.75" customHeight="1" x14ac:dyDescent="0.2"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</row>
    <row r="180" spans="18:28" ht="12.75" customHeight="1" x14ac:dyDescent="0.2"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</row>
    <row r="181" spans="18:28" ht="12.75" customHeight="1" x14ac:dyDescent="0.2"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</row>
    <row r="182" spans="18:28" ht="12.75" customHeight="1" x14ac:dyDescent="0.2"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</row>
    <row r="183" spans="18:28" ht="12.75" customHeight="1" x14ac:dyDescent="0.2"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</row>
    <row r="184" spans="18:28" ht="12.75" customHeight="1" x14ac:dyDescent="0.2"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</row>
    <row r="185" spans="18:28" ht="12.75" customHeight="1" x14ac:dyDescent="0.2"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</row>
    <row r="186" spans="18:28" ht="12.75" customHeight="1" x14ac:dyDescent="0.2"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</row>
    <row r="187" spans="18:28" ht="12.75" customHeight="1" x14ac:dyDescent="0.2"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</row>
    <row r="188" spans="18:28" ht="12.75" customHeight="1" x14ac:dyDescent="0.2"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</row>
    <row r="189" spans="18:28" ht="12.75" customHeight="1" x14ac:dyDescent="0.2"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</row>
    <row r="190" spans="18:28" ht="12.75" customHeight="1" x14ac:dyDescent="0.2"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</row>
    <row r="191" spans="18:28" ht="12.75" customHeight="1" x14ac:dyDescent="0.2"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</row>
    <row r="192" spans="18:28" ht="12.75" customHeight="1" x14ac:dyDescent="0.2"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</row>
    <row r="193" spans="18:28" ht="12.75" customHeight="1" x14ac:dyDescent="0.2"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</row>
    <row r="194" spans="18:28" ht="12.75" customHeight="1" x14ac:dyDescent="0.2"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</row>
    <row r="195" spans="18:28" ht="12.75" customHeight="1" x14ac:dyDescent="0.2"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</row>
    <row r="196" spans="18:28" ht="12.75" customHeight="1" x14ac:dyDescent="0.2"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</row>
    <row r="197" spans="18:28" ht="12.75" customHeight="1" x14ac:dyDescent="0.2"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</row>
    <row r="198" spans="18:28" ht="12.75" customHeight="1" x14ac:dyDescent="0.2"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</row>
    <row r="199" spans="18:28" ht="12.75" customHeight="1" x14ac:dyDescent="0.2"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</row>
    <row r="200" spans="18:28" ht="12.75" customHeight="1" x14ac:dyDescent="0.2"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</row>
    <row r="201" spans="18:28" ht="12.75" customHeight="1" x14ac:dyDescent="0.2"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</row>
    <row r="202" spans="18:28" ht="12.75" customHeight="1" x14ac:dyDescent="0.2"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</row>
    <row r="203" spans="18:28" ht="12.75" customHeight="1" x14ac:dyDescent="0.2"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</row>
    <row r="204" spans="18:28" ht="12.75" customHeight="1" x14ac:dyDescent="0.2"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</row>
    <row r="205" spans="18:28" ht="12.75" customHeight="1" x14ac:dyDescent="0.2"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</row>
    <row r="206" spans="18:28" ht="12.75" customHeight="1" x14ac:dyDescent="0.2"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</row>
    <row r="207" spans="18:28" ht="12.75" customHeight="1" x14ac:dyDescent="0.2"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</row>
    <row r="208" spans="18:28" ht="12.75" customHeight="1" x14ac:dyDescent="0.2"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</row>
    <row r="209" spans="18:28" ht="12.75" customHeight="1" x14ac:dyDescent="0.2"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</row>
    <row r="210" spans="18:28" ht="12.75" customHeight="1" x14ac:dyDescent="0.2"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</row>
    <row r="211" spans="18:28" ht="12.75" customHeight="1" x14ac:dyDescent="0.2"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</row>
    <row r="212" spans="18:28" ht="12.75" customHeight="1" x14ac:dyDescent="0.2"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</row>
    <row r="213" spans="18:28" ht="12.75" customHeight="1" x14ac:dyDescent="0.2"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</row>
    <row r="214" spans="18:28" ht="12.75" customHeight="1" x14ac:dyDescent="0.2"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</row>
    <row r="215" spans="18:28" ht="12.75" customHeight="1" x14ac:dyDescent="0.2"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</row>
    <row r="216" spans="18:28" ht="12.75" customHeight="1" x14ac:dyDescent="0.2"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</row>
    <row r="217" spans="18:28" ht="12.75" customHeight="1" x14ac:dyDescent="0.2"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</row>
    <row r="218" spans="18:28" ht="12.75" customHeight="1" x14ac:dyDescent="0.2"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</row>
    <row r="219" spans="18:28" ht="12.75" customHeight="1" x14ac:dyDescent="0.2"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</row>
    <row r="220" spans="18:28" ht="12.75" customHeight="1" x14ac:dyDescent="0.2"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</row>
    <row r="221" spans="18:28" ht="12.75" customHeight="1" x14ac:dyDescent="0.2"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</row>
    <row r="222" spans="18:28" ht="12.75" customHeight="1" x14ac:dyDescent="0.2"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</row>
    <row r="223" spans="18:28" ht="12.75" customHeight="1" x14ac:dyDescent="0.2"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</row>
    <row r="224" spans="18:28" ht="12.75" customHeight="1" x14ac:dyDescent="0.2"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</row>
    <row r="225" spans="18:28" ht="12.75" customHeight="1" x14ac:dyDescent="0.2"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</row>
    <row r="226" spans="18:28" ht="12.75" customHeight="1" x14ac:dyDescent="0.2"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</row>
    <row r="227" spans="18:28" ht="12.75" customHeight="1" x14ac:dyDescent="0.2"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</row>
    <row r="228" spans="18:28" ht="12.75" customHeight="1" x14ac:dyDescent="0.2"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</row>
    <row r="229" spans="18:28" ht="12.75" customHeight="1" x14ac:dyDescent="0.2"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</row>
    <row r="230" spans="18:28" ht="12.75" customHeight="1" x14ac:dyDescent="0.2"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</row>
    <row r="231" spans="18:28" ht="12.75" customHeight="1" x14ac:dyDescent="0.2"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</row>
    <row r="232" spans="18:28" ht="12.75" customHeight="1" x14ac:dyDescent="0.2"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</row>
    <row r="233" spans="18:28" ht="12.75" customHeight="1" x14ac:dyDescent="0.2"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</row>
    <row r="234" spans="18:28" ht="12.75" customHeight="1" x14ac:dyDescent="0.2"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</row>
    <row r="235" spans="18:28" ht="12.75" customHeight="1" x14ac:dyDescent="0.2"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</row>
    <row r="236" spans="18:28" ht="12.75" customHeight="1" x14ac:dyDescent="0.2"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</row>
    <row r="237" spans="18:28" ht="12.75" customHeight="1" x14ac:dyDescent="0.2"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</row>
    <row r="238" spans="18:28" ht="12.75" customHeight="1" x14ac:dyDescent="0.2"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</row>
    <row r="239" spans="18:28" ht="12.75" customHeight="1" x14ac:dyDescent="0.2"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</row>
    <row r="240" spans="18:28" ht="12.75" customHeight="1" x14ac:dyDescent="0.2"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</row>
    <row r="241" spans="18:28" ht="12.75" customHeight="1" x14ac:dyDescent="0.2"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</row>
    <row r="242" spans="18:28" ht="12.75" customHeight="1" x14ac:dyDescent="0.2"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</row>
    <row r="243" spans="18:28" ht="12.75" customHeight="1" x14ac:dyDescent="0.2"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</row>
    <row r="244" spans="18:28" ht="12.75" customHeight="1" x14ac:dyDescent="0.2"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</row>
    <row r="245" spans="18:28" ht="12.75" customHeight="1" x14ac:dyDescent="0.2"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</row>
    <row r="246" spans="18:28" ht="12.75" customHeight="1" x14ac:dyDescent="0.2"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</row>
    <row r="247" spans="18:28" ht="12.75" customHeight="1" x14ac:dyDescent="0.2"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</row>
    <row r="248" spans="18:28" ht="12.75" customHeight="1" x14ac:dyDescent="0.2"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</row>
    <row r="249" spans="18:28" ht="12.75" customHeight="1" x14ac:dyDescent="0.2"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</row>
    <row r="250" spans="18:28" ht="12.75" customHeight="1" x14ac:dyDescent="0.2"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</row>
    <row r="251" spans="18:28" ht="12.75" customHeight="1" x14ac:dyDescent="0.2"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</row>
    <row r="252" spans="18:28" ht="12.75" customHeight="1" x14ac:dyDescent="0.2"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</row>
    <row r="253" spans="18:28" ht="12.75" customHeight="1" x14ac:dyDescent="0.2"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</row>
    <row r="254" spans="18:28" ht="12.75" customHeight="1" x14ac:dyDescent="0.2"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</row>
    <row r="255" spans="18:28" ht="12.75" customHeight="1" x14ac:dyDescent="0.2"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</row>
    <row r="256" spans="18:28" ht="12.75" customHeight="1" x14ac:dyDescent="0.2"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</row>
    <row r="257" spans="18:28" ht="12.75" customHeight="1" x14ac:dyDescent="0.2"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</row>
    <row r="258" spans="18:28" ht="12.75" customHeight="1" x14ac:dyDescent="0.2"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</row>
    <row r="259" spans="18:28" ht="12.75" customHeight="1" x14ac:dyDescent="0.2"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</row>
    <row r="260" spans="18:28" ht="12.75" customHeight="1" x14ac:dyDescent="0.2"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</row>
    <row r="261" spans="18:28" ht="12.75" customHeight="1" x14ac:dyDescent="0.2"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</row>
    <row r="262" spans="18:28" ht="15.75" customHeight="1" x14ac:dyDescent="0.2"/>
    <row r="263" spans="18:28" ht="15.75" customHeight="1" x14ac:dyDescent="0.2"/>
    <row r="264" spans="18:28" ht="15.75" customHeight="1" x14ac:dyDescent="0.2"/>
    <row r="265" spans="18:28" ht="15.75" customHeight="1" x14ac:dyDescent="0.2"/>
    <row r="266" spans="18:28" ht="15.75" customHeight="1" x14ac:dyDescent="0.2"/>
    <row r="267" spans="18:28" ht="15.75" customHeight="1" x14ac:dyDescent="0.2"/>
    <row r="268" spans="18:28" ht="15.75" customHeight="1" x14ac:dyDescent="0.2"/>
    <row r="269" spans="18:28" ht="15.75" customHeight="1" x14ac:dyDescent="0.2"/>
    <row r="270" spans="18:28" ht="15.75" customHeight="1" x14ac:dyDescent="0.2"/>
    <row r="271" spans="18:28" ht="15.75" customHeight="1" x14ac:dyDescent="0.2"/>
    <row r="272" spans="18:2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20">
    <mergeCell ref="B48:C48"/>
    <mergeCell ref="P48:Q48"/>
    <mergeCell ref="B50:C50"/>
    <mergeCell ref="B22:C22"/>
    <mergeCell ref="P22:Q22"/>
    <mergeCell ref="B24:C24"/>
    <mergeCell ref="B32:Q32"/>
    <mergeCell ref="B33:Q33"/>
    <mergeCell ref="B35:C35"/>
    <mergeCell ref="P35:Q35"/>
    <mergeCell ref="B19:Q19"/>
    <mergeCell ref="B20:Q20"/>
    <mergeCell ref="B37:C37"/>
    <mergeCell ref="B45:Q45"/>
    <mergeCell ref="B46:Q46"/>
    <mergeCell ref="B3:Q3"/>
    <mergeCell ref="B4:Q4"/>
    <mergeCell ref="B6:C6"/>
    <mergeCell ref="P6:Q6"/>
    <mergeCell ref="B8:C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V1000"/>
  <sheetViews>
    <sheetView showGridLines="0" zoomScale="80" zoomScaleNormal="80" workbookViewId="0">
      <pane xSplit="4" ySplit="12" topLeftCell="E13" activePane="bottomRight" state="frozen"/>
      <selection activeCell="S63" sqref="S63"/>
      <selection pane="topRight" activeCell="S63" sqref="S63"/>
      <selection pane="bottomLeft" activeCell="S63" sqref="S63"/>
      <selection pane="bottomRight" activeCell="S63" sqref="S63"/>
    </sheetView>
  </sheetViews>
  <sheetFormatPr baseColWidth="10" defaultColWidth="14.42578125" defaultRowHeight="15" customHeight="1" x14ac:dyDescent="0.2"/>
  <cols>
    <col min="1" max="1" width="4.7109375" customWidth="1"/>
    <col min="2" max="2" width="1.85546875" customWidth="1"/>
    <col min="3" max="3" width="4" customWidth="1"/>
    <col min="4" max="4" width="41.28515625" customWidth="1"/>
    <col min="5" max="5" width="16.42578125" customWidth="1"/>
    <col min="6" max="6" width="25.42578125" customWidth="1"/>
    <col min="7" max="7" width="15.7109375" customWidth="1"/>
    <col min="8" max="8" width="14.7109375" customWidth="1"/>
    <col min="9" max="9" width="16.85546875" customWidth="1"/>
    <col min="10" max="10" width="18.28515625" customWidth="1"/>
    <col min="11" max="11" width="12.7109375" customWidth="1"/>
    <col min="12" max="12" width="1.85546875" customWidth="1"/>
    <col min="13" max="13" width="4.7109375" customWidth="1"/>
    <col min="14" max="14" width="14.5703125" style="227" customWidth="1"/>
    <col min="15" max="17" width="9.140625" customWidth="1"/>
    <col min="18" max="22" width="10" customWidth="1"/>
  </cols>
  <sheetData>
    <row r="1" spans="1:22" ht="14.25" customHeight="1" x14ac:dyDescent="0.2">
      <c r="A1" s="13"/>
      <c r="B1" s="13"/>
      <c r="C1" s="13"/>
      <c r="D1" s="13"/>
      <c r="E1" s="13"/>
      <c r="F1" s="49"/>
      <c r="G1" s="13"/>
      <c r="H1" s="13"/>
      <c r="I1" s="13"/>
      <c r="J1" s="13"/>
      <c r="K1" s="13"/>
      <c r="L1" s="13"/>
      <c r="M1" s="13"/>
      <c r="N1" s="222"/>
      <c r="O1" s="22"/>
      <c r="P1" s="22"/>
      <c r="Q1" s="22"/>
      <c r="R1" s="13"/>
      <c r="S1" s="13"/>
      <c r="T1" s="13"/>
      <c r="U1" s="13"/>
      <c r="V1" s="13"/>
    </row>
    <row r="2" spans="1:22" ht="27" customHeight="1" x14ac:dyDescent="0.25">
      <c r="A2" s="8"/>
      <c r="B2" s="516" t="s">
        <v>44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218"/>
      <c r="N2" s="222"/>
      <c r="O2" s="50"/>
      <c r="P2" s="50"/>
      <c r="Q2" s="50"/>
      <c r="R2" s="8"/>
      <c r="S2" s="8"/>
      <c r="T2" s="8"/>
      <c r="U2" s="8"/>
      <c r="V2" s="8"/>
    </row>
    <row r="3" spans="1:22" ht="15" customHeight="1" x14ac:dyDescent="0.25">
      <c r="A3" s="8"/>
      <c r="B3" s="516" t="s">
        <v>1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218"/>
      <c r="N3" s="222"/>
      <c r="O3" s="50"/>
      <c r="P3" s="50"/>
      <c r="Q3" s="50"/>
      <c r="R3" s="8"/>
      <c r="S3" s="8"/>
      <c r="T3" s="8"/>
      <c r="U3" s="8"/>
      <c r="V3" s="8"/>
    </row>
    <row r="4" spans="1:22" ht="16.5" customHeight="1" x14ac:dyDescent="0.25">
      <c r="A4" s="8"/>
      <c r="B4" s="218"/>
      <c r="C4" s="218"/>
      <c r="D4" s="218"/>
      <c r="E4" s="218"/>
      <c r="F4" s="52"/>
      <c r="G4" s="218"/>
      <c r="H4" s="8"/>
      <c r="I4" s="8"/>
      <c r="J4" s="8"/>
      <c r="K4" s="50"/>
      <c r="L4" s="218"/>
      <c r="M4" s="218"/>
      <c r="N4" s="222"/>
      <c r="O4" s="50"/>
      <c r="P4" s="50"/>
      <c r="Q4" s="50"/>
      <c r="R4" s="8"/>
      <c r="S4" s="8"/>
      <c r="T4" s="8"/>
      <c r="U4" s="8"/>
      <c r="V4" s="8"/>
    </row>
    <row r="5" spans="1:22" ht="17.25" hidden="1" customHeight="1" x14ac:dyDescent="0.25">
      <c r="A5" s="8"/>
      <c r="B5" s="8"/>
      <c r="C5" s="8"/>
      <c r="D5" s="8"/>
      <c r="E5" s="50"/>
      <c r="F5" s="8"/>
      <c r="G5" s="8"/>
      <c r="H5" s="8"/>
      <c r="I5" s="8"/>
      <c r="J5" s="8"/>
      <c r="K5" s="8"/>
      <c r="L5" s="8"/>
      <c r="M5" s="8"/>
      <c r="N5" s="222"/>
      <c r="O5" s="50"/>
      <c r="P5" s="50"/>
      <c r="Q5" s="50"/>
      <c r="R5" s="8"/>
      <c r="S5" s="8"/>
      <c r="T5" s="8"/>
      <c r="U5" s="8"/>
      <c r="V5" s="8"/>
    </row>
    <row r="6" spans="1:22" ht="18.75" customHeight="1" x14ac:dyDescent="0.25">
      <c r="A6" s="8"/>
      <c r="B6" s="523" t="s">
        <v>45</v>
      </c>
      <c r="C6" s="524"/>
      <c r="D6" s="524"/>
      <c r="E6" s="527" t="s">
        <v>4</v>
      </c>
      <c r="F6" s="309" t="s">
        <v>46</v>
      </c>
      <c r="G6" s="523" t="s">
        <v>18</v>
      </c>
      <c r="H6" s="524"/>
      <c r="I6" s="524"/>
      <c r="J6" s="524"/>
      <c r="K6" s="524"/>
      <c r="L6" s="529"/>
      <c r="M6" s="53"/>
      <c r="N6" s="223"/>
      <c r="O6" s="50"/>
      <c r="P6" s="50"/>
      <c r="Q6" s="50"/>
      <c r="R6" s="8"/>
      <c r="S6" s="8"/>
      <c r="T6" s="8"/>
      <c r="U6" s="8"/>
      <c r="V6" s="8"/>
    </row>
    <row r="7" spans="1:22" ht="18.75" customHeight="1" x14ac:dyDescent="0.25">
      <c r="A7" s="8"/>
      <c r="B7" s="525"/>
      <c r="C7" s="526"/>
      <c r="D7" s="526"/>
      <c r="E7" s="528"/>
      <c r="F7" s="310" t="s">
        <v>47</v>
      </c>
      <c r="G7" s="311" t="s">
        <v>4</v>
      </c>
      <c r="H7" s="311" t="s">
        <v>48</v>
      </c>
      <c r="I7" s="311" t="s">
        <v>19</v>
      </c>
      <c r="J7" s="311" t="s">
        <v>22</v>
      </c>
      <c r="K7" s="530" t="s">
        <v>49</v>
      </c>
      <c r="L7" s="531"/>
      <c r="M7" s="53"/>
      <c r="N7" s="224"/>
      <c r="O7" s="50"/>
      <c r="P7" s="50"/>
      <c r="Q7" s="50"/>
      <c r="R7" s="8"/>
      <c r="S7" s="8"/>
      <c r="T7" s="8"/>
      <c r="U7" s="8"/>
      <c r="V7" s="8"/>
    </row>
    <row r="8" spans="1:22" ht="16.5" customHeight="1" x14ac:dyDescent="0.25">
      <c r="A8" s="8"/>
      <c r="B8" s="312"/>
      <c r="C8" s="1"/>
      <c r="D8" s="1"/>
      <c r="E8" s="1"/>
      <c r="F8" s="77"/>
      <c r="G8" s="1"/>
      <c r="H8" s="1"/>
      <c r="I8" s="1"/>
      <c r="J8" s="1"/>
      <c r="K8" s="313"/>
      <c r="L8" s="314"/>
      <c r="M8" s="8"/>
      <c r="N8" s="224"/>
      <c r="O8" s="50"/>
      <c r="P8" s="50"/>
      <c r="Q8" s="50"/>
      <c r="R8" s="8"/>
      <c r="S8" s="8"/>
      <c r="T8" s="8"/>
      <c r="U8" s="8"/>
      <c r="V8" s="8"/>
    </row>
    <row r="9" spans="1:22" ht="15" customHeight="1" x14ac:dyDescent="0.2">
      <c r="A9" s="5"/>
      <c r="B9" s="522" t="s">
        <v>50</v>
      </c>
      <c r="C9" s="521"/>
      <c r="D9" s="521"/>
      <c r="E9" s="315">
        <f>+F9+G9</f>
        <v>5339030.5567625519</v>
      </c>
      <c r="F9" s="315">
        <f>+F11+F52</f>
        <v>4040660.6705000005</v>
      </c>
      <c r="G9" s="315">
        <f>SUM(H9:K9)</f>
        <v>1298369.8862625514</v>
      </c>
      <c r="H9" s="315">
        <f>+H11+H52+H74</f>
        <v>390828.60459385166</v>
      </c>
      <c r="I9" s="315">
        <f>+I11+I52+I74</f>
        <v>160881.88052181073</v>
      </c>
      <c r="J9" s="315">
        <f>+J11+J52+J74</f>
        <v>672563.08500792505</v>
      </c>
      <c r="K9" s="315">
        <v>74096.316138963972</v>
      </c>
      <c r="L9" s="316" t="s">
        <v>41</v>
      </c>
      <c r="M9" s="5"/>
      <c r="N9" s="224"/>
      <c r="O9" s="56"/>
      <c r="P9" s="56"/>
      <c r="Q9" s="56"/>
      <c r="R9" s="5"/>
      <c r="S9" s="5"/>
      <c r="T9" s="5"/>
      <c r="U9" s="5"/>
      <c r="V9" s="5"/>
    </row>
    <row r="10" spans="1:22" ht="9" customHeight="1" x14ac:dyDescent="0.25">
      <c r="A10" s="8"/>
      <c r="B10" s="312"/>
      <c r="C10" s="1"/>
      <c r="D10" s="1"/>
      <c r="E10" s="4"/>
      <c r="F10" s="4"/>
      <c r="G10" s="4"/>
      <c r="H10" s="4"/>
      <c r="I10" s="4"/>
      <c r="J10" s="4"/>
      <c r="K10" s="4"/>
      <c r="L10" s="317"/>
      <c r="M10" s="8"/>
      <c r="N10" s="224"/>
      <c r="O10" s="50"/>
      <c r="P10" s="50"/>
      <c r="Q10" s="50"/>
      <c r="R10" s="8"/>
      <c r="S10" s="8"/>
      <c r="T10" s="8"/>
      <c r="U10" s="8"/>
      <c r="V10" s="8"/>
    </row>
    <row r="11" spans="1:22" ht="15" customHeight="1" x14ac:dyDescent="0.25">
      <c r="A11" s="5"/>
      <c r="B11" s="318"/>
      <c r="C11" s="280" t="s">
        <v>51</v>
      </c>
      <c r="D11" s="280" t="s">
        <v>52</v>
      </c>
      <c r="E11" s="315">
        <f>+F11+G11</f>
        <v>4747643.0844977042</v>
      </c>
      <c r="F11" s="315">
        <f>+F13+F50+F27+F40</f>
        <v>4040660.6705000005</v>
      </c>
      <c r="G11" s="315">
        <f>+H11+I11+J11+K11</f>
        <v>706982.4139977037</v>
      </c>
      <c r="H11" s="315">
        <f>+H13+H27+H40+H50</f>
        <v>335372.4791109878</v>
      </c>
      <c r="I11" s="315">
        <f>+I13+I27+I40+I50</f>
        <v>159795.9606787338</v>
      </c>
      <c r="J11" s="315">
        <f>+J13+J27+J40+J50</f>
        <v>187358.20236373175</v>
      </c>
      <c r="K11" s="315">
        <v>24455.771844250372</v>
      </c>
      <c r="L11" s="319"/>
      <c r="M11" s="57"/>
      <c r="N11" s="222"/>
      <c r="O11" s="50"/>
      <c r="P11" s="56"/>
      <c r="Q11" s="56"/>
      <c r="R11" s="5"/>
      <c r="S11" s="5"/>
      <c r="T11" s="5"/>
      <c r="U11" s="5"/>
      <c r="V11" s="5"/>
    </row>
    <row r="12" spans="1:22" ht="7.5" customHeight="1" x14ac:dyDescent="0.25">
      <c r="A12" s="8"/>
      <c r="B12" s="312"/>
      <c r="C12" s="1"/>
      <c r="D12" s="1"/>
      <c r="E12" s="4"/>
      <c r="F12" s="4"/>
      <c r="G12" s="4"/>
      <c r="H12" s="4"/>
      <c r="I12" s="4"/>
      <c r="J12" s="4"/>
      <c r="K12" s="4"/>
      <c r="L12" s="317"/>
      <c r="M12" s="8"/>
      <c r="N12" s="224"/>
      <c r="O12" s="50"/>
      <c r="P12" s="50"/>
      <c r="Q12" s="50"/>
      <c r="R12" s="8"/>
      <c r="S12" s="8"/>
      <c r="T12" s="8"/>
      <c r="U12" s="8"/>
      <c r="V12" s="8"/>
    </row>
    <row r="13" spans="1:22" ht="15" customHeight="1" x14ac:dyDescent="0.25">
      <c r="A13" s="8"/>
      <c r="B13" s="320"/>
      <c r="C13" s="321" t="s">
        <v>53</v>
      </c>
      <c r="D13" s="321" t="s">
        <v>54</v>
      </c>
      <c r="E13" s="322">
        <f>SUM(E15:E25)</f>
        <v>4563768.7562604602</v>
      </c>
      <c r="F13" s="322">
        <f t="shared" ref="F13:J13" si="0">SUM(F15:F25)</f>
        <v>4040660.6705000005</v>
      </c>
      <c r="G13" s="322">
        <f t="shared" si="0"/>
        <v>523108.08576046029</v>
      </c>
      <c r="H13" s="322">
        <f t="shared" si="0"/>
        <v>188752.62176000004</v>
      </c>
      <c r="I13" s="322">
        <f>SUM(I15:I25)</f>
        <v>158469.29215873379</v>
      </c>
      <c r="J13" s="322">
        <f t="shared" si="0"/>
        <v>152843.47152873175</v>
      </c>
      <c r="K13" s="322">
        <v>23042.700312994672</v>
      </c>
      <c r="L13" s="323"/>
      <c r="M13" s="8"/>
      <c r="N13" s="224"/>
      <c r="O13" s="50"/>
      <c r="P13" s="50"/>
      <c r="Q13" s="50"/>
      <c r="R13" s="8"/>
      <c r="S13" s="8"/>
      <c r="T13" s="8"/>
      <c r="U13" s="8"/>
      <c r="V13" s="8"/>
    </row>
    <row r="14" spans="1:22" ht="7.5" customHeight="1" x14ac:dyDescent="0.2">
      <c r="A14" s="13"/>
      <c r="B14" s="324"/>
      <c r="C14" s="26"/>
      <c r="D14" s="26"/>
      <c r="E14" s="35"/>
      <c r="F14" s="102"/>
      <c r="G14" s="35"/>
      <c r="H14" s="35"/>
      <c r="I14" s="35"/>
      <c r="J14" s="35"/>
      <c r="K14" s="35"/>
      <c r="L14" s="325"/>
      <c r="M14" s="13"/>
      <c r="N14" s="224"/>
      <c r="O14" s="22"/>
      <c r="P14" s="22"/>
      <c r="Q14" s="22"/>
      <c r="R14" s="13"/>
      <c r="S14" s="13"/>
      <c r="T14" s="13"/>
      <c r="U14" s="13"/>
      <c r="V14" s="13"/>
    </row>
    <row r="15" spans="1:22" ht="15" customHeight="1" x14ac:dyDescent="0.2">
      <c r="A15" s="13"/>
      <c r="B15" s="324"/>
      <c r="C15" s="26"/>
      <c r="D15" s="26" t="s">
        <v>27</v>
      </c>
      <c r="E15" s="35">
        <f>+F15+G15</f>
        <v>4118122.4399200003</v>
      </c>
      <c r="F15" s="326">
        <v>4040660.6705000005</v>
      </c>
      <c r="G15" s="35">
        <f t="shared" ref="G15:G25" si="1">SUM(H15:K15)</f>
        <v>77461.769420000011</v>
      </c>
      <c r="H15" s="327">
        <v>101.56999999999996</v>
      </c>
      <c r="I15" s="35">
        <v>45203.788600000007</v>
      </c>
      <c r="J15" s="26">
        <v>13027.756000000001</v>
      </c>
      <c r="K15" s="328">
        <v>19128.65482</v>
      </c>
      <c r="L15" s="325"/>
      <c r="M15" s="13"/>
      <c r="N15" s="224"/>
      <c r="O15" s="22"/>
      <c r="P15" s="22"/>
      <c r="Q15" s="22"/>
      <c r="R15" s="13"/>
      <c r="S15" s="13"/>
      <c r="T15" s="13"/>
      <c r="U15" s="13"/>
      <c r="V15" s="13"/>
    </row>
    <row r="16" spans="1:22" ht="15" customHeight="1" x14ac:dyDescent="0.2">
      <c r="A16" s="13"/>
      <c r="B16" s="324"/>
      <c r="C16" s="26"/>
      <c r="D16" s="26" t="s">
        <v>55</v>
      </c>
      <c r="E16" s="35">
        <f t="shared" ref="E16:E19" si="2">+G16</f>
        <v>7804.6916310640117</v>
      </c>
      <c r="F16" s="329">
        <v>0</v>
      </c>
      <c r="G16" s="35">
        <f t="shared" si="1"/>
        <v>7804.6916310640117</v>
      </c>
      <c r="H16" s="327">
        <v>198.6335</v>
      </c>
      <c r="I16" s="35">
        <v>5754.4638487338416</v>
      </c>
      <c r="J16" s="26">
        <v>1851.59428233017</v>
      </c>
      <c r="K16" s="328">
        <v>0</v>
      </c>
      <c r="L16" s="325"/>
      <c r="M16" s="13"/>
      <c r="N16" s="222"/>
      <c r="O16" s="22"/>
      <c r="P16" s="22"/>
      <c r="Q16" s="22"/>
      <c r="R16" s="13"/>
      <c r="S16" s="13"/>
      <c r="T16" s="13"/>
      <c r="U16" s="13"/>
      <c r="V16" s="13"/>
    </row>
    <row r="17" spans="1:22" ht="15" customHeight="1" x14ac:dyDescent="0.2">
      <c r="A17" s="13"/>
      <c r="B17" s="324"/>
      <c r="C17" s="26"/>
      <c r="D17" s="26" t="s">
        <v>56</v>
      </c>
      <c r="E17" s="35">
        <f t="shared" si="2"/>
        <v>19731.567102183621</v>
      </c>
      <c r="F17" s="329">
        <v>0</v>
      </c>
      <c r="G17" s="35">
        <f t="shared" si="1"/>
        <v>19731.567102183621</v>
      </c>
      <c r="H17" s="327">
        <v>347.61799999999988</v>
      </c>
      <c r="I17" s="35">
        <v>16363.803719999994</v>
      </c>
      <c r="J17" s="26">
        <v>3020.1453821836253</v>
      </c>
      <c r="K17" s="328">
        <v>0</v>
      </c>
      <c r="L17" s="325"/>
      <c r="M17" s="13"/>
      <c r="N17" s="222"/>
      <c r="O17" s="22"/>
      <c r="P17" s="22"/>
      <c r="Q17" s="22"/>
      <c r="R17" s="13"/>
      <c r="S17" s="13"/>
      <c r="T17" s="13"/>
      <c r="U17" s="13"/>
      <c r="V17" s="13"/>
    </row>
    <row r="18" spans="1:22" ht="15" customHeight="1" x14ac:dyDescent="0.2">
      <c r="A18" s="13"/>
      <c r="B18" s="324"/>
      <c r="C18" s="26"/>
      <c r="D18" s="26" t="s">
        <v>57</v>
      </c>
      <c r="E18" s="35">
        <f t="shared" si="2"/>
        <v>87582.361113280174</v>
      </c>
      <c r="F18" s="329">
        <v>0</v>
      </c>
      <c r="G18" s="35">
        <f t="shared" si="1"/>
        <v>87582.361113280174</v>
      </c>
      <c r="H18" s="327">
        <v>52914.051959999997</v>
      </c>
      <c r="I18" s="35">
        <v>25129.369289999995</v>
      </c>
      <c r="J18" s="26">
        <v>9107.1689381564356</v>
      </c>
      <c r="K18" s="328">
        <v>431.77092512375037</v>
      </c>
      <c r="L18" s="325"/>
      <c r="M18" s="13"/>
      <c r="N18" s="222"/>
      <c r="O18" s="22"/>
      <c r="P18" s="22"/>
      <c r="Q18" s="22"/>
      <c r="R18" s="13"/>
      <c r="S18" s="13"/>
      <c r="T18" s="13"/>
      <c r="U18" s="13"/>
      <c r="V18" s="13"/>
    </row>
    <row r="19" spans="1:22" ht="15" customHeight="1" x14ac:dyDescent="0.2">
      <c r="A19" s="13"/>
      <c r="B19" s="324"/>
      <c r="C19" s="26"/>
      <c r="D19" s="26" t="s">
        <v>58</v>
      </c>
      <c r="E19" s="35">
        <f t="shared" si="2"/>
        <v>90514.794643349858</v>
      </c>
      <c r="F19" s="329">
        <v>0</v>
      </c>
      <c r="G19" s="35">
        <f t="shared" si="1"/>
        <v>90514.794643349858</v>
      </c>
      <c r="H19" s="327">
        <v>40413.421000000053</v>
      </c>
      <c r="I19" s="35">
        <v>30661.275799999992</v>
      </c>
      <c r="J19" s="26">
        <v>16716.738813414409</v>
      </c>
      <c r="K19" s="328">
        <v>2723.3590299353896</v>
      </c>
      <c r="L19" s="325"/>
      <c r="M19" s="13"/>
      <c r="N19" s="224"/>
      <c r="O19" s="22"/>
      <c r="P19" s="22"/>
      <c r="Q19" s="22"/>
      <c r="R19" s="13"/>
      <c r="S19" s="13"/>
      <c r="T19" s="13"/>
      <c r="U19" s="13"/>
      <c r="V19" s="13"/>
    </row>
    <row r="20" spans="1:22" ht="15" customHeight="1" x14ac:dyDescent="0.2">
      <c r="A20" s="13"/>
      <c r="B20" s="324"/>
      <c r="C20" s="26"/>
      <c r="D20" s="26" t="s">
        <v>59</v>
      </c>
      <c r="E20" s="35">
        <f t="shared" ref="E20:E25" si="3">+G20</f>
        <v>167297.20259389325</v>
      </c>
      <c r="F20" s="329">
        <v>0</v>
      </c>
      <c r="G20" s="35">
        <f t="shared" si="1"/>
        <v>167297.20259389325</v>
      </c>
      <c r="H20" s="327">
        <v>60937.305450000014</v>
      </c>
      <c r="I20" s="35">
        <v>35356.590899999966</v>
      </c>
      <c r="J20" s="26">
        <v>70314.206048429085</v>
      </c>
      <c r="K20" s="328">
        <v>689.10019546418812</v>
      </c>
      <c r="L20" s="325"/>
      <c r="M20" s="13"/>
      <c r="N20" s="224"/>
      <c r="O20" s="22"/>
      <c r="P20" s="22"/>
      <c r="Q20" s="22"/>
      <c r="R20" s="13"/>
      <c r="S20" s="13"/>
      <c r="T20" s="13"/>
      <c r="U20" s="13"/>
      <c r="V20" s="13"/>
    </row>
    <row r="21" spans="1:22" ht="15.75" customHeight="1" x14ac:dyDescent="0.2">
      <c r="A21" s="13"/>
      <c r="B21" s="324"/>
      <c r="C21" s="26"/>
      <c r="D21" s="26" t="s">
        <v>60</v>
      </c>
      <c r="E21" s="35">
        <f t="shared" si="3"/>
        <v>56681.973881689359</v>
      </c>
      <c r="F21" s="329">
        <v>0</v>
      </c>
      <c r="G21" s="35">
        <f t="shared" si="1"/>
        <v>56681.973881689359</v>
      </c>
      <c r="H21" s="327">
        <v>17882.492999999999</v>
      </c>
      <c r="I21" s="329">
        <v>0</v>
      </c>
      <c r="J21" s="26">
        <v>38744.712039218015</v>
      </c>
      <c r="K21" s="328">
        <v>54.76884247134528</v>
      </c>
      <c r="L21" s="325"/>
      <c r="M21" s="13"/>
      <c r="N21" s="222"/>
      <c r="O21" s="22"/>
      <c r="P21" s="22"/>
      <c r="Q21" s="22"/>
      <c r="R21" s="13"/>
      <c r="S21" s="13"/>
      <c r="T21" s="13"/>
      <c r="U21" s="13"/>
      <c r="V21" s="13"/>
    </row>
    <row r="22" spans="1:22" ht="15" customHeight="1" x14ac:dyDescent="0.2">
      <c r="A22" s="13"/>
      <c r="B22" s="324"/>
      <c r="C22" s="26"/>
      <c r="D22" s="26" t="s">
        <v>61</v>
      </c>
      <c r="E22" s="35">
        <f t="shared" si="3"/>
        <v>6690.5280999999968</v>
      </c>
      <c r="F22" s="329">
        <v>0</v>
      </c>
      <c r="G22" s="35">
        <f t="shared" si="1"/>
        <v>6690.5280999999968</v>
      </c>
      <c r="H22" s="327">
        <v>6686.1120999999966</v>
      </c>
      <c r="I22" s="329">
        <v>0</v>
      </c>
      <c r="J22" s="26">
        <v>4.4160000000000004</v>
      </c>
      <c r="K22" s="328">
        <v>0</v>
      </c>
      <c r="L22" s="325"/>
      <c r="M22" s="13"/>
      <c r="N22" s="224"/>
      <c r="O22" s="22"/>
      <c r="P22" s="22"/>
      <c r="Q22" s="22"/>
      <c r="R22" s="13"/>
      <c r="S22" s="13"/>
      <c r="T22" s="13"/>
      <c r="U22" s="13"/>
      <c r="V22" s="13"/>
    </row>
    <row r="23" spans="1:22" ht="15" customHeight="1" x14ac:dyDescent="0.2">
      <c r="A23" s="13"/>
      <c r="B23" s="324"/>
      <c r="C23" s="26"/>
      <c r="D23" s="26" t="s">
        <v>62</v>
      </c>
      <c r="E23" s="35">
        <f t="shared" si="3"/>
        <v>16.105</v>
      </c>
      <c r="F23" s="329">
        <v>0</v>
      </c>
      <c r="G23" s="35">
        <f t="shared" si="1"/>
        <v>16.105</v>
      </c>
      <c r="H23" s="327">
        <v>16.105</v>
      </c>
      <c r="I23" s="329">
        <v>0</v>
      </c>
      <c r="J23" s="329">
        <v>0</v>
      </c>
      <c r="K23" s="328">
        <v>0</v>
      </c>
      <c r="L23" s="325"/>
      <c r="M23" s="13"/>
      <c r="N23" s="222"/>
      <c r="O23" s="22"/>
      <c r="P23" s="22"/>
      <c r="Q23" s="22"/>
      <c r="R23" s="13"/>
      <c r="S23" s="13"/>
      <c r="T23" s="13"/>
      <c r="U23" s="13"/>
      <c r="V23" s="13"/>
    </row>
    <row r="24" spans="1:22" ht="15" customHeight="1" x14ac:dyDescent="0.2">
      <c r="A24" s="13"/>
      <c r="B24" s="324"/>
      <c r="C24" s="26"/>
      <c r="D24" s="26" t="s">
        <v>63</v>
      </c>
      <c r="E24" s="35">
        <f t="shared" si="3"/>
        <v>494.24075000000011</v>
      </c>
      <c r="F24" s="329">
        <v>0</v>
      </c>
      <c r="G24" s="35">
        <f t="shared" si="1"/>
        <v>494.24075000000011</v>
      </c>
      <c r="H24" s="327">
        <v>494.24075000000011</v>
      </c>
      <c r="I24" s="329">
        <v>0</v>
      </c>
      <c r="J24" s="329">
        <v>0</v>
      </c>
      <c r="K24" s="328">
        <v>0</v>
      </c>
      <c r="L24" s="325"/>
      <c r="M24" s="13"/>
      <c r="N24" s="224"/>
      <c r="O24" s="22"/>
      <c r="P24" s="22"/>
      <c r="Q24" s="22"/>
      <c r="R24" s="13"/>
      <c r="S24" s="13"/>
      <c r="T24" s="13"/>
      <c r="U24" s="13"/>
      <c r="V24" s="13"/>
    </row>
    <row r="25" spans="1:22" ht="15" customHeight="1" x14ac:dyDescent="0.2">
      <c r="A25" s="13"/>
      <c r="B25" s="324"/>
      <c r="C25" s="26"/>
      <c r="D25" s="26" t="s">
        <v>64</v>
      </c>
      <c r="E25" s="35">
        <f t="shared" si="3"/>
        <v>8832.851525</v>
      </c>
      <c r="F25" s="329">
        <v>0</v>
      </c>
      <c r="G25" s="35">
        <f t="shared" si="1"/>
        <v>8832.851525</v>
      </c>
      <c r="H25" s="327">
        <v>8761.0709999999999</v>
      </c>
      <c r="I25" s="329">
        <v>0</v>
      </c>
      <c r="J25" s="26">
        <v>56.73402500000001</v>
      </c>
      <c r="K25" s="328">
        <v>15.0465</v>
      </c>
      <c r="L25" s="325"/>
      <c r="M25" s="13"/>
      <c r="N25" s="222"/>
      <c r="O25" s="22"/>
      <c r="P25" s="22"/>
      <c r="Q25" s="22"/>
      <c r="R25" s="13"/>
      <c r="S25" s="13"/>
      <c r="T25" s="13"/>
      <c r="U25" s="13"/>
      <c r="V25" s="13"/>
    </row>
    <row r="26" spans="1:22" ht="7.5" customHeight="1" x14ac:dyDescent="0.2">
      <c r="A26" s="13"/>
      <c r="B26" s="324"/>
      <c r="C26" s="26"/>
      <c r="D26" s="26"/>
      <c r="E26" s="35"/>
      <c r="F26" s="102"/>
      <c r="G26" s="35"/>
      <c r="H26" s="35"/>
      <c r="I26" s="35"/>
      <c r="J26" s="35"/>
      <c r="K26" s="35"/>
      <c r="L26" s="325"/>
      <c r="M26" s="13"/>
      <c r="N26" s="222"/>
      <c r="O26" s="22"/>
      <c r="P26" s="22"/>
      <c r="Q26" s="22"/>
      <c r="R26" s="13"/>
      <c r="S26" s="13"/>
      <c r="T26" s="13"/>
      <c r="U26" s="13"/>
      <c r="V26" s="13"/>
    </row>
    <row r="27" spans="1:22" ht="15" customHeight="1" x14ac:dyDescent="0.25">
      <c r="A27" s="8"/>
      <c r="B27" s="320"/>
      <c r="C27" s="321" t="s">
        <v>65</v>
      </c>
      <c r="D27" s="321" t="s">
        <v>66</v>
      </c>
      <c r="E27" s="322">
        <f t="shared" ref="E27:J27" si="4">SUM(E29:E38)</f>
        <v>53141.852872216514</v>
      </c>
      <c r="F27" s="486">
        <f>SUM(F29:F38)</f>
        <v>0</v>
      </c>
      <c r="G27" s="322">
        <f t="shared" si="4"/>
        <v>53141.852872216514</v>
      </c>
      <c r="H27" s="322">
        <f t="shared" si="4"/>
        <v>22967.338844999987</v>
      </c>
      <c r="I27" s="486">
        <f>SUM(I29:I38)</f>
        <v>0</v>
      </c>
      <c r="J27" s="322">
        <f t="shared" si="4"/>
        <v>29458.449049999996</v>
      </c>
      <c r="K27" s="322">
        <v>716.06497721651817</v>
      </c>
      <c r="L27" s="323"/>
      <c r="M27" s="8"/>
      <c r="N27" s="223"/>
      <c r="O27" s="50"/>
      <c r="P27" s="50"/>
      <c r="Q27" s="50"/>
      <c r="R27" s="8"/>
      <c r="S27" s="8"/>
      <c r="T27" s="8"/>
      <c r="U27" s="8"/>
      <c r="V27" s="8"/>
    </row>
    <row r="28" spans="1:22" ht="9.75" customHeight="1" x14ac:dyDescent="0.2">
      <c r="A28" s="13"/>
      <c r="B28" s="324"/>
      <c r="C28" s="26"/>
      <c r="D28" s="26"/>
      <c r="E28" s="35"/>
      <c r="F28" s="102"/>
      <c r="G28" s="35"/>
      <c r="H28" s="35"/>
      <c r="I28" s="35"/>
      <c r="J28" s="35"/>
      <c r="K28" s="35"/>
      <c r="L28" s="325"/>
      <c r="M28" s="13"/>
      <c r="N28" s="224"/>
      <c r="O28" s="22"/>
      <c r="P28" s="22"/>
      <c r="Q28" s="22"/>
      <c r="R28" s="13"/>
      <c r="S28" s="13"/>
      <c r="T28" s="13"/>
      <c r="U28" s="13"/>
      <c r="V28" s="13"/>
    </row>
    <row r="29" spans="1:22" ht="15" customHeight="1" x14ac:dyDescent="0.2">
      <c r="A29" s="13"/>
      <c r="B29" s="324"/>
      <c r="C29" s="26"/>
      <c r="D29" s="26" t="s">
        <v>67</v>
      </c>
      <c r="E29" s="35">
        <f t="shared" ref="E29:E38" si="5">+G29</f>
        <v>3721.1814999999974</v>
      </c>
      <c r="F29" s="329">
        <v>0</v>
      </c>
      <c r="G29" s="35">
        <f>SUM(H29:K29)</f>
        <v>3721.1814999999974</v>
      </c>
      <c r="H29" s="330">
        <v>3721.1814999999974</v>
      </c>
      <c r="I29" s="329">
        <v>0</v>
      </c>
      <c r="J29" s="329">
        <v>0</v>
      </c>
      <c r="K29" s="328">
        <v>0</v>
      </c>
      <c r="L29" s="325"/>
      <c r="M29" s="13"/>
      <c r="N29" s="225"/>
      <c r="O29" s="22"/>
      <c r="P29" s="22"/>
      <c r="Q29" s="22"/>
      <c r="R29" s="13"/>
      <c r="S29" s="13"/>
      <c r="T29" s="13"/>
      <c r="U29" s="13"/>
      <c r="V29" s="13"/>
    </row>
    <row r="30" spans="1:22" ht="15" customHeight="1" x14ac:dyDescent="0.2">
      <c r="A30" s="13"/>
      <c r="B30" s="324"/>
      <c r="C30" s="26"/>
      <c r="D30" s="26" t="s">
        <v>68</v>
      </c>
      <c r="E30" s="35">
        <f t="shared" si="5"/>
        <v>3933.2900403735557</v>
      </c>
      <c r="F30" s="329">
        <v>0</v>
      </c>
      <c r="G30" s="35">
        <f t="shared" ref="G30:G38" si="6">SUM(H30:K30)</f>
        <v>3933.2900403735557</v>
      </c>
      <c r="H30" s="330">
        <v>3803.2532199999991</v>
      </c>
      <c r="I30" s="329">
        <v>0</v>
      </c>
      <c r="J30" s="329">
        <v>0</v>
      </c>
      <c r="K30" s="328">
        <v>130.0368203735564</v>
      </c>
      <c r="L30" s="325"/>
      <c r="M30" s="13"/>
      <c r="N30" s="224"/>
      <c r="O30" s="22"/>
      <c r="P30" s="22"/>
      <c r="Q30" s="22"/>
      <c r="R30" s="13"/>
      <c r="S30" s="13"/>
      <c r="T30" s="13"/>
      <c r="U30" s="13"/>
      <c r="V30" s="13"/>
    </row>
    <row r="31" spans="1:22" ht="15" customHeight="1" x14ac:dyDescent="0.2">
      <c r="A31" s="13"/>
      <c r="B31" s="324"/>
      <c r="C31" s="26"/>
      <c r="D31" s="26" t="s">
        <v>69</v>
      </c>
      <c r="E31" s="35">
        <f t="shared" si="5"/>
        <v>465.34890000000007</v>
      </c>
      <c r="F31" s="329">
        <v>0</v>
      </c>
      <c r="G31" s="35">
        <f t="shared" si="6"/>
        <v>465.34890000000007</v>
      </c>
      <c r="H31" s="330">
        <v>465.34890000000007</v>
      </c>
      <c r="I31" s="329">
        <v>0</v>
      </c>
      <c r="J31" s="329">
        <v>0</v>
      </c>
      <c r="K31" s="328">
        <v>0</v>
      </c>
      <c r="L31" s="325"/>
      <c r="M31" s="13"/>
      <c r="N31" s="224"/>
      <c r="O31" s="22"/>
      <c r="P31" s="22"/>
      <c r="Q31" s="22"/>
      <c r="R31" s="13"/>
      <c r="S31" s="13"/>
      <c r="T31" s="13"/>
      <c r="U31" s="13"/>
      <c r="V31" s="13"/>
    </row>
    <row r="32" spans="1:22" ht="15" customHeight="1" x14ac:dyDescent="0.2">
      <c r="A32" s="13"/>
      <c r="B32" s="324"/>
      <c r="C32" s="26"/>
      <c r="D32" s="26" t="s">
        <v>70</v>
      </c>
      <c r="E32" s="35">
        <f t="shared" si="5"/>
        <v>228.23522999999969</v>
      </c>
      <c r="F32" s="329">
        <v>0</v>
      </c>
      <c r="G32" s="35">
        <f t="shared" si="6"/>
        <v>228.23522999999969</v>
      </c>
      <c r="H32" s="330">
        <v>227.19919999999968</v>
      </c>
      <c r="I32" s="329">
        <v>0</v>
      </c>
      <c r="J32" s="26">
        <v>1.03603</v>
      </c>
      <c r="K32" s="328">
        <v>0</v>
      </c>
      <c r="L32" s="325"/>
      <c r="M32" s="13"/>
      <c r="N32" s="222"/>
      <c r="O32" s="22"/>
      <c r="P32" s="22"/>
      <c r="Q32" s="22"/>
      <c r="R32" s="13"/>
      <c r="S32" s="13"/>
      <c r="T32" s="13"/>
      <c r="U32" s="13"/>
      <c r="V32" s="13"/>
    </row>
    <row r="33" spans="1:22" ht="14.25" customHeight="1" x14ac:dyDescent="0.2">
      <c r="A33" s="13"/>
      <c r="B33" s="324"/>
      <c r="C33" s="26"/>
      <c r="D33" s="26" t="s">
        <v>71</v>
      </c>
      <c r="E33" s="35">
        <f t="shared" si="5"/>
        <v>37028.396100239006</v>
      </c>
      <c r="F33" s="329">
        <v>0</v>
      </c>
      <c r="G33" s="35">
        <f t="shared" si="6"/>
        <v>37028.396100239006</v>
      </c>
      <c r="H33" s="330">
        <v>10672.261399999994</v>
      </c>
      <c r="I33" s="329">
        <v>0</v>
      </c>
      <c r="J33" s="26">
        <v>26307.448019999996</v>
      </c>
      <c r="K33" s="328">
        <v>48.686680239012368</v>
      </c>
      <c r="L33" s="325"/>
      <c r="M33" s="13"/>
      <c r="N33" s="222"/>
      <c r="O33" s="22"/>
      <c r="P33" s="22"/>
      <c r="Q33" s="22"/>
      <c r="R33" s="13"/>
      <c r="S33" s="13"/>
      <c r="T33" s="13"/>
      <c r="U33" s="13"/>
      <c r="V33" s="13"/>
    </row>
    <row r="34" spans="1:22" ht="15" customHeight="1" x14ac:dyDescent="0.2">
      <c r="A34" s="13"/>
      <c r="B34" s="324"/>
      <c r="C34" s="26"/>
      <c r="D34" s="26" t="s">
        <v>72</v>
      </c>
      <c r="E34" s="35">
        <f t="shared" si="5"/>
        <v>25.469999999999995</v>
      </c>
      <c r="F34" s="329">
        <v>0</v>
      </c>
      <c r="G34" s="35">
        <f t="shared" si="6"/>
        <v>25.469999999999995</v>
      </c>
      <c r="H34" s="330">
        <v>25.469999999999995</v>
      </c>
      <c r="I34" s="329">
        <v>0</v>
      </c>
      <c r="J34" s="329">
        <v>0</v>
      </c>
      <c r="K34" s="328">
        <v>0</v>
      </c>
      <c r="L34" s="325"/>
      <c r="M34" s="13"/>
      <c r="N34" s="224"/>
      <c r="O34" s="22"/>
      <c r="P34" s="22"/>
      <c r="Q34" s="22"/>
      <c r="R34" s="13"/>
      <c r="S34" s="13"/>
      <c r="T34" s="13"/>
      <c r="U34" s="13"/>
      <c r="V34" s="13"/>
    </row>
    <row r="35" spans="1:22" ht="15" customHeight="1" x14ac:dyDescent="0.2">
      <c r="A35" s="13"/>
      <c r="B35" s="324"/>
      <c r="C35" s="26"/>
      <c r="D35" s="26" t="s">
        <v>73</v>
      </c>
      <c r="E35" s="35">
        <f t="shared" si="5"/>
        <v>1991.0036249999989</v>
      </c>
      <c r="F35" s="329">
        <v>0</v>
      </c>
      <c r="G35" s="35">
        <f t="shared" si="6"/>
        <v>1991.0036249999989</v>
      </c>
      <c r="H35" s="330">
        <v>1991.0036249999989</v>
      </c>
      <c r="I35" s="329">
        <v>0</v>
      </c>
      <c r="J35" s="329">
        <v>0</v>
      </c>
      <c r="K35" s="328">
        <v>0</v>
      </c>
      <c r="L35" s="325"/>
      <c r="M35" s="13"/>
      <c r="N35" s="224"/>
      <c r="O35" s="22"/>
      <c r="P35" s="22"/>
      <c r="Q35" s="22"/>
      <c r="R35" s="13"/>
      <c r="S35" s="13"/>
      <c r="T35" s="13"/>
      <c r="U35" s="13"/>
      <c r="V35" s="13"/>
    </row>
    <row r="36" spans="1:22" ht="15" customHeight="1" x14ac:dyDescent="0.2">
      <c r="A36" s="13"/>
      <c r="B36" s="324"/>
      <c r="C36" s="26"/>
      <c r="D36" s="26" t="s">
        <v>74</v>
      </c>
      <c r="E36" s="35">
        <f t="shared" si="5"/>
        <v>3149.1129999999998</v>
      </c>
      <c r="F36" s="329">
        <v>0</v>
      </c>
      <c r="G36" s="35">
        <f t="shared" si="6"/>
        <v>3149.1129999999998</v>
      </c>
      <c r="H36" s="495">
        <v>0</v>
      </c>
      <c r="I36" s="329">
        <v>0</v>
      </c>
      <c r="J36" s="26">
        <v>3149.1129999999998</v>
      </c>
      <c r="K36" s="328">
        <v>0</v>
      </c>
      <c r="L36" s="325"/>
      <c r="M36" s="13"/>
      <c r="N36" s="226"/>
      <c r="O36" s="22"/>
      <c r="P36" s="22"/>
      <c r="Q36" s="22"/>
      <c r="R36" s="13"/>
      <c r="S36" s="13"/>
      <c r="T36" s="13"/>
      <c r="U36" s="13"/>
      <c r="V36" s="13"/>
    </row>
    <row r="37" spans="1:22" ht="15" customHeight="1" x14ac:dyDescent="0.2">
      <c r="A37" s="13"/>
      <c r="B37" s="324"/>
      <c r="C37" s="26"/>
      <c r="D37" s="26" t="s">
        <v>75</v>
      </c>
      <c r="E37" s="35">
        <f t="shared" si="5"/>
        <v>1769.6489160424062</v>
      </c>
      <c r="F37" s="329">
        <v>0</v>
      </c>
      <c r="G37" s="35">
        <f t="shared" si="6"/>
        <v>1769.6489160424062</v>
      </c>
      <c r="H37" s="330">
        <v>1310.3309999999992</v>
      </c>
      <c r="I37" s="329">
        <v>0</v>
      </c>
      <c r="J37" s="329">
        <v>0</v>
      </c>
      <c r="K37" s="328">
        <v>459.31791604240703</v>
      </c>
      <c r="L37" s="325"/>
      <c r="M37" s="13"/>
      <c r="N37" s="224"/>
      <c r="O37" s="22"/>
      <c r="P37" s="22"/>
      <c r="Q37" s="22"/>
      <c r="R37" s="13"/>
      <c r="S37" s="13"/>
      <c r="T37" s="13"/>
      <c r="U37" s="13"/>
      <c r="V37" s="13"/>
    </row>
    <row r="38" spans="1:22" ht="15" customHeight="1" x14ac:dyDescent="0.2">
      <c r="A38" s="13"/>
      <c r="B38" s="324"/>
      <c r="C38" s="26"/>
      <c r="D38" s="26" t="s">
        <v>76</v>
      </c>
      <c r="E38" s="35">
        <f t="shared" si="5"/>
        <v>830.16556056154172</v>
      </c>
      <c r="F38" s="329">
        <v>0</v>
      </c>
      <c r="G38" s="35">
        <f t="shared" si="6"/>
        <v>830.16556056154172</v>
      </c>
      <c r="H38" s="330">
        <v>751.2899999999994</v>
      </c>
      <c r="I38" s="329">
        <v>0</v>
      </c>
      <c r="J38" s="26">
        <v>0.85199999999999998</v>
      </c>
      <c r="K38" s="328">
        <v>78.023560561542396</v>
      </c>
      <c r="L38" s="325"/>
      <c r="M38" s="13"/>
      <c r="N38" s="224"/>
      <c r="O38" s="54"/>
      <c r="P38" s="22"/>
      <c r="Q38" s="22"/>
      <c r="R38" s="13"/>
      <c r="S38" s="13"/>
      <c r="T38" s="13"/>
      <c r="U38" s="13"/>
      <c r="V38" s="13"/>
    </row>
    <row r="39" spans="1:22" ht="6" customHeight="1" x14ac:dyDescent="0.2">
      <c r="A39" s="13"/>
      <c r="B39" s="324"/>
      <c r="C39" s="26"/>
      <c r="D39" s="26"/>
      <c r="E39" s="35"/>
      <c r="F39" s="102"/>
      <c r="G39" s="35"/>
      <c r="H39" s="35"/>
      <c r="I39" s="35"/>
      <c r="J39" s="35"/>
      <c r="K39" s="35"/>
      <c r="L39" s="325"/>
      <c r="M39" s="13"/>
      <c r="N39" s="224"/>
      <c r="O39" s="22"/>
      <c r="P39" s="22"/>
      <c r="Q39" s="22"/>
      <c r="R39" s="13"/>
      <c r="S39" s="13"/>
      <c r="T39" s="13"/>
      <c r="U39" s="13"/>
      <c r="V39" s="13"/>
    </row>
    <row r="40" spans="1:22" s="179" customFormat="1" ht="31.5" customHeight="1" x14ac:dyDescent="0.2">
      <c r="A40" s="5"/>
      <c r="B40" s="331" t="s">
        <v>2</v>
      </c>
      <c r="C40" s="332" t="s">
        <v>77</v>
      </c>
      <c r="D40" s="333" t="s">
        <v>78</v>
      </c>
      <c r="E40" s="334">
        <f>SUM(E42:E48)</f>
        <v>18462.452804039182</v>
      </c>
      <c r="F40" s="487">
        <f>SUM(F42:F48)</f>
        <v>0</v>
      </c>
      <c r="G40" s="334">
        <f t="shared" ref="G40:J40" si="7">SUM(G42:G48)</f>
        <v>18462.452804039182</v>
      </c>
      <c r="H40" s="334">
        <f t="shared" si="7"/>
        <v>16240.658330000006</v>
      </c>
      <c r="I40" s="334">
        <f t="shared" si="7"/>
        <v>1320.1625200000003</v>
      </c>
      <c r="J40" s="334">
        <f t="shared" si="7"/>
        <v>223.43540000000002</v>
      </c>
      <c r="K40" s="334">
        <v>678.19655403917784</v>
      </c>
      <c r="L40" s="335"/>
      <c r="M40" s="5"/>
      <c r="N40" s="226"/>
      <c r="O40" s="56"/>
      <c r="P40" s="56"/>
      <c r="Q40" s="56"/>
      <c r="R40" s="5"/>
      <c r="S40" s="5"/>
      <c r="T40" s="5"/>
      <c r="U40" s="5"/>
      <c r="V40" s="5"/>
    </row>
    <row r="41" spans="1:22" ht="6" customHeight="1" x14ac:dyDescent="0.2">
      <c r="A41" s="13"/>
      <c r="B41" s="324"/>
      <c r="C41" s="26"/>
      <c r="D41" s="1"/>
      <c r="E41" s="35"/>
      <c r="F41" s="102"/>
      <c r="G41" s="35"/>
      <c r="H41" s="35"/>
      <c r="I41" s="35"/>
      <c r="J41" s="35"/>
      <c r="K41" s="35"/>
      <c r="L41" s="325"/>
      <c r="M41" s="13"/>
      <c r="N41" s="222"/>
      <c r="O41" s="22"/>
      <c r="P41" s="22"/>
      <c r="Q41" s="22"/>
      <c r="R41" s="13"/>
      <c r="S41" s="13"/>
      <c r="T41" s="13"/>
      <c r="U41" s="13"/>
      <c r="V41" s="13"/>
    </row>
    <row r="42" spans="1:22" ht="15" customHeight="1" x14ac:dyDescent="0.2">
      <c r="A42" s="13"/>
      <c r="B42" s="324"/>
      <c r="C42" s="26"/>
      <c r="D42" s="26" t="s">
        <v>79</v>
      </c>
      <c r="E42" s="35">
        <f t="shared" ref="E42:E48" si="8">+G42</f>
        <v>1456.5506999999998</v>
      </c>
      <c r="F42" s="329">
        <v>0</v>
      </c>
      <c r="G42" s="35">
        <f t="shared" ref="G42:G48" si="9">SUM(H42:K42)</f>
        <v>1456.5506999999998</v>
      </c>
      <c r="H42" s="336">
        <v>1456.5506999999998</v>
      </c>
      <c r="I42" s="329">
        <v>0</v>
      </c>
      <c r="J42" s="329">
        <v>0</v>
      </c>
      <c r="K42" s="328">
        <v>0</v>
      </c>
      <c r="L42" s="325"/>
      <c r="M42" s="13"/>
      <c r="N42" s="222"/>
      <c r="O42" s="22"/>
      <c r="P42" s="22"/>
      <c r="Q42" s="22"/>
      <c r="R42" s="13"/>
      <c r="S42" s="13"/>
      <c r="T42" s="13"/>
      <c r="U42" s="13"/>
      <c r="V42" s="13"/>
    </row>
    <row r="43" spans="1:22" ht="15" customHeight="1" x14ac:dyDescent="0.2">
      <c r="A43" s="13"/>
      <c r="B43" s="324"/>
      <c r="C43" s="26"/>
      <c r="D43" s="26" t="s">
        <v>80</v>
      </c>
      <c r="E43" s="35">
        <f t="shared" si="8"/>
        <v>168.70367999999999</v>
      </c>
      <c r="F43" s="329">
        <v>0</v>
      </c>
      <c r="G43" s="35">
        <f t="shared" si="9"/>
        <v>168.70367999999999</v>
      </c>
      <c r="H43" s="336">
        <v>168.70367999999999</v>
      </c>
      <c r="I43" s="329">
        <v>0</v>
      </c>
      <c r="J43" s="329">
        <v>0</v>
      </c>
      <c r="K43" s="328">
        <v>0</v>
      </c>
      <c r="L43" s="325"/>
      <c r="M43" s="13"/>
      <c r="N43" s="224"/>
      <c r="O43" s="22"/>
      <c r="P43" s="22"/>
      <c r="Q43" s="22"/>
      <c r="R43" s="13"/>
      <c r="S43" s="13"/>
      <c r="T43" s="13"/>
      <c r="U43" s="13"/>
      <c r="V43" s="13"/>
    </row>
    <row r="44" spans="1:22" ht="15" customHeight="1" x14ac:dyDescent="0.2">
      <c r="A44" s="13"/>
      <c r="B44" s="324"/>
      <c r="C44" s="26"/>
      <c r="D44" s="26" t="s">
        <v>81</v>
      </c>
      <c r="E44" s="35">
        <f t="shared" si="8"/>
        <v>9143.5375540391815</v>
      </c>
      <c r="F44" s="329">
        <v>0</v>
      </c>
      <c r="G44" s="35">
        <f t="shared" si="9"/>
        <v>9143.5375540391815</v>
      </c>
      <c r="H44" s="336">
        <v>8465.341000000004</v>
      </c>
      <c r="I44" s="329">
        <v>0</v>
      </c>
      <c r="J44" s="329">
        <v>0</v>
      </c>
      <c r="K44" s="328">
        <v>678.19655403917784</v>
      </c>
      <c r="L44" s="325"/>
      <c r="M44" s="13"/>
      <c r="N44" s="224"/>
      <c r="O44" s="22"/>
      <c r="P44" s="22"/>
      <c r="Q44" s="22"/>
      <c r="R44" s="13"/>
      <c r="S44" s="13"/>
      <c r="T44" s="13"/>
      <c r="U44" s="13"/>
      <c r="V44" s="13"/>
    </row>
    <row r="45" spans="1:22" ht="15" customHeight="1" x14ac:dyDescent="0.2">
      <c r="A45" s="13"/>
      <c r="B45" s="324"/>
      <c r="C45" s="26"/>
      <c r="D45" s="26" t="s">
        <v>82</v>
      </c>
      <c r="E45" s="35">
        <f t="shared" si="8"/>
        <v>2208.5072999999993</v>
      </c>
      <c r="F45" s="329">
        <v>0</v>
      </c>
      <c r="G45" s="35">
        <f t="shared" si="9"/>
        <v>2208.5072999999993</v>
      </c>
      <c r="H45" s="336">
        <v>2208.5072999999993</v>
      </c>
      <c r="I45" s="329">
        <v>0</v>
      </c>
      <c r="J45" s="329">
        <v>0</v>
      </c>
      <c r="K45" s="328">
        <v>0</v>
      </c>
      <c r="L45" s="325"/>
      <c r="M45" s="13"/>
      <c r="N45" s="224"/>
      <c r="O45" s="22"/>
      <c r="P45" s="22"/>
      <c r="Q45" s="22"/>
      <c r="R45" s="13"/>
      <c r="S45" s="13"/>
      <c r="T45" s="13"/>
      <c r="U45" s="13"/>
      <c r="V45" s="13"/>
    </row>
    <row r="46" spans="1:22" ht="15" customHeight="1" x14ac:dyDescent="0.2">
      <c r="A46" s="13"/>
      <c r="B46" s="324"/>
      <c r="C46" s="26"/>
      <c r="D46" s="26" t="s">
        <v>83</v>
      </c>
      <c r="E46" s="35">
        <f t="shared" si="8"/>
        <v>2149.6787700000004</v>
      </c>
      <c r="F46" s="329">
        <v>0</v>
      </c>
      <c r="G46" s="35">
        <f t="shared" si="9"/>
        <v>2149.6787700000004</v>
      </c>
      <c r="H46" s="336">
        <v>829.51625000000024</v>
      </c>
      <c r="I46" s="35">
        <v>1320.1625200000003</v>
      </c>
      <c r="J46" s="329">
        <v>0</v>
      </c>
      <c r="K46" s="328">
        <v>0</v>
      </c>
      <c r="L46" s="325"/>
      <c r="M46" s="13"/>
      <c r="N46" s="225"/>
      <c r="O46" s="22"/>
      <c r="P46" s="22"/>
      <c r="Q46" s="22"/>
      <c r="R46" s="13"/>
      <c r="S46" s="13"/>
      <c r="T46" s="13"/>
      <c r="U46" s="13"/>
      <c r="V46" s="13"/>
    </row>
    <row r="47" spans="1:22" ht="15" customHeight="1" x14ac:dyDescent="0.2">
      <c r="A47" s="13"/>
      <c r="B47" s="324"/>
      <c r="C47" s="26"/>
      <c r="D47" s="26" t="s">
        <v>84</v>
      </c>
      <c r="E47" s="35">
        <f t="shared" si="8"/>
        <v>2965.1047000000008</v>
      </c>
      <c r="F47" s="329">
        <v>0</v>
      </c>
      <c r="G47" s="35">
        <f t="shared" si="9"/>
        <v>2965.1047000000008</v>
      </c>
      <c r="H47" s="336">
        <v>2741.6693000000009</v>
      </c>
      <c r="I47" s="329">
        <v>0</v>
      </c>
      <c r="J47" s="26">
        <v>223.43540000000002</v>
      </c>
      <c r="K47" s="328">
        <v>0</v>
      </c>
      <c r="L47" s="325"/>
      <c r="M47" s="13"/>
      <c r="N47" s="224"/>
      <c r="O47" s="22"/>
      <c r="P47" s="22"/>
      <c r="Q47" s="22"/>
      <c r="R47" s="13"/>
      <c r="S47" s="13"/>
      <c r="T47" s="13"/>
      <c r="U47" s="13"/>
      <c r="V47" s="13"/>
    </row>
    <row r="48" spans="1:22" ht="15" customHeight="1" x14ac:dyDescent="0.2">
      <c r="A48" s="13"/>
      <c r="B48" s="324"/>
      <c r="C48" s="26"/>
      <c r="D48" s="26" t="s">
        <v>85</v>
      </c>
      <c r="E48" s="35">
        <f t="shared" si="8"/>
        <v>370.37009999999987</v>
      </c>
      <c r="F48" s="329">
        <v>0</v>
      </c>
      <c r="G48" s="35">
        <f t="shared" si="9"/>
        <v>370.37009999999987</v>
      </c>
      <c r="H48" s="336">
        <v>370.37009999999987</v>
      </c>
      <c r="I48" s="329">
        <v>0</v>
      </c>
      <c r="J48" s="329">
        <v>0</v>
      </c>
      <c r="K48" s="328">
        <v>0</v>
      </c>
      <c r="L48" s="325"/>
      <c r="M48" s="13"/>
      <c r="N48" s="222"/>
      <c r="O48" s="22"/>
      <c r="P48" s="22"/>
      <c r="Q48" s="22"/>
      <c r="R48" s="13"/>
      <c r="S48" s="13"/>
      <c r="T48" s="13"/>
      <c r="U48" s="13"/>
      <c r="V48" s="13"/>
    </row>
    <row r="49" spans="1:22" ht="8.25" customHeight="1" x14ac:dyDescent="0.2">
      <c r="A49" s="13"/>
      <c r="B49" s="324"/>
      <c r="C49" s="26"/>
      <c r="D49" s="26"/>
      <c r="E49" s="35"/>
      <c r="F49" s="102"/>
      <c r="G49" s="35"/>
      <c r="H49" s="337"/>
      <c r="I49" s="35"/>
      <c r="J49" s="35"/>
      <c r="K49" s="328"/>
      <c r="L49" s="325"/>
      <c r="M49" s="13"/>
      <c r="N49" s="222"/>
      <c r="O49" s="22"/>
      <c r="P49" s="22"/>
      <c r="Q49" s="22"/>
      <c r="R49" s="13"/>
      <c r="S49" s="13"/>
      <c r="T49" s="13"/>
      <c r="U49" s="13"/>
      <c r="V49" s="13"/>
    </row>
    <row r="50" spans="1:22" ht="15" customHeight="1" x14ac:dyDescent="0.25">
      <c r="A50" s="8"/>
      <c r="B50" s="320"/>
      <c r="C50" s="321" t="s">
        <v>86</v>
      </c>
      <c r="D50" s="321" t="s">
        <v>87</v>
      </c>
      <c r="E50" s="322">
        <f>+F50+G50</f>
        <v>112270.02256098775</v>
      </c>
      <c r="F50" s="486">
        <v>0</v>
      </c>
      <c r="G50" s="322">
        <f>SUM(H50:K50)</f>
        <v>112270.02256098775</v>
      </c>
      <c r="H50" s="338">
        <v>107411.86017598776</v>
      </c>
      <c r="I50" s="322">
        <v>6.5060000000000011</v>
      </c>
      <c r="J50" s="321">
        <v>4832.8463849999998</v>
      </c>
      <c r="K50" s="339">
        <v>18.810000000000002</v>
      </c>
      <c r="L50" s="323"/>
      <c r="M50" s="8"/>
      <c r="N50" s="223"/>
      <c r="O50" s="50"/>
      <c r="P50" s="50"/>
      <c r="Q50" s="50"/>
      <c r="R50" s="8"/>
      <c r="S50" s="8"/>
      <c r="T50" s="8"/>
      <c r="U50" s="8"/>
      <c r="V50" s="8"/>
    </row>
    <row r="51" spans="1:22" ht="7.5" customHeight="1" x14ac:dyDescent="0.25">
      <c r="A51" s="8"/>
      <c r="B51" s="312"/>
      <c r="C51" s="1"/>
      <c r="D51" s="1"/>
      <c r="E51" s="4"/>
      <c r="F51" s="340"/>
      <c r="G51" s="4"/>
      <c r="H51" s="4"/>
      <c r="I51" s="4"/>
      <c r="J51" s="4"/>
      <c r="K51" s="4"/>
      <c r="L51" s="317"/>
      <c r="M51" s="8"/>
      <c r="N51" s="223"/>
      <c r="O51" s="50"/>
      <c r="P51" s="50"/>
      <c r="Q51" s="50"/>
      <c r="R51" s="8"/>
      <c r="S51" s="8"/>
      <c r="T51" s="8"/>
      <c r="U51" s="8"/>
      <c r="V51" s="8"/>
    </row>
    <row r="52" spans="1:22" ht="15" customHeight="1" x14ac:dyDescent="0.2">
      <c r="A52" s="5"/>
      <c r="B52" s="341"/>
      <c r="C52" s="342" t="s">
        <v>88</v>
      </c>
      <c r="D52" s="342" t="s">
        <v>89</v>
      </c>
      <c r="E52" s="343">
        <f t="shared" ref="E52:G52" si="10">+E55+E62</f>
        <v>538319.54047013412</v>
      </c>
      <c r="F52" s="488">
        <f>+F55+F62</f>
        <v>0</v>
      </c>
      <c r="G52" s="343">
        <f t="shared" si="10"/>
        <v>538319.54047013412</v>
      </c>
      <c r="H52" s="343">
        <f>+H55+H62</f>
        <v>53197.27535786388</v>
      </c>
      <c r="I52" s="343">
        <f t="shared" ref="I52:J52" si="11">SUM(I55,I62)</f>
        <v>1085.9198430769229</v>
      </c>
      <c r="J52" s="343">
        <f t="shared" si="11"/>
        <v>484485.28204419336</v>
      </c>
      <c r="K52" s="488">
        <v>0</v>
      </c>
      <c r="L52" s="344"/>
      <c r="M52" s="5"/>
      <c r="N52" s="222"/>
      <c r="O52" s="56"/>
      <c r="P52" s="56"/>
      <c r="Q52" s="56"/>
      <c r="R52" s="5"/>
      <c r="S52" s="5"/>
      <c r="T52" s="5"/>
      <c r="U52" s="5"/>
      <c r="V52" s="5"/>
    </row>
    <row r="53" spans="1:22" ht="7.5" customHeight="1" x14ac:dyDescent="0.2">
      <c r="A53" s="13"/>
      <c r="B53" s="324"/>
      <c r="C53" s="26"/>
      <c r="D53" s="26"/>
      <c r="E53" s="35"/>
      <c r="F53" s="102"/>
      <c r="G53" s="35"/>
      <c r="H53" s="35"/>
      <c r="I53" s="35"/>
      <c r="J53" s="35"/>
      <c r="K53" s="35"/>
      <c r="L53" s="325"/>
      <c r="M53" s="13"/>
      <c r="N53" s="222"/>
      <c r="O53" s="22"/>
      <c r="P53" s="22"/>
      <c r="Q53" s="22"/>
      <c r="R53" s="13"/>
      <c r="S53" s="13"/>
      <c r="T53" s="13"/>
      <c r="U53" s="13"/>
      <c r="V53" s="13"/>
    </row>
    <row r="54" spans="1:22" ht="7.5" customHeight="1" x14ac:dyDescent="0.2">
      <c r="A54" s="13"/>
      <c r="B54" s="324"/>
      <c r="C54" s="26"/>
      <c r="D54" s="26"/>
      <c r="E54" s="35"/>
      <c r="F54" s="102"/>
      <c r="G54" s="35"/>
      <c r="H54" s="35"/>
      <c r="I54" s="35"/>
      <c r="J54" s="35"/>
      <c r="K54" s="35"/>
      <c r="L54" s="325"/>
      <c r="M54" s="13"/>
      <c r="N54" s="224"/>
      <c r="O54" s="22"/>
      <c r="P54" s="22"/>
      <c r="Q54" s="22"/>
      <c r="R54" s="13"/>
      <c r="S54" s="13"/>
      <c r="T54" s="13"/>
      <c r="U54" s="13"/>
      <c r="V54" s="13"/>
    </row>
    <row r="55" spans="1:22" ht="15" customHeight="1" x14ac:dyDescent="0.25">
      <c r="A55" s="8"/>
      <c r="B55" s="320"/>
      <c r="C55" s="321"/>
      <c r="D55" s="321" t="s">
        <v>90</v>
      </c>
      <c r="E55" s="322">
        <f>SUM(F55:G55)</f>
        <v>47610.962924192827</v>
      </c>
      <c r="F55" s="486">
        <f t="shared" ref="F55:J55" si="12">SUM(F57:F60)</f>
        <v>0</v>
      </c>
      <c r="G55" s="322">
        <f t="shared" si="12"/>
        <v>47610.962924192827</v>
      </c>
      <c r="H55" s="322">
        <f t="shared" si="12"/>
        <v>5270.1883899999993</v>
      </c>
      <c r="I55" s="322">
        <f>SUM(I57:I60)</f>
        <v>1.076923076923078</v>
      </c>
      <c r="J55" s="322">
        <f t="shared" si="12"/>
        <v>42339.697611115902</v>
      </c>
      <c r="K55" s="486">
        <v>0</v>
      </c>
      <c r="L55" s="323"/>
      <c r="M55" s="8"/>
      <c r="N55" s="224"/>
      <c r="O55" s="50"/>
      <c r="P55" s="50"/>
      <c r="Q55" s="50"/>
      <c r="R55" s="8"/>
      <c r="S55" s="8"/>
      <c r="T55" s="8"/>
      <c r="U55" s="8"/>
      <c r="V55" s="8"/>
    </row>
    <row r="56" spans="1:22" ht="7.5" customHeight="1" x14ac:dyDescent="0.2">
      <c r="A56" s="13"/>
      <c r="B56" s="324"/>
      <c r="C56" s="26"/>
      <c r="D56" s="26"/>
      <c r="E56" s="35"/>
      <c r="F56" s="102"/>
      <c r="G56" s="35"/>
      <c r="H56" s="35"/>
      <c r="I56" s="35"/>
      <c r="J56" s="35"/>
      <c r="K56" s="35"/>
      <c r="L56" s="325"/>
      <c r="M56" s="13"/>
      <c r="N56" s="224"/>
      <c r="O56" s="22"/>
      <c r="P56" s="22"/>
      <c r="Q56" s="22"/>
      <c r="R56" s="13"/>
      <c r="S56" s="13"/>
      <c r="T56" s="13"/>
      <c r="U56" s="13"/>
      <c r="V56" s="13"/>
    </row>
    <row r="57" spans="1:22" ht="15" customHeight="1" x14ac:dyDescent="0.2">
      <c r="A57" s="13"/>
      <c r="B57" s="324"/>
      <c r="C57" s="26"/>
      <c r="D57" s="26" t="s">
        <v>91</v>
      </c>
      <c r="E57" s="35">
        <f>+G57</f>
        <v>1778.6992000000002</v>
      </c>
      <c r="F57" s="329">
        <v>0</v>
      </c>
      <c r="G57" s="35">
        <f>SUM(H57:K57)</f>
        <v>1778.6992000000002</v>
      </c>
      <c r="H57" s="345">
        <v>1762.7707000000003</v>
      </c>
      <c r="I57" s="329">
        <v>0</v>
      </c>
      <c r="J57" s="346">
        <v>15.9285</v>
      </c>
      <c r="K57" s="329">
        <v>0</v>
      </c>
      <c r="L57" s="325"/>
      <c r="M57" s="13"/>
      <c r="N57" s="224"/>
      <c r="O57" s="22"/>
      <c r="P57" s="22"/>
      <c r="Q57" s="22"/>
      <c r="R57" s="13"/>
      <c r="S57" s="13"/>
      <c r="T57" s="13"/>
      <c r="U57" s="13"/>
      <c r="V57" s="13"/>
    </row>
    <row r="58" spans="1:22" ht="21.75" hidden="1" customHeight="1" x14ac:dyDescent="0.2">
      <c r="A58" s="13"/>
      <c r="B58" s="324"/>
      <c r="C58" s="26"/>
      <c r="D58" s="26"/>
      <c r="E58" s="35" t="e">
        <f>+F58+G58</f>
        <v>#VALUE!</v>
      </c>
      <c r="F58" s="479"/>
      <c r="G58" s="35" t="s">
        <v>92</v>
      </c>
      <c r="H58" s="347" t="s">
        <v>92</v>
      </c>
      <c r="I58" s="348"/>
      <c r="J58" s="35"/>
      <c r="K58" s="329">
        <v>0</v>
      </c>
      <c r="L58" s="325"/>
      <c r="M58" s="13"/>
      <c r="N58" s="222"/>
      <c r="O58" s="22"/>
      <c r="P58" s="22"/>
      <c r="Q58" s="22"/>
      <c r="R58" s="13"/>
      <c r="S58" s="13"/>
      <c r="T58" s="13"/>
      <c r="U58" s="13"/>
      <c r="V58" s="13"/>
    </row>
    <row r="59" spans="1:22" ht="15" customHeight="1" x14ac:dyDescent="0.2">
      <c r="A59" s="13"/>
      <c r="B59" s="324"/>
      <c r="C59" s="26"/>
      <c r="D59" s="26" t="s">
        <v>93</v>
      </c>
      <c r="E59" s="35">
        <f t="shared" ref="E59:E60" si="13">+G59</f>
        <v>45741.946034192821</v>
      </c>
      <c r="F59" s="329">
        <v>0</v>
      </c>
      <c r="G59" s="35">
        <f t="shared" ref="G59:G60" si="14">SUM(H59:K59)</f>
        <v>45741.946034192821</v>
      </c>
      <c r="H59" s="345">
        <v>3417.099999999999</v>
      </c>
      <c r="I59" s="102">
        <v>1.076923076923078</v>
      </c>
      <c r="J59" s="346">
        <v>42323.7691111159</v>
      </c>
      <c r="K59" s="329">
        <v>0</v>
      </c>
      <c r="L59" s="325"/>
      <c r="M59" s="13"/>
      <c r="N59" s="222"/>
      <c r="O59" s="22"/>
      <c r="P59" s="22"/>
      <c r="Q59" s="22"/>
      <c r="R59" s="13"/>
      <c r="S59" s="13"/>
      <c r="T59" s="13"/>
      <c r="U59" s="13"/>
      <c r="V59" s="13"/>
    </row>
    <row r="60" spans="1:22" ht="15" customHeight="1" x14ac:dyDescent="0.2">
      <c r="A60" s="13"/>
      <c r="B60" s="324"/>
      <c r="C60" s="26"/>
      <c r="D60" s="26" t="s">
        <v>94</v>
      </c>
      <c r="E60" s="35">
        <f t="shared" si="13"/>
        <v>90.317689999999999</v>
      </c>
      <c r="F60" s="329">
        <v>0</v>
      </c>
      <c r="G60" s="35">
        <f t="shared" si="14"/>
        <v>90.317689999999999</v>
      </c>
      <c r="H60" s="345">
        <v>90.317689999999999</v>
      </c>
      <c r="I60" s="329">
        <v>0</v>
      </c>
      <c r="J60" s="329">
        <v>0</v>
      </c>
      <c r="K60" s="329">
        <v>0</v>
      </c>
      <c r="L60" s="325"/>
      <c r="M60" s="13"/>
      <c r="N60" s="222"/>
      <c r="O60" s="22"/>
      <c r="P60" s="22"/>
      <c r="Q60" s="22"/>
      <c r="R60" s="13"/>
      <c r="S60" s="13"/>
      <c r="T60" s="13"/>
      <c r="U60" s="13"/>
      <c r="V60" s="13"/>
    </row>
    <row r="61" spans="1:22" ht="6.75" customHeight="1" x14ac:dyDescent="0.2">
      <c r="A61" s="13"/>
      <c r="B61" s="324"/>
      <c r="C61" s="26"/>
      <c r="D61" s="26"/>
      <c r="E61" s="35"/>
      <c r="F61" s="102"/>
      <c r="G61" s="35"/>
      <c r="H61" s="35"/>
      <c r="I61" s="35"/>
      <c r="J61" s="35"/>
      <c r="K61" s="35"/>
      <c r="L61" s="325"/>
      <c r="M61" s="13"/>
      <c r="N61" s="222"/>
      <c r="O61" s="22"/>
      <c r="P61" s="22"/>
      <c r="Q61" s="22"/>
      <c r="R61" s="13"/>
      <c r="S61" s="13"/>
      <c r="T61" s="13"/>
      <c r="U61" s="13"/>
      <c r="V61" s="13"/>
    </row>
    <row r="62" spans="1:22" ht="15" customHeight="1" x14ac:dyDescent="0.25">
      <c r="A62" s="8"/>
      <c r="B62" s="320"/>
      <c r="C62" s="321"/>
      <c r="D62" s="321" t="s">
        <v>95</v>
      </c>
      <c r="E62" s="322">
        <f t="shared" ref="E62:J62" si="15">SUM(E64:E71)</f>
        <v>490708.57754594134</v>
      </c>
      <c r="F62" s="486">
        <f t="shared" si="15"/>
        <v>0</v>
      </c>
      <c r="G62" s="322">
        <f t="shared" si="15"/>
        <v>490708.57754594134</v>
      </c>
      <c r="H62" s="322">
        <f t="shared" si="15"/>
        <v>47927.086967863877</v>
      </c>
      <c r="I62" s="322">
        <f>SUM(I64:I71)</f>
        <v>1084.8429199999998</v>
      </c>
      <c r="J62" s="322">
        <f t="shared" si="15"/>
        <v>442145.58443307749</v>
      </c>
      <c r="K62" s="486">
        <v>0</v>
      </c>
      <c r="L62" s="323"/>
      <c r="M62" s="8"/>
      <c r="N62" s="224"/>
      <c r="O62" s="50"/>
      <c r="P62" s="50"/>
      <c r="Q62" s="50"/>
      <c r="R62" s="8"/>
      <c r="S62" s="8"/>
      <c r="T62" s="8"/>
      <c r="U62" s="8"/>
      <c r="V62" s="8"/>
    </row>
    <row r="63" spans="1:22" ht="6.75" customHeight="1" x14ac:dyDescent="0.2">
      <c r="A63" s="13"/>
      <c r="B63" s="324"/>
      <c r="C63" s="26"/>
      <c r="D63" s="26"/>
      <c r="E63" s="35"/>
      <c r="F63" s="102"/>
      <c r="G63" s="35"/>
      <c r="H63" s="35"/>
      <c r="I63" s="35"/>
      <c r="J63" s="35"/>
      <c r="K63" s="35"/>
      <c r="L63" s="325"/>
      <c r="M63" s="13"/>
      <c r="N63" s="222"/>
      <c r="O63" s="22"/>
      <c r="P63" s="22"/>
      <c r="Q63" s="22"/>
      <c r="R63" s="13"/>
      <c r="S63" s="13"/>
      <c r="T63" s="13"/>
      <c r="U63" s="13"/>
      <c r="V63" s="13"/>
    </row>
    <row r="64" spans="1:22" ht="15" customHeight="1" x14ac:dyDescent="0.2">
      <c r="A64" s="13"/>
      <c r="B64" s="324"/>
      <c r="C64" s="26"/>
      <c r="D64" s="26" t="s">
        <v>96</v>
      </c>
      <c r="E64" s="35">
        <f t="shared" ref="E64:E71" si="16">+G64</f>
        <v>2085.4899999999989</v>
      </c>
      <c r="F64" s="329">
        <v>0</v>
      </c>
      <c r="G64" s="35">
        <f t="shared" ref="G64:G71" si="17">SUM(H64:K64)</f>
        <v>2085.4899999999989</v>
      </c>
      <c r="H64" s="349">
        <v>2085.244999999999</v>
      </c>
      <c r="I64" s="329">
        <v>0</v>
      </c>
      <c r="J64" s="346">
        <v>0.245</v>
      </c>
      <c r="K64" s="329">
        <v>0</v>
      </c>
      <c r="L64" s="325"/>
      <c r="M64" s="13"/>
      <c r="N64" s="224"/>
      <c r="O64" s="22"/>
      <c r="P64" s="22"/>
      <c r="Q64" s="22"/>
      <c r="R64" s="13"/>
      <c r="S64" s="13"/>
      <c r="T64" s="13"/>
      <c r="U64" s="13"/>
      <c r="V64" s="13"/>
    </row>
    <row r="65" spans="1:22" ht="15" customHeight="1" x14ac:dyDescent="0.2">
      <c r="A65" s="13"/>
      <c r="B65" s="324"/>
      <c r="C65" s="26"/>
      <c r="D65" s="26" t="s">
        <v>97</v>
      </c>
      <c r="E65" s="35">
        <f t="shared" si="16"/>
        <v>1239.4930000000006</v>
      </c>
      <c r="F65" s="329">
        <v>0</v>
      </c>
      <c r="G65" s="35">
        <f t="shared" si="17"/>
        <v>1239.4930000000006</v>
      </c>
      <c r="H65" s="349">
        <v>1239.4930000000006</v>
      </c>
      <c r="I65" s="329">
        <v>0</v>
      </c>
      <c r="J65" s="329">
        <v>0</v>
      </c>
      <c r="K65" s="329">
        <v>0</v>
      </c>
      <c r="L65" s="325"/>
      <c r="M65" s="13"/>
      <c r="N65" s="224"/>
      <c r="O65" s="22"/>
      <c r="P65" s="22"/>
      <c r="Q65" s="22"/>
      <c r="R65" s="13"/>
      <c r="S65" s="13"/>
      <c r="T65" s="13"/>
      <c r="U65" s="13"/>
      <c r="V65" s="13"/>
    </row>
    <row r="66" spans="1:22" ht="15" customHeight="1" x14ac:dyDescent="0.2">
      <c r="A66" s="13"/>
      <c r="B66" s="324"/>
      <c r="C66" s="26"/>
      <c r="D66" s="26" t="s">
        <v>98</v>
      </c>
      <c r="E66" s="35">
        <f t="shared" si="16"/>
        <v>26505.533518663367</v>
      </c>
      <c r="F66" s="329">
        <v>0</v>
      </c>
      <c r="G66" s="35">
        <f t="shared" si="17"/>
        <v>26505.533518663367</v>
      </c>
      <c r="H66" s="349">
        <v>376.26685786386571</v>
      </c>
      <c r="I66" s="329">
        <v>0</v>
      </c>
      <c r="J66" s="346">
        <v>26129.266660799502</v>
      </c>
      <c r="K66" s="329">
        <v>0</v>
      </c>
      <c r="L66" s="325"/>
      <c r="M66" s="13"/>
      <c r="N66" s="224"/>
      <c r="O66" s="22"/>
      <c r="P66" s="22"/>
      <c r="Q66" s="22"/>
      <c r="R66" s="13"/>
      <c r="S66" s="13"/>
      <c r="T66" s="13"/>
      <c r="U66" s="13"/>
      <c r="V66" s="13"/>
    </row>
    <row r="67" spans="1:22" ht="15" customHeight="1" x14ac:dyDescent="0.2">
      <c r="A67" s="13"/>
      <c r="B67" s="324"/>
      <c r="C67" s="26"/>
      <c r="D67" s="26" t="s">
        <v>99</v>
      </c>
      <c r="E67" s="35">
        <f t="shared" si="16"/>
        <v>135.69500000000002</v>
      </c>
      <c r="F67" s="329">
        <v>0</v>
      </c>
      <c r="G67" s="35">
        <v>135.69500000000002</v>
      </c>
      <c r="H67" s="349">
        <v>122.64600000000004</v>
      </c>
      <c r="I67" s="35">
        <v>135.69500000000002</v>
      </c>
      <c r="J67" s="346">
        <v>326.290775</v>
      </c>
      <c r="K67" s="329">
        <v>0</v>
      </c>
      <c r="L67" s="325"/>
      <c r="M67" s="13"/>
      <c r="N67" s="224"/>
      <c r="O67" s="22"/>
      <c r="P67" s="22"/>
      <c r="Q67" s="22"/>
      <c r="R67" s="13"/>
      <c r="S67" s="13"/>
      <c r="T67" s="13"/>
      <c r="U67" s="13"/>
      <c r="V67" s="13"/>
    </row>
    <row r="68" spans="1:22" ht="15" customHeight="1" x14ac:dyDescent="0.2">
      <c r="A68" s="13"/>
      <c r="B68" s="324"/>
      <c r="C68" s="26"/>
      <c r="D68" s="26" t="s">
        <v>100</v>
      </c>
      <c r="E68" s="35">
        <f t="shared" si="16"/>
        <v>496.90400000000011</v>
      </c>
      <c r="F68" s="329">
        <v>0</v>
      </c>
      <c r="G68" s="35">
        <f t="shared" si="17"/>
        <v>496.90400000000011</v>
      </c>
      <c r="H68" s="349">
        <v>465.80400000000009</v>
      </c>
      <c r="I68" s="102">
        <v>31.099999999999998</v>
      </c>
      <c r="J68" s="329">
        <v>0</v>
      </c>
      <c r="K68" s="329">
        <v>0</v>
      </c>
      <c r="L68" s="325"/>
      <c r="M68" s="13"/>
      <c r="N68" s="224"/>
      <c r="O68" s="22"/>
      <c r="P68" s="22"/>
      <c r="Q68" s="22"/>
      <c r="R68" s="13"/>
      <c r="S68" s="13"/>
      <c r="T68" s="13"/>
      <c r="U68" s="13"/>
      <c r="V68" s="13"/>
    </row>
    <row r="69" spans="1:22" ht="14.25" customHeight="1" x14ac:dyDescent="0.2">
      <c r="A69" s="13"/>
      <c r="B69" s="324"/>
      <c r="C69" s="26"/>
      <c r="D69" s="26" t="s">
        <v>101</v>
      </c>
      <c r="E69" s="35">
        <f t="shared" si="16"/>
        <v>152.47480000000007</v>
      </c>
      <c r="F69" s="329">
        <v>0</v>
      </c>
      <c r="G69" s="35">
        <f t="shared" si="17"/>
        <v>152.47480000000007</v>
      </c>
      <c r="H69" s="349">
        <v>150.65880000000007</v>
      </c>
      <c r="I69" s="329">
        <v>0</v>
      </c>
      <c r="J69" s="346">
        <v>1.8160000000000001</v>
      </c>
      <c r="K69" s="329">
        <v>0</v>
      </c>
      <c r="L69" s="325"/>
      <c r="M69" s="13"/>
      <c r="N69" s="224"/>
      <c r="O69" s="22"/>
      <c r="P69" s="22"/>
      <c r="Q69" s="22"/>
      <c r="R69" s="13"/>
      <c r="S69" s="13"/>
      <c r="T69" s="13"/>
      <c r="U69" s="13"/>
      <c r="V69" s="13"/>
    </row>
    <row r="70" spans="1:22" ht="15" customHeight="1" x14ac:dyDescent="0.2">
      <c r="A70" s="13"/>
      <c r="B70" s="324"/>
      <c r="C70" s="26"/>
      <c r="D70" s="26" t="s">
        <v>102</v>
      </c>
      <c r="E70" s="35">
        <f t="shared" si="16"/>
        <v>457363.87791727798</v>
      </c>
      <c r="F70" s="480">
        <v>0</v>
      </c>
      <c r="G70" s="35">
        <f t="shared" si="17"/>
        <v>457363.87791727798</v>
      </c>
      <c r="H70" s="349">
        <v>40761.359000000011</v>
      </c>
      <c r="I70" s="35">
        <v>917.36291999999992</v>
      </c>
      <c r="J70" s="346">
        <v>415685.15599727799</v>
      </c>
      <c r="K70" s="329">
        <v>0</v>
      </c>
      <c r="L70" s="350"/>
      <c r="M70" s="25"/>
      <c r="N70" s="224"/>
      <c r="O70" s="22"/>
      <c r="P70" s="22"/>
      <c r="Q70" s="22"/>
      <c r="R70" s="13"/>
      <c r="S70" s="13"/>
      <c r="T70" s="13"/>
      <c r="U70" s="13"/>
      <c r="V70" s="13"/>
    </row>
    <row r="71" spans="1:22" ht="15" customHeight="1" x14ac:dyDescent="0.2">
      <c r="A71" s="13"/>
      <c r="B71" s="324"/>
      <c r="C71" s="26"/>
      <c r="D71" s="26" t="s">
        <v>103</v>
      </c>
      <c r="E71" s="35">
        <f t="shared" si="16"/>
        <v>2729.1093099999971</v>
      </c>
      <c r="F71" s="480">
        <v>0</v>
      </c>
      <c r="G71" s="35">
        <f t="shared" si="17"/>
        <v>2729.1093099999971</v>
      </c>
      <c r="H71" s="349">
        <v>2725.6143099999972</v>
      </c>
      <c r="I71" s="35">
        <v>0.68500000000000005</v>
      </c>
      <c r="J71" s="346">
        <v>2.81</v>
      </c>
      <c r="K71" s="329">
        <v>0</v>
      </c>
      <c r="L71" s="325"/>
      <c r="M71" s="13"/>
      <c r="N71" s="224"/>
      <c r="O71" s="22"/>
      <c r="P71" s="22"/>
      <c r="Q71" s="22"/>
      <c r="R71" s="13"/>
      <c r="S71" s="13"/>
      <c r="T71" s="13"/>
      <c r="U71" s="13"/>
      <c r="V71" s="13"/>
    </row>
    <row r="72" spans="1:22" ht="5.25" customHeight="1" x14ac:dyDescent="0.2">
      <c r="A72" s="13"/>
      <c r="B72" s="324"/>
      <c r="C72" s="26"/>
      <c r="D72" s="26"/>
      <c r="E72" s="35"/>
      <c r="F72" s="102"/>
      <c r="G72" s="35"/>
      <c r="H72" s="35"/>
      <c r="I72" s="35"/>
      <c r="J72" s="35"/>
      <c r="K72" s="35"/>
      <c r="L72" s="325"/>
      <c r="M72" s="13"/>
      <c r="N72" s="222"/>
      <c r="O72" s="22"/>
      <c r="P72" s="22"/>
      <c r="Q72" s="22"/>
      <c r="R72" s="13"/>
      <c r="S72" s="13"/>
      <c r="T72" s="13"/>
      <c r="U72" s="13"/>
      <c r="V72" s="13"/>
    </row>
    <row r="73" spans="1:22" ht="5.25" customHeight="1" x14ac:dyDescent="0.2">
      <c r="A73" s="13"/>
      <c r="B73" s="324"/>
      <c r="C73" s="26"/>
      <c r="D73" s="26"/>
      <c r="E73" s="35"/>
      <c r="F73" s="102"/>
      <c r="G73" s="35"/>
      <c r="H73" s="35"/>
      <c r="I73" s="35"/>
      <c r="J73" s="35"/>
      <c r="K73" s="35"/>
      <c r="L73" s="325"/>
      <c r="M73" s="13"/>
      <c r="N73" s="222"/>
      <c r="O73" s="22"/>
      <c r="P73" s="22"/>
      <c r="Q73" s="22"/>
      <c r="R73" s="13"/>
      <c r="S73" s="13"/>
      <c r="T73" s="13"/>
      <c r="U73" s="13"/>
      <c r="V73" s="13"/>
    </row>
    <row r="74" spans="1:22" ht="15" customHeight="1" x14ac:dyDescent="0.2">
      <c r="A74" s="5"/>
      <c r="B74" s="341"/>
      <c r="C74" s="342" t="s">
        <v>104</v>
      </c>
      <c r="D74" s="342" t="s">
        <v>105</v>
      </c>
      <c r="E74" s="343">
        <f>+E76+E81+E83+E79</f>
        <v>52618.995019713599</v>
      </c>
      <c r="F74" s="488">
        <f>SUM(F76:F83)</f>
        <v>0</v>
      </c>
      <c r="G74" s="343">
        <f t="shared" ref="G74:J74" si="18">SUM(G76:G83)</f>
        <v>52618.995019713606</v>
      </c>
      <c r="H74" s="343">
        <f t="shared" si="18"/>
        <v>2258.8501249999999</v>
      </c>
      <c r="I74" s="488">
        <f>SUM(I76:I83)</f>
        <v>0</v>
      </c>
      <c r="J74" s="343">
        <f t="shared" si="18"/>
        <v>719.60059999999999</v>
      </c>
      <c r="K74" s="343">
        <v>49640.544294713603</v>
      </c>
      <c r="L74" s="344"/>
      <c r="M74" s="5"/>
      <c r="N74" s="224"/>
      <c r="O74" s="56"/>
      <c r="P74" s="56"/>
      <c r="Q74" s="56"/>
      <c r="R74" s="5"/>
      <c r="S74" s="5"/>
      <c r="T74" s="5"/>
      <c r="U74" s="5"/>
      <c r="V74" s="5"/>
    </row>
    <row r="75" spans="1:22" ht="6.75" customHeight="1" x14ac:dyDescent="0.2">
      <c r="A75" s="13"/>
      <c r="B75" s="324"/>
      <c r="C75" s="26"/>
      <c r="D75" s="26"/>
      <c r="E75" s="35"/>
      <c r="F75" s="102"/>
      <c r="G75" s="35"/>
      <c r="H75" s="35"/>
      <c r="I75" s="35"/>
      <c r="J75" s="35"/>
      <c r="K75" s="35"/>
      <c r="L75" s="325"/>
      <c r="M75" s="13"/>
      <c r="N75" s="222"/>
      <c r="O75" s="22"/>
      <c r="P75" s="22"/>
      <c r="Q75" s="22"/>
      <c r="R75" s="13"/>
      <c r="S75" s="13"/>
      <c r="T75" s="13"/>
      <c r="U75" s="13"/>
      <c r="V75" s="13"/>
    </row>
    <row r="76" spans="1:22" ht="15" customHeight="1" x14ac:dyDescent="0.25">
      <c r="A76" s="8"/>
      <c r="B76" s="312"/>
      <c r="C76" s="1"/>
      <c r="D76" s="1" t="s">
        <v>106</v>
      </c>
      <c r="E76" s="35">
        <f>+G76</f>
        <v>1705.9057250000001</v>
      </c>
      <c r="F76" s="480">
        <v>0</v>
      </c>
      <c r="G76" s="35">
        <f>SUM(H76:K76)</f>
        <v>1705.9057250000001</v>
      </c>
      <c r="H76" s="351">
        <v>986.3051250000002</v>
      </c>
      <c r="I76" s="329">
        <v>0</v>
      </c>
      <c r="J76" s="346">
        <v>719.60059999999999</v>
      </c>
      <c r="K76" s="329">
        <v>0</v>
      </c>
      <c r="L76" s="317"/>
      <c r="M76" s="8"/>
      <c r="N76" s="224"/>
      <c r="O76" s="50"/>
      <c r="P76" s="50"/>
      <c r="Q76" s="50"/>
      <c r="R76" s="8"/>
      <c r="S76" s="8"/>
      <c r="T76" s="8"/>
      <c r="U76" s="8"/>
      <c r="V76" s="8"/>
    </row>
    <row r="77" spans="1:22" ht="15" hidden="1" customHeight="1" x14ac:dyDescent="0.25">
      <c r="A77" s="8"/>
      <c r="B77" s="312"/>
      <c r="C77" s="1"/>
      <c r="D77" s="1"/>
      <c r="E77" s="35">
        <f>+F77+G77</f>
        <v>0</v>
      </c>
      <c r="F77" s="340"/>
      <c r="G77" s="35"/>
      <c r="H77" s="351"/>
      <c r="I77" s="35"/>
      <c r="J77" s="4"/>
      <c r="K77" s="329">
        <v>0</v>
      </c>
      <c r="L77" s="317"/>
      <c r="M77" s="8"/>
      <c r="N77" s="224"/>
      <c r="O77" s="50"/>
      <c r="P77" s="50"/>
      <c r="Q77" s="50"/>
      <c r="R77" s="8"/>
      <c r="S77" s="8"/>
      <c r="T77" s="8"/>
      <c r="U77" s="8"/>
      <c r="V77" s="8"/>
    </row>
    <row r="78" spans="1:22" ht="9" customHeight="1" x14ac:dyDescent="0.25">
      <c r="A78" s="8"/>
      <c r="B78" s="312"/>
      <c r="C78" s="1"/>
      <c r="D78" s="1"/>
      <c r="E78" s="35"/>
      <c r="F78" s="340"/>
      <c r="G78" s="35"/>
      <c r="H78" s="351"/>
      <c r="I78" s="102"/>
      <c r="J78" s="4"/>
      <c r="K78" s="329"/>
      <c r="L78" s="317"/>
      <c r="M78" s="8"/>
      <c r="N78" s="224"/>
      <c r="O78" s="50"/>
      <c r="P78" s="50"/>
      <c r="Q78" s="50"/>
      <c r="R78" s="8"/>
      <c r="S78" s="8"/>
      <c r="T78" s="8"/>
      <c r="U78" s="8"/>
      <c r="V78" s="8"/>
    </row>
    <row r="79" spans="1:22" ht="15" customHeight="1" x14ac:dyDescent="0.25">
      <c r="A79" s="8"/>
      <c r="B79" s="312"/>
      <c r="C79" s="1"/>
      <c r="D79" s="1" t="s">
        <v>107</v>
      </c>
      <c r="E79" s="35">
        <f>+G79</f>
        <v>17.399000000000001</v>
      </c>
      <c r="F79" s="480">
        <v>0</v>
      </c>
      <c r="G79" s="35">
        <f>SUM(H79:K79)</f>
        <v>17.399000000000001</v>
      </c>
      <c r="H79" s="351">
        <v>17.399000000000001</v>
      </c>
      <c r="I79" s="329">
        <v>0</v>
      </c>
      <c r="J79" s="329">
        <v>0</v>
      </c>
      <c r="K79" s="329">
        <v>0</v>
      </c>
      <c r="L79" s="317"/>
      <c r="M79" s="8"/>
      <c r="N79" s="222"/>
      <c r="O79" s="50"/>
      <c r="P79" s="50"/>
      <c r="Q79" s="50"/>
      <c r="R79" s="8"/>
      <c r="S79" s="8"/>
      <c r="T79" s="8"/>
      <c r="U79" s="8"/>
      <c r="V79" s="8"/>
    </row>
    <row r="80" spans="1:22" ht="9" customHeight="1" x14ac:dyDescent="0.25">
      <c r="A80" s="8"/>
      <c r="B80" s="312"/>
      <c r="C80" s="1"/>
      <c r="D80" s="1"/>
      <c r="E80" s="4"/>
      <c r="F80" s="340"/>
      <c r="G80" s="35"/>
      <c r="H80" s="351"/>
      <c r="I80" s="35"/>
      <c r="J80" s="4"/>
      <c r="K80" s="352"/>
      <c r="L80" s="317"/>
      <c r="M80" s="8"/>
      <c r="N80" s="222"/>
      <c r="O80" s="50"/>
      <c r="P80" s="50"/>
      <c r="Q80" s="50"/>
      <c r="R80" s="8"/>
      <c r="S80" s="8"/>
      <c r="T80" s="8"/>
      <c r="U80" s="8"/>
      <c r="V80" s="8"/>
    </row>
    <row r="81" spans="1:22" ht="15" customHeight="1" x14ac:dyDescent="0.25">
      <c r="A81" s="8"/>
      <c r="B81" s="312"/>
      <c r="C81" s="1"/>
      <c r="D81" s="1" t="s">
        <v>108</v>
      </c>
      <c r="E81" s="329">
        <f>SUM(F81:K81)</f>
        <v>0</v>
      </c>
      <c r="F81" s="480">
        <v>0</v>
      </c>
      <c r="G81" s="329">
        <f>SUM(H81:K81)</f>
        <v>0</v>
      </c>
      <c r="H81" s="351" t="s">
        <v>92</v>
      </c>
      <c r="I81" s="329">
        <v>0</v>
      </c>
      <c r="J81" s="329">
        <v>0</v>
      </c>
      <c r="K81" s="329">
        <v>0</v>
      </c>
      <c r="L81" s="317"/>
      <c r="M81" s="8"/>
      <c r="N81" s="222"/>
      <c r="O81" s="50"/>
      <c r="P81" s="50"/>
      <c r="Q81" s="50"/>
      <c r="R81" s="8"/>
      <c r="S81" s="8"/>
      <c r="T81" s="8"/>
      <c r="U81" s="8"/>
      <c r="V81" s="8"/>
    </row>
    <row r="82" spans="1:22" ht="9" customHeight="1" x14ac:dyDescent="0.25">
      <c r="A82" s="8"/>
      <c r="B82" s="312"/>
      <c r="C82" s="1"/>
      <c r="D82" s="1"/>
      <c r="E82" s="4"/>
      <c r="F82" s="340"/>
      <c r="G82" s="35"/>
      <c r="H82" s="351"/>
      <c r="I82" s="35"/>
      <c r="J82" s="4"/>
      <c r="K82" s="352"/>
      <c r="L82" s="317"/>
      <c r="M82" s="8"/>
      <c r="N82" s="222"/>
      <c r="O82" s="50"/>
      <c r="P82" s="50"/>
      <c r="Q82" s="50"/>
      <c r="R82" s="8"/>
      <c r="S82" s="8"/>
      <c r="T82" s="8"/>
      <c r="U82" s="8"/>
      <c r="V82" s="8"/>
    </row>
    <row r="83" spans="1:22" ht="15" customHeight="1" x14ac:dyDescent="0.25">
      <c r="A83" s="8"/>
      <c r="B83" s="312"/>
      <c r="C83" s="1"/>
      <c r="D83" s="1" t="s">
        <v>109</v>
      </c>
      <c r="E83" s="35">
        <f>+G83</f>
        <v>50895.690294713604</v>
      </c>
      <c r="F83" s="329">
        <v>0</v>
      </c>
      <c r="G83" s="35">
        <f>SUM(H83:K83)</f>
        <v>50895.690294713604</v>
      </c>
      <c r="H83" s="353">
        <v>1255.1459999999997</v>
      </c>
      <c r="I83" s="329">
        <v>0</v>
      </c>
      <c r="J83" s="329">
        <v>0</v>
      </c>
      <c r="K83" s="354">
        <v>49640.544294713603</v>
      </c>
      <c r="L83" s="317"/>
      <c r="M83" s="8"/>
      <c r="N83" s="222"/>
      <c r="O83" s="50"/>
      <c r="P83" s="50"/>
      <c r="Q83" s="50"/>
      <c r="R83" s="8"/>
      <c r="S83" s="8"/>
      <c r="T83" s="8"/>
      <c r="U83" s="8"/>
      <c r="V83" s="8"/>
    </row>
    <row r="84" spans="1:22" ht="6" customHeight="1" x14ac:dyDescent="0.2">
      <c r="A84" s="13"/>
      <c r="B84" s="153"/>
      <c r="C84" s="154"/>
      <c r="D84" s="154"/>
      <c r="E84" s="154"/>
      <c r="F84" s="355"/>
      <c r="G84" s="154"/>
      <c r="H84" s="154"/>
      <c r="I84" s="154"/>
      <c r="J84" s="154"/>
      <c r="K84" s="154"/>
      <c r="L84" s="356"/>
      <c r="M84" s="13"/>
      <c r="N84" s="222"/>
      <c r="O84" s="22"/>
      <c r="P84" s="22"/>
      <c r="Q84" s="22"/>
      <c r="R84" s="13"/>
      <c r="S84" s="13"/>
      <c r="T84" s="13"/>
      <c r="U84" s="13"/>
      <c r="V84" s="13"/>
    </row>
    <row r="85" spans="1:22" ht="3" customHeight="1" x14ac:dyDescent="0.2">
      <c r="A85" s="13"/>
      <c r="B85" s="13"/>
      <c r="C85" s="13"/>
      <c r="D85" s="13"/>
      <c r="E85" s="13"/>
      <c r="F85" s="49"/>
      <c r="G85" s="13"/>
      <c r="H85" s="13"/>
      <c r="I85" s="13"/>
      <c r="J85" s="13"/>
      <c r="K85" s="13"/>
      <c r="L85" s="13"/>
      <c r="M85" s="13"/>
      <c r="N85" s="222"/>
      <c r="O85" s="22"/>
      <c r="P85" s="22"/>
      <c r="Q85" s="22"/>
      <c r="R85" s="13"/>
      <c r="S85" s="13"/>
      <c r="T85" s="13"/>
      <c r="U85" s="13"/>
      <c r="V85" s="13"/>
    </row>
    <row r="86" spans="1:22" ht="14.25" customHeight="1" x14ac:dyDescent="0.2">
      <c r="A86" s="13"/>
      <c r="B86" s="13"/>
      <c r="C86" s="210" t="s">
        <v>110</v>
      </c>
      <c r="D86" s="29"/>
      <c r="E86" s="29"/>
      <c r="F86" s="87"/>
      <c r="G86" s="29"/>
      <c r="H86" s="13"/>
      <c r="I86" s="13"/>
      <c r="J86" s="13"/>
      <c r="K86" s="13"/>
      <c r="L86" s="13"/>
      <c r="M86" s="13"/>
      <c r="N86" s="222"/>
      <c r="O86" s="22"/>
      <c r="P86" s="22"/>
      <c r="Q86" s="22"/>
      <c r="R86" s="13"/>
      <c r="S86" s="13"/>
      <c r="T86" s="13"/>
      <c r="U86" s="13"/>
      <c r="V86" s="13"/>
    </row>
    <row r="87" spans="1:22" ht="14.25" customHeight="1" x14ac:dyDescent="0.2">
      <c r="A87" s="13"/>
      <c r="B87" s="13"/>
      <c r="C87" s="29" t="s">
        <v>111</v>
      </c>
      <c r="D87" s="29"/>
      <c r="E87" s="29"/>
      <c r="F87" s="87"/>
      <c r="G87" s="29"/>
      <c r="H87" s="13"/>
      <c r="I87" s="13"/>
      <c r="J87" s="62"/>
      <c r="K87" s="13"/>
      <c r="L87" s="13"/>
      <c r="M87" s="13"/>
      <c r="N87" s="222"/>
      <c r="O87" s="22"/>
      <c r="P87" s="22"/>
      <c r="Q87" s="22"/>
      <c r="R87" s="13"/>
      <c r="S87" s="13"/>
      <c r="T87" s="13"/>
      <c r="U87" s="13"/>
      <c r="V87" s="13"/>
    </row>
    <row r="88" spans="1:22" ht="12.75" customHeight="1" x14ac:dyDescent="0.2">
      <c r="A88" s="13"/>
      <c r="B88" s="13"/>
      <c r="C88" s="29" t="s">
        <v>112</v>
      </c>
      <c r="D88" s="29"/>
      <c r="E88" s="29"/>
      <c r="F88" s="29"/>
      <c r="G88" s="29"/>
      <c r="H88" s="13"/>
      <c r="I88" s="13"/>
      <c r="J88" s="13"/>
      <c r="K88" s="13"/>
      <c r="L88" s="13"/>
      <c r="M88" s="13"/>
      <c r="N88" s="222"/>
      <c r="O88" s="22"/>
      <c r="P88" s="22"/>
      <c r="Q88" s="22"/>
      <c r="R88" s="13"/>
      <c r="S88" s="13"/>
      <c r="T88" s="13"/>
      <c r="U88" s="13"/>
      <c r="V88" s="13"/>
    </row>
    <row r="89" spans="1:22" ht="12.75" customHeight="1" x14ac:dyDescent="0.2">
      <c r="A89" s="13"/>
      <c r="B89" s="13"/>
      <c r="C89" s="357" t="s">
        <v>113</v>
      </c>
      <c r="D89" s="29"/>
      <c r="E89" s="29"/>
      <c r="F89" s="87"/>
      <c r="G89" s="29"/>
      <c r="H89" s="13"/>
      <c r="I89" s="13"/>
      <c r="J89" s="13"/>
      <c r="K89" s="13"/>
      <c r="L89" s="13"/>
      <c r="M89" s="13"/>
      <c r="N89" s="222"/>
      <c r="O89" s="22"/>
      <c r="P89" s="22"/>
      <c r="Q89" s="22"/>
      <c r="R89" s="13"/>
      <c r="S89" s="13"/>
      <c r="T89" s="13"/>
      <c r="U89" s="13"/>
      <c r="V89" s="13"/>
    </row>
    <row r="90" spans="1:22" ht="20.25" customHeight="1" x14ac:dyDescent="0.2">
      <c r="A90" s="13"/>
      <c r="B90" s="13"/>
      <c r="C90" s="357" t="s">
        <v>33</v>
      </c>
      <c r="D90" s="29"/>
      <c r="E90" s="29"/>
      <c r="F90" s="49"/>
      <c r="G90" s="13"/>
      <c r="H90" s="13"/>
      <c r="I90" s="13"/>
      <c r="J90" s="13"/>
      <c r="K90" s="13"/>
      <c r="L90" s="13"/>
      <c r="M90" s="13"/>
      <c r="N90" s="222"/>
      <c r="O90" s="22"/>
      <c r="P90" s="22"/>
      <c r="Q90" s="22"/>
      <c r="R90" s="13"/>
      <c r="S90" s="13"/>
      <c r="T90" s="13"/>
      <c r="U90" s="13"/>
      <c r="V90" s="13"/>
    </row>
    <row r="91" spans="1:22" ht="20.25" customHeight="1" x14ac:dyDescent="0.2">
      <c r="A91" s="13"/>
      <c r="B91" s="13"/>
      <c r="C91" s="13"/>
      <c r="D91" s="13"/>
      <c r="E91" s="13"/>
      <c r="F91" s="49"/>
      <c r="G91" s="13"/>
      <c r="H91" s="13"/>
      <c r="I91" s="13"/>
      <c r="J91" s="13"/>
      <c r="K91" s="13"/>
      <c r="L91" s="13"/>
      <c r="M91" s="13"/>
      <c r="N91" s="222"/>
      <c r="O91" s="22"/>
      <c r="P91" s="22"/>
      <c r="Q91" s="22"/>
      <c r="R91" s="13"/>
      <c r="S91" s="13"/>
      <c r="T91" s="13"/>
      <c r="U91" s="13"/>
      <c r="V91" s="13"/>
    </row>
    <row r="92" spans="1:22" ht="14.25" customHeight="1" x14ac:dyDescent="0.2">
      <c r="A92" s="22"/>
      <c r="B92" s="22"/>
      <c r="C92" s="22"/>
      <c r="D92" s="54"/>
      <c r="E92" s="54"/>
      <c r="F92" s="54"/>
      <c r="G92" s="22"/>
      <c r="H92" s="22"/>
      <c r="I92" s="22"/>
      <c r="J92" s="22"/>
      <c r="K92" s="13"/>
      <c r="L92" s="22"/>
      <c r="M92" s="22"/>
      <c r="N92" s="222"/>
      <c r="O92" s="22"/>
      <c r="P92" s="22"/>
      <c r="Q92" s="22"/>
      <c r="R92" s="22"/>
      <c r="S92" s="22"/>
      <c r="T92" s="22"/>
      <c r="U92" s="22"/>
      <c r="V92" s="22"/>
    </row>
    <row r="93" spans="1:22" ht="14.25" customHeight="1" x14ac:dyDescent="0.2">
      <c r="A93" s="22"/>
      <c r="B93" s="22"/>
      <c r="C93" s="22"/>
      <c r="D93" s="192" t="s">
        <v>27</v>
      </c>
      <c r="E93" s="193">
        <f>+E15</f>
        <v>4118122.4399200003</v>
      </c>
      <c r="F93" s="192"/>
      <c r="G93" s="54"/>
      <c r="H93" s="22"/>
      <c r="I93" s="22"/>
      <c r="J93" s="22"/>
      <c r="K93" s="13"/>
      <c r="L93" s="22"/>
      <c r="M93" s="22"/>
      <c r="N93" s="222"/>
      <c r="O93" s="22"/>
      <c r="P93" s="22"/>
      <c r="Q93" s="22"/>
      <c r="R93" s="22"/>
      <c r="S93" s="22"/>
      <c r="T93" s="22"/>
      <c r="U93" s="22"/>
      <c r="V93" s="22"/>
    </row>
    <row r="94" spans="1:22" ht="14.25" customHeight="1" x14ac:dyDescent="0.2">
      <c r="A94" s="22"/>
      <c r="B94" s="22"/>
      <c r="C94" s="22"/>
      <c r="D94" s="192" t="s">
        <v>102</v>
      </c>
      <c r="E94" s="193">
        <f>+E70</f>
        <v>457363.87791727798</v>
      </c>
      <c r="F94" s="192"/>
      <c r="G94" s="22"/>
      <c r="H94" s="22"/>
      <c r="I94" s="22"/>
      <c r="J94" s="22"/>
      <c r="K94" s="13"/>
      <c r="L94" s="22"/>
      <c r="M94" s="22"/>
      <c r="N94" s="222"/>
      <c r="O94" s="22"/>
      <c r="P94" s="22"/>
      <c r="Q94" s="22"/>
      <c r="R94" s="22"/>
      <c r="S94" s="22"/>
      <c r="T94" s="22"/>
      <c r="U94" s="22"/>
      <c r="V94" s="22"/>
    </row>
    <row r="95" spans="1:22" ht="14.25" customHeight="1" x14ac:dyDescent="0.2">
      <c r="A95" s="22"/>
      <c r="B95" s="22"/>
      <c r="C95" s="22"/>
      <c r="D95" s="192" t="s">
        <v>58</v>
      </c>
      <c r="E95" s="193">
        <f>+E19</f>
        <v>90514.794643349858</v>
      </c>
      <c r="F95" s="192"/>
      <c r="G95" s="22"/>
      <c r="H95" s="22"/>
      <c r="I95" s="22"/>
      <c r="J95" s="22"/>
      <c r="K95" s="13"/>
      <c r="L95" s="22"/>
      <c r="M95" s="22"/>
      <c r="N95" s="222"/>
      <c r="O95" s="22"/>
      <c r="P95" s="22"/>
      <c r="Q95" s="22"/>
      <c r="R95" s="22"/>
      <c r="S95" s="22"/>
      <c r="T95" s="22"/>
      <c r="U95" s="22"/>
      <c r="V95" s="22"/>
    </row>
    <row r="96" spans="1:22" ht="14.25" customHeight="1" x14ac:dyDescent="0.2">
      <c r="A96" s="22"/>
      <c r="B96" s="22"/>
      <c r="C96" s="22"/>
      <c r="D96" s="192" t="s">
        <v>114</v>
      </c>
      <c r="E96" s="193">
        <f>+E9-SUM(E93:E95)</f>
        <v>673029.44428192358</v>
      </c>
      <c r="F96" s="192"/>
      <c r="G96" s="22"/>
      <c r="H96" s="22"/>
      <c r="I96" s="22"/>
      <c r="J96" s="22"/>
      <c r="K96" s="13"/>
      <c r="L96" s="22"/>
      <c r="M96" s="22"/>
      <c r="N96" s="222"/>
      <c r="O96" s="22"/>
      <c r="P96" s="22"/>
      <c r="Q96" s="22"/>
      <c r="R96" s="22"/>
      <c r="S96" s="22"/>
      <c r="T96" s="22"/>
      <c r="U96" s="22"/>
      <c r="V96" s="22"/>
    </row>
    <row r="97" spans="1:22" ht="14.25" customHeight="1" x14ac:dyDescent="0.2">
      <c r="A97" s="22"/>
      <c r="B97" s="22"/>
      <c r="C97" s="22"/>
      <c r="D97" s="63"/>
      <c r="E97" s="65">
        <f>SUM(E93:E96)</f>
        <v>5339030.5567625519</v>
      </c>
      <c r="F97" s="54"/>
      <c r="G97" s="22"/>
      <c r="H97" s="22"/>
      <c r="I97" s="22"/>
      <c r="J97" s="22"/>
      <c r="K97" s="13"/>
      <c r="L97" s="22"/>
      <c r="M97" s="22"/>
      <c r="N97" s="222"/>
      <c r="O97" s="22"/>
      <c r="P97" s="22"/>
      <c r="Q97" s="22"/>
      <c r="R97" s="22"/>
      <c r="S97" s="22"/>
      <c r="T97" s="22"/>
      <c r="U97" s="22"/>
      <c r="V97" s="22"/>
    </row>
    <row r="98" spans="1:22" ht="14.25" customHeight="1" x14ac:dyDescent="0.2">
      <c r="A98" s="22"/>
      <c r="B98" s="22"/>
      <c r="C98" s="22"/>
      <c r="D98" s="63"/>
      <c r="E98" s="63"/>
      <c r="F98" s="54"/>
      <c r="G98" s="22"/>
      <c r="H98" s="22"/>
      <c r="I98" s="22"/>
      <c r="J98" s="22"/>
      <c r="K98" s="13"/>
      <c r="L98" s="22"/>
      <c r="M98" s="22"/>
      <c r="N98" s="222"/>
      <c r="O98" s="22"/>
      <c r="P98" s="22"/>
      <c r="Q98" s="22"/>
      <c r="R98" s="22"/>
      <c r="S98" s="22"/>
      <c r="T98" s="22"/>
      <c r="U98" s="22"/>
      <c r="V98" s="22"/>
    </row>
    <row r="99" spans="1:22" ht="14.25" customHeight="1" x14ac:dyDescent="0.2">
      <c r="A99" s="22"/>
      <c r="B99" s="22"/>
      <c r="C99" s="22"/>
      <c r="D99" s="65" t="s">
        <v>18</v>
      </c>
      <c r="E99" s="65">
        <f>+G9</f>
        <v>1298369.8862625514</v>
      </c>
      <c r="F99" s="54"/>
      <c r="G99" s="22"/>
      <c r="H99" s="22"/>
      <c r="I99" s="22"/>
      <c r="J99" s="22"/>
      <c r="K99" s="13"/>
      <c r="L99" s="22"/>
      <c r="M99" s="22"/>
      <c r="N99" s="222"/>
      <c r="O99" s="22"/>
      <c r="P99" s="22"/>
      <c r="Q99" s="22"/>
      <c r="R99" s="22"/>
      <c r="S99" s="22"/>
      <c r="T99" s="22"/>
      <c r="U99" s="22"/>
      <c r="V99" s="22"/>
    </row>
    <row r="100" spans="1:22" ht="14.25" customHeight="1" x14ac:dyDescent="0.2">
      <c r="A100" s="22"/>
      <c r="B100" s="22"/>
      <c r="C100" s="22"/>
      <c r="D100" s="65" t="s">
        <v>26</v>
      </c>
      <c r="E100" s="65">
        <f>+F9</f>
        <v>4040660.6705000005</v>
      </c>
      <c r="F100" s="54"/>
      <c r="G100" s="22"/>
      <c r="H100" s="22"/>
      <c r="I100" s="22"/>
      <c r="J100" s="22"/>
      <c r="K100" s="13"/>
      <c r="L100" s="22"/>
      <c r="M100" s="22"/>
      <c r="N100" s="222"/>
      <c r="O100" s="22"/>
      <c r="P100" s="22"/>
      <c r="Q100" s="22"/>
      <c r="R100" s="22"/>
      <c r="S100" s="22"/>
      <c r="T100" s="22"/>
      <c r="U100" s="22"/>
      <c r="V100" s="22"/>
    </row>
    <row r="101" spans="1:22" ht="14.25" customHeight="1" x14ac:dyDescent="0.2">
      <c r="A101" s="22"/>
      <c r="B101" s="22"/>
      <c r="C101" s="22"/>
      <c r="D101" s="65"/>
      <c r="E101" s="65">
        <f>SUM(E99:E100)</f>
        <v>5339030.5567625519</v>
      </c>
      <c r="F101" s="54"/>
      <c r="G101" s="22"/>
      <c r="H101" s="22"/>
      <c r="I101" s="22"/>
      <c r="J101" s="22"/>
      <c r="K101" s="13"/>
      <c r="L101" s="22"/>
      <c r="M101" s="22"/>
      <c r="N101" s="222"/>
      <c r="O101" s="22"/>
      <c r="P101" s="22"/>
      <c r="Q101" s="22"/>
      <c r="R101" s="22"/>
      <c r="S101" s="22"/>
      <c r="T101" s="22"/>
      <c r="U101" s="22"/>
      <c r="V101" s="22"/>
    </row>
    <row r="102" spans="1:22" ht="14.25" customHeight="1" x14ac:dyDescent="0.2">
      <c r="A102" s="22"/>
      <c r="B102" s="22"/>
      <c r="C102" s="22"/>
      <c r="D102" s="63"/>
      <c r="E102" s="64"/>
      <c r="F102" s="54"/>
      <c r="G102" s="22"/>
      <c r="H102" s="22"/>
      <c r="I102" s="22"/>
      <c r="J102" s="22"/>
      <c r="K102" s="13"/>
      <c r="L102" s="22"/>
      <c r="M102" s="22"/>
      <c r="N102" s="222"/>
      <c r="O102" s="22"/>
      <c r="P102" s="22"/>
      <c r="Q102" s="22"/>
      <c r="R102" s="22"/>
      <c r="S102" s="22"/>
      <c r="T102" s="22"/>
      <c r="U102" s="22"/>
      <c r="V102" s="22"/>
    </row>
    <row r="103" spans="1:22" ht="14.25" customHeight="1" x14ac:dyDescent="0.2">
      <c r="A103" s="22"/>
      <c r="B103" s="22"/>
      <c r="C103" s="22"/>
      <c r="D103" s="22"/>
      <c r="E103" s="22"/>
      <c r="F103" s="54"/>
      <c r="G103" s="22"/>
      <c r="H103" s="22"/>
      <c r="I103" s="22"/>
      <c r="J103" s="22"/>
      <c r="K103" s="13"/>
      <c r="L103" s="22"/>
      <c r="M103" s="22"/>
      <c r="N103" s="222"/>
      <c r="O103" s="22"/>
      <c r="P103" s="22"/>
      <c r="Q103" s="22"/>
      <c r="R103" s="22"/>
      <c r="S103" s="22"/>
      <c r="T103" s="22"/>
      <c r="U103" s="22"/>
      <c r="V103" s="22"/>
    </row>
    <row r="104" spans="1:22" ht="14.25" customHeight="1" x14ac:dyDescent="0.2">
      <c r="A104" s="22"/>
      <c r="B104" s="22"/>
      <c r="C104" s="22"/>
      <c r="D104" s="22"/>
      <c r="E104" s="22"/>
      <c r="F104" s="54"/>
      <c r="G104" s="22"/>
      <c r="H104" s="22"/>
      <c r="I104" s="22"/>
      <c r="J104" s="22"/>
      <c r="K104" s="13"/>
      <c r="L104" s="22"/>
      <c r="M104" s="22"/>
      <c r="N104" s="222"/>
      <c r="O104" s="22"/>
      <c r="P104" s="22"/>
      <c r="Q104" s="22"/>
      <c r="R104" s="22"/>
      <c r="S104" s="22"/>
      <c r="T104" s="22"/>
      <c r="U104" s="22"/>
      <c r="V104" s="22"/>
    </row>
    <row r="105" spans="1:22" ht="14.25" customHeight="1" x14ac:dyDescent="0.2">
      <c r="A105" s="22"/>
      <c r="B105" s="22"/>
      <c r="C105" s="22"/>
      <c r="D105" s="22"/>
      <c r="E105" s="22"/>
      <c r="F105" s="54"/>
      <c r="G105" s="22"/>
      <c r="H105" s="22"/>
      <c r="I105" s="22"/>
      <c r="J105" s="22"/>
      <c r="K105" s="13"/>
      <c r="L105" s="22"/>
      <c r="M105" s="22"/>
      <c r="N105" s="222"/>
      <c r="O105" s="22"/>
      <c r="P105" s="22"/>
      <c r="Q105" s="22"/>
      <c r="R105" s="22"/>
      <c r="S105" s="22"/>
      <c r="T105" s="22"/>
      <c r="U105" s="22"/>
      <c r="V105" s="22"/>
    </row>
    <row r="106" spans="1:22" ht="14.25" customHeight="1" x14ac:dyDescent="0.2">
      <c r="A106" s="22"/>
      <c r="B106" s="22"/>
      <c r="C106" s="22"/>
      <c r="D106" s="22"/>
      <c r="E106" s="22"/>
      <c r="F106" s="54"/>
      <c r="G106" s="22"/>
      <c r="H106" s="22"/>
      <c r="I106" s="22"/>
      <c r="J106" s="22"/>
      <c r="K106" s="13"/>
      <c r="L106" s="22"/>
      <c r="M106" s="22"/>
      <c r="N106" s="222"/>
      <c r="O106" s="22"/>
      <c r="P106" s="22"/>
      <c r="Q106" s="22"/>
      <c r="R106" s="22"/>
      <c r="S106" s="22"/>
      <c r="T106" s="22"/>
      <c r="U106" s="22"/>
      <c r="V106" s="22"/>
    </row>
    <row r="107" spans="1:22" ht="14.25" customHeight="1" x14ac:dyDescent="0.2">
      <c r="A107" s="22"/>
      <c r="B107" s="22"/>
      <c r="C107" s="22"/>
      <c r="D107" s="22"/>
      <c r="E107" s="22"/>
      <c r="F107" s="54"/>
      <c r="G107" s="22"/>
      <c r="H107" s="22"/>
      <c r="I107" s="22"/>
      <c r="J107" s="22"/>
      <c r="K107" s="13"/>
      <c r="L107" s="22"/>
      <c r="M107" s="22"/>
      <c r="N107" s="222"/>
      <c r="O107" s="22"/>
      <c r="P107" s="22"/>
      <c r="Q107" s="22"/>
      <c r="R107" s="22"/>
      <c r="S107" s="22"/>
      <c r="T107" s="22"/>
      <c r="U107" s="22"/>
      <c r="V107" s="22"/>
    </row>
    <row r="108" spans="1:22" ht="14.25" customHeight="1" x14ac:dyDescent="0.2">
      <c r="A108" s="22"/>
      <c r="B108" s="22"/>
      <c r="C108" s="22"/>
      <c r="D108" s="22"/>
      <c r="E108" s="22"/>
      <c r="F108" s="54"/>
      <c r="G108" s="22"/>
      <c r="H108" s="22"/>
      <c r="I108" s="22"/>
      <c r="J108" s="22"/>
      <c r="K108" s="13"/>
      <c r="L108" s="22"/>
      <c r="M108" s="22"/>
      <c r="N108" s="222"/>
      <c r="O108" s="22"/>
      <c r="P108" s="22"/>
      <c r="Q108" s="22"/>
      <c r="R108" s="22"/>
      <c r="S108" s="22"/>
      <c r="T108" s="22"/>
      <c r="U108" s="22"/>
      <c r="V108" s="22"/>
    </row>
    <row r="109" spans="1:22" ht="14.25" customHeight="1" x14ac:dyDescent="0.2">
      <c r="A109" s="22"/>
      <c r="B109" s="22"/>
      <c r="C109" s="22"/>
      <c r="D109" s="22"/>
      <c r="E109" s="22"/>
      <c r="F109" s="54"/>
      <c r="G109" s="22"/>
      <c r="H109" s="22"/>
      <c r="I109" s="22"/>
      <c r="J109" s="22"/>
      <c r="K109" s="13"/>
      <c r="L109" s="22"/>
      <c r="M109" s="22"/>
      <c r="N109" s="222"/>
      <c r="O109" s="22"/>
      <c r="P109" s="22"/>
      <c r="Q109" s="22"/>
      <c r="R109" s="22"/>
      <c r="S109" s="22"/>
      <c r="T109" s="22"/>
      <c r="U109" s="22"/>
      <c r="V109" s="22"/>
    </row>
    <row r="110" spans="1:22" ht="14.25" customHeight="1" x14ac:dyDescent="0.2">
      <c r="A110" s="22"/>
      <c r="B110" s="22"/>
      <c r="C110" s="22"/>
      <c r="D110" s="22"/>
      <c r="E110" s="22"/>
      <c r="F110" s="54"/>
      <c r="G110" s="22"/>
      <c r="H110" s="22"/>
      <c r="I110" s="22"/>
      <c r="J110" s="22"/>
      <c r="K110" s="13"/>
      <c r="L110" s="22"/>
      <c r="M110" s="22"/>
      <c r="N110" s="222"/>
      <c r="O110" s="22"/>
      <c r="P110" s="22"/>
      <c r="Q110" s="22"/>
      <c r="R110" s="22"/>
      <c r="S110" s="22"/>
      <c r="T110" s="22"/>
      <c r="U110" s="22"/>
      <c r="V110" s="22"/>
    </row>
    <row r="111" spans="1:22" ht="14.25" customHeight="1" x14ac:dyDescent="0.2">
      <c r="A111" s="22"/>
      <c r="B111" s="22"/>
      <c r="C111" s="22"/>
      <c r="D111" s="22"/>
      <c r="E111" s="22"/>
      <c r="F111" s="54"/>
      <c r="G111" s="22"/>
      <c r="H111" s="22"/>
      <c r="I111" s="22"/>
      <c r="J111" s="22"/>
      <c r="K111" s="13"/>
      <c r="L111" s="22"/>
      <c r="M111" s="22"/>
      <c r="N111" s="222"/>
      <c r="O111" s="22"/>
      <c r="P111" s="22"/>
      <c r="Q111" s="22"/>
      <c r="R111" s="22"/>
      <c r="S111" s="22"/>
      <c r="T111" s="22"/>
      <c r="U111" s="22"/>
      <c r="V111" s="22"/>
    </row>
    <row r="112" spans="1:22" ht="14.25" customHeight="1" x14ac:dyDescent="0.2">
      <c r="A112" s="22"/>
      <c r="B112" s="22"/>
      <c r="C112" s="22"/>
      <c r="D112" s="22"/>
      <c r="E112" s="22"/>
      <c r="F112" s="54"/>
      <c r="G112" s="22"/>
      <c r="H112" s="22"/>
      <c r="I112" s="22"/>
      <c r="J112" s="22"/>
      <c r="K112" s="13"/>
      <c r="L112" s="22"/>
      <c r="M112" s="22"/>
      <c r="N112" s="222"/>
      <c r="O112" s="22"/>
      <c r="P112" s="22"/>
      <c r="Q112" s="22"/>
      <c r="R112" s="22"/>
      <c r="S112" s="22"/>
      <c r="T112" s="22"/>
      <c r="U112" s="22"/>
      <c r="V112" s="22"/>
    </row>
    <row r="113" spans="1:22" ht="14.25" customHeight="1" x14ac:dyDescent="0.2">
      <c r="A113" s="22"/>
      <c r="B113" s="22"/>
      <c r="C113" s="22"/>
      <c r="D113" s="22"/>
      <c r="E113" s="22"/>
      <c r="F113" s="54"/>
      <c r="G113" s="22"/>
      <c r="H113" s="22"/>
      <c r="I113" s="22"/>
      <c r="J113" s="22"/>
      <c r="K113" s="13"/>
      <c r="L113" s="22"/>
      <c r="M113" s="22"/>
      <c r="N113" s="222"/>
      <c r="O113" s="22"/>
      <c r="P113" s="22"/>
      <c r="Q113" s="22"/>
      <c r="R113" s="22"/>
      <c r="S113" s="22"/>
      <c r="T113" s="22"/>
      <c r="U113" s="22"/>
      <c r="V113" s="22"/>
    </row>
    <row r="114" spans="1:22" ht="14.25" customHeight="1" x14ac:dyDescent="0.2">
      <c r="A114" s="22"/>
      <c r="B114" s="22"/>
      <c r="C114" s="22"/>
      <c r="D114" s="22"/>
      <c r="E114" s="22"/>
      <c r="F114" s="54"/>
      <c r="G114" s="22"/>
      <c r="H114" s="22"/>
      <c r="I114" s="22"/>
      <c r="J114" s="22"/>
      <c r="K114" s="13"/>
      <c r="L114" s="22"/>
      <c r="M114" s="22"/>
      <c r="N114" s="222"/>
      <c r="O114" s="22"/>
      <c r="P114" s="22"/>
      <c r="Q114" s="22"/>
      <c r="R114" s="22"/>
      <c r="S114" s="22"/>
      <c r="T114" s="22"/>
      <c r="U114" s="22"/>
      <c r="V114" s="22"/>
    </row>
    <row r="115" spans="1:22" ht="14.25" customHeight="1" x14ac:dyDescent="0.2">
      <c r="A115" s="22"/>
      <c r="B115" s="22"/>
      <c r="C115" s="22"/>
      <c r="D115" s="22"/>
      <c r="E115" s="22"/>
      <c r="F115" s="54"/>
      <c r="G115" s="22"/>
      <c r="H115" s="22"/>
      <c r="I115" s="22"/>
      <c r="J115" s="22"/>
      <c r="K115" s="13"/>
      <c r="L115" s="22"/>
      <c r="M115" s="22"/>
      <c r="N115" s="222"/>
      <c r="O115" s="22"/>
      <c r="P115" s="22"/>
      <c r="Q115" s="22"/>
      <c r="R115" s="22"/>
      <c r="S115" s="22"/>
      <c r="T115" s="22"/>
      <c r="U115" s="22"/>
      <c r="V115" s="22"/>
    </row>
    <row r="116" spans="1:22" ht="14.25" customHeight="1" x14ac:dyDescent="0.2">
      <c r="A116" s="22"/>
      <c r="B116" s="22"/>
      <c r="C116" s="22"/>
      <c r="D116" s="22"/>
      <c r="E116" s="22"/>
      <c r="F116" s="54"/>
      <c r="G116" s="22"/>
      <c r="H116" s="22"/>
      <c r="I116" s="22"/>
      <c r="J116" s="22"/>
      <c r="K116" s="13"/>
      <c r="L116" s="22"/>
      <c r="M116" s="22"/>
      <c r="N116" s="222"/>
      <c r="O116" s="22"/>
      <c r="P116" s="22"/>
      <c r="Q116" s="22"/>
      <c r="R116" s="22"/>
      <c r="S116" s="22"/>
      <c r="T116" s="22"/>
      <c r="U116" s="22"/>
      <c r="V116" s="22"/>
    </row>
    <row r="117" spans="1:22" ht="14.25" customHeight="1" x14ac:dyDescent="0.2">
      <c r="A117" s="22"/>
      <c r="B117" s="22"/>
      <c r="C117" s="22"/>
      <c r="D117" s="22"/>
      <c r="E117" s="22"/>
      <c r="F117" s="54"/>
      <c r="G117" s="22"/>
      <c r="H117" s="22"/>
      <c r="I117" s="22"/>
      <c r="J117" s="22"/>
      <c r="K117" s="13"/>
      <c r="L117" s="22"/>
      <c r="M117" s="22"/>
      <c r="N117" s="222"/>
      <c r="O117" s="22"/>
      <c r="P117" s="22"/>
      <c r="Q117" s="22"/>
      <c r="R117" s="22"/>
      <c r="S117" s="22"/>
      <c r="T117" s="22"/>
      <c r="U117" s="22"/>
      <c r="V117" s="22"/>
    </row>
    <row r="118" spans="1:22" ht="14.25" customHeight="1" x14ac:dyDescent="0.2">
      <c r="A118" s="22"/>
      <c r="B118" s="22"/>
      <c r="C118" s="22"/>
      <c r="D118" s="22"/>
      <c r="E118" s="22"/>
      <c r="F118" s="54"/>
      <c r="G118" s="22"/>
      <c r="H118" s="22"/>
      <c r="I118" s="22"/>
      <c r="J118" s="22"/>
      <c r="K118" s="13"/>
      <c r="L118" s="22"/>
      <c r="M118" s="22"/>
      <c r="N118" s="222"/>
      <c r="O118" s="22"/>
      <c r="P118" s="22"/>
      <c r="Q118" s="22"/>
      <c r="R118" s="22"/>
      <c r="S118" s="22"/>
      <c r="T118" s="22"/>
      <c r="U118" s="22"/>
      <c r="V118" s="22"/>
    </row>
    <row r="119" spans="1:22" ht="14.25" customHeight="1" x14ac:dyDescent="0.2">
      <c r="A119" s="22"/>
      <c r="B119" s="22"/>
      <c r="C119" s="22"/>
      <c r="D119" s="22"/>
      <c r="E119" s="22"/>
      <c r="F119" s="54"/>
      <c r="G119" s="22"/>
      <c r="H119" s="22"/>
      <c r="I119" s="22"/>
      <c r="J119" s="22"/>
      <c r="K119" s="13"/>
      <c r="L119" s="22"/>
      <c r="M119" s="22"/>
      <c r="N119" s="222"/>
      <c r="O119" s="22"/>
      <c r="P119" s="22"/>
      <c r="Q119" s="22"/>
      <c r="R119" s="22"/>
      <c r="S119" s="22"/>
      <c r="T119" s="22"/>
      <c r="U119" s="22"/>
      <c r="V119" s="22"/>
    </row>
    <row r="120" spans="1:22" ht="14.25" customHeight="1" x14ac:dyDescent="0.2">
      <c r="A120" s="22"/>
      <c r="B120" s="22"/>
      <c r="C120" s="22"/>
      <c r="D120" s="66" t="s">
        <v>34</v>
      </c>
      <c r="E120" s="22"/>
      <c r="F120" s="54"/>
      <c r="G120" s="66" t="s">
        <v>34</v>
      </c>
      <c r="H120" s="22"/>
      <c r="I120" s="22"/>
      <c r="J120" s="22"/>
      <c r="K120" s="13"/>
      <c r="L120" s="22"/>
      <c r="M120" s="22"/>
      <c r="N120" s="222"/>
      <c r="O120" s="22"/>
      <c r="P120" s="22"/>
      <c r="Q120" s="22"/>
      <c r="R120" s="22"/>
      <c r="S120" s="22"/>
      <c r="T120" s="22"/>
      <c r="U120" s="22"/>
      <c r="V120" s="22"/>
    </row>
    <row r="121" spans="1:22" ht="14.25" customHeight="1" x14ac:dyDescent="0.2">
      <c r="A121" s="22"/>
      <c r="B121" s="22"/>
      <c r="C121" s="22"/>
      <c r="D121" s="22"/>
      <c r="E121" s="22"/>
      <c r="F121" s="54"/>
      <c r="G121" s="22"/>
      <c r="H121" s="22"/>
      <c r="I121" s="22"/>
      <c r="J121" s="22"/>
      <c r="K121" s="13"/>
      <c r="L121" s="22"/>
      <c r="M121" s="22"/>
      <c r="N121" s="222"/>
      <c r="O121" s="22"/>
      <c r="P121" s="22"/>
      <c r="Q121" s="22"/>
      <c r="R121" s="22"/>
      <c r="S121" s="22"/>
      <c r="T121" s="22"/>
      <c r="U121" s="22"/>
      <c r="V121" s="22"/>
    </row>
    <row r="122" spans="1:22" ht="14.25" customHeight="1" x14ac:dyDescent="0.2">
      <c r="A122" s="22"/>
      <c r="B122" s="22"/>
      <c r="C122" s="29" t="s">
        <v>32</v>
      </c>
      <c r="D122" s="70"/>
      <c r="E122" s="22"/>
      <c r="F122" s="54"/>
      <c r="G122" s="29" t="s">
        <v>32</v>
      </c>
      <c r="H122" s="22"/>
      <c r="I122" s="22"/>
      <c r="J122" s="22"/>
      <c r="K122" s="13"/>
      <c r="L122" s="22"/>
      <c r="M122" s="22"/>
      <c r="N122" s="222"/>
      <c r="O122" s="22"/>
      <c r="P122" s="22"/>
      <c r="Q122" s="22"/>
      <c r="R122" s="22"/>
      <c r="S122" s="22"/>
      <c r="T122" s="22"/>
      <c r="U122" s="22"/>
      <c r="V122" s="22"/>
    </row>
    <row r="123" spans="1:22" ht="14.25" customHeight="1" x14ac:dyDescent="0.2">
      <c r="A123" s="22"/>
      <c r="B123" s="22"/>
      <c r="C123" s="22"/>
      <c r="D123" s="22"/>
      <c r="E123" s="22"/>
      <c r="F123" s="54"/>
      <c r="G123" s="22"/>
      <c r="H123" s="22"/>
      <c r="I123" s="22"/>
      <c r="J123" s="22"/>
      <c r="K123" s="13"/>
      <c r="L123" s="22"/>
      <c r="M123" s="22"/>
      <c r="N123" s="222"/>
      <c r="O123" s="22"/>
      <c r="P123" s="22"/>
      <c r="Q123" s="22"/>
      <c r="R123" s="22"/>
      <c r="S123" s="22"/>
      <c r="T123" s="22"/>
      <c r="U123" s="22"/>
      <c r="V123" s="22"/>
    </row>
    <row r="124" spans="1:22" ht="14.25" customHeight="1" x14ac:dyDescent="0.2">
      <c r="A124" s="22"/>
      <c r="B124" s="22"/>
      <c r="C124" s="22"/>
      <c r="D124" s="22"/>
      <c r="E124" s="22"/>
      <c r="F124" s="54"/>
      <c r="G124" s="22"/>
      <c r="H124" s="22"/>
      <c r="I124" s="22"/>
      <c r="J124" s="22"/>
      <c r="K124" s="13"/>
      <c r="L124" s="22"/>
      <c r="M124" s="22"/>
      <c r="N124" s="222"/>
      <c r="O124" s="22"/>
      <c r="P124" s="22"/>
      <c r="Q124" s="22"/>
      <c r="R124" s="22"/>
      <c r="S124" s="22"/>
      <c r="T124" s="22"/>
      <c r="U124" s="22"/>
      <c r="V124" s="22"/>
    </row>
    <row r="125" spans="1:22" ht="14.25" customHeight="1" x14ac:dyDescent="0.2">
      <c r="A125" s="22"/>
      <c r="B125" s="22"/>
      <c r="C125" s="22"/>
      <c r="D125" s="22"/>
      <c r="E125" s="22"/>
      <c r="F125" s="54"/>
      <c r="G125" s="22"/>
      <c r="H125" s="22"/>
      <c r="I125" s="22"/>
      <c r="J125" s="22"/>
      <c r="K125" s="13"/>
      <c r="L125" s="22"/>
      <c r="M125" s="22"/>
      <c r="N125" s="222"/>
      <c r="O125" s="22"/>
      <c r="P125" s="22"/>
      <c r="Q125" s="22"/>
      <c r="R125" s="22"/>
      <c r="S125" s="22"/>
      <c r="T125" s="22"/>
      <c r="U125" s="22"/>
      <c r="V125" s="22"/>
    </row>
    <row r="126" spans="1:22" ht="14.25" customHeight="1" x14ac:dyDescent="0.2">
      <c r="A126" s="22"/>
      <c r="B126" s="22"/>
      <c r="C126" s="22"/>
      <c r="D126" s="22"/>
      <c r="E126" s="22"/>
      <c r="F126" s="54"/>
      <c r="G126" s="22"/>
      <c r="H126" s="22"/>
      <c r="I126" s="22"/>
      <c r="J126" s="22"/>
      <c r="K126" s="13"/>
      <c r="L126" s="22"/>
      <c r="M126" s="22"/>
      <c r="N126" s="222"/>
      <c r="O126" s="22"/>
      <c r="P126" s="22"/>
      <c r="Q126" s="22"/>
      <c r="R126" s="22"/>
      <c r="S126" s="22"/>
      <c r="T126" s="22"/>
      <c r="U126" s="22"/>
      <c r="V126" s="22"/>
    </row>
    <row r="127" spans="1:22" ht="14.25" customHeight="1" x14ac:dyDescent="0.2">
      <c r="A127" s="22"/>
      <c r="B127" s="22"/>
      <c r="C127" s="22"/>
      <c r="D127" s="22"/>
      <c r="E127" s="22"/>
      <c r="F127" s="54"/>
      <c r="G127" s="22"/>
      <c r="H127" s="54"/>
      <c r="I127" s="22"/>
      <c r="J127" s="22"/>
      <c r="K127" s="13"/>
      <c r="L127" s="22"/>
      <c r="M127" s="22"/>
      <c r="N127" s="222"/>
      <c r="O127" s="22"/>
      <c r="P127" s="22"/>
      <c r="Q127" s="22"/>
      <c r="R127" s="22"/>
      <c r="S127" s="22"/>
      <c r="T127" s="22"/>
      <c r="U127" s="22"/>
      <c r="V127" s="22"/>
    </row>
    <row r="128" spans="1:22" ht="14.25" customHeight="1" x14ac:dyDescent="0.2">
      <c r="A128" s="22"/>
      <c r="B128" s="22"/>
      <c r="C128" s="22"/>
      <c r="D128" s="22"/>
      <c r="E128" s="22"/>
      <c r="F128" s="54"/>
      <c r="G128" s="22"/>
      <c r="H128" s="22"/>
      <c r="I128" s="22"/>
      <c r="J128" s="22"/>
      <c r="K128" s="13"/>
      <c r="L128" s="22"/>
      <c r="M128" s="22"/>
      <c r="N128" s="222"/>
      <c r="O128" s="22"/>
      <c r="P128" s="22"/>
      <c r="Q128" s="22"/>
      <c r="R128" s="22"/>
      <c r="S128" s="22"/>
      <c r="T128" s="22"/>
      <c r="U128" s="22"/>
      <c r="V128" s="22"/>
    </row>
    <row r="129" spans="1:22" ht="14.25" customHeight="1" x14ac:dyDescent="0.2">
      <c r="A129" s="22"/>
      <c r="B129" s="22"/>
      <c r="C129" s="22"/>
      <c r="D129" s="22"/>
      <c r="E129" s="22"/>
      <c r="F129" s="54"/>
      <c r="G129" s="22"/>
      <c r="H129" s="22"/>
      <c r="I129" s="22"/>
      <c r="J129" s="22"/>
      <c r="K129" s="13"/>
      <c r="L129" s="22"/>
      <c r="M129" s="22"/>
      <c r="N129" s="222"/>
      <c r="O129" s="22"/>
      <c r="P129" s="22"/>
      <c r="Q129" s="22"/>
      <c r="R129" s="22"/>
      <c r="S129" s="22"/>
      <c r="T129" s="22"/>
      <c r="U129" s="22"/>
      <c r="V129" s="22"/>
    </row>
    <row r="130" spans="1:22" ht="14.25" customHeight="1" x14ac:dyDescent="0.2">
      <c r="A130" s="22"/>
      <c r="B130" s="22"/>
      <c r="C130" s="22"/>
      <c r="D130" s="22"/>
      <c r="E130" s="22"/>
      <c r="F130" s="54"/>
      <c r="G130" s="22"/>
      <c r="H130" s="22"/>
      <c r="I130" s="22"/>
      <c r="J130" s="22"/>
      <c r="K130" s="13"/>
      <c r="L130" s="22"/>
      <c r="M130" s="22"/>
      <c r="N130" s="222"/>
      <c r="O130" s="22"/>
      <c r="P130" s="22"/>
      <c r="Q130" s="22"/>
      <c r="R130" s="22"/>
      <c r="S130" s="22"/>
      <c r="T130" s="22"/>
      <c r="U130" s="22"/>
      <c r="V130" s="22"/>
    </row>
    <row r="131" spans="1:22" ht="14.25" customHeight="1" x14ac:dyDescent="0.2">
      <c r="A131" s="22"/>
      <c r="B131" s="22"/>
      <c r="C131" s="22"/>
      <c r="D131" s="22"/>
      <c r="E131" s="22"/>
      <c r="F131" s="54"/>
      <c r="G131" s="22"/>
      <c r="H131" s="22"/>
      <c r="I131" s="22"/>
      <c r="J131" s="22"/>
      <c r="K131" s="13"/>
      <c r="L131" s="22"/>
      <c r="M131" s="22"/>
      <c r="N131" s="222"/>
      <c r="O131" s="22"/>
      <c r="P131" s="22"/>
      <c r="Q131" s="22"/>
      <c r="R131" s="22"/>
      <c r="S131" s="22"/>
      <c r="T131" s="22"/>
      <c r="U131" s="22"/>
      <c r="V131" s="22"/>
    </row>
    <row r="132" spans="1:22" ht="14.25" customHeight="1" x14ac:dyDescent="0.2">
      <c r="A132" s="22"/>
      <c r="B132" s="22"/>
      <c r="C132" s="22"/>
      <c r="D132" s="22"/>
      <c r="E132" s="22"/>
      <c r="F132" s="54"/>
      <c r="G132" s="22"/>
      <c r="H132" s="22"/>
      <c r="I132" s="22"/>
      <c r="J132" s="22"/>
      <c r="K132" s="13"/>
      <c r="L132" s="22"/>
      <c r="M132" s="22"/>
      <c r="N132" s="222"/>
      <c r="O132" s="22"/>
      <c r="P132" s="22"/>
      <c r="Q132" s="22"/>
      <c r="R132" s="22"/>
      <c r="S132" s="22"/>
      <c r="T132" s="22"/>
      <c r="U132" s="22"/>
      <c r="V132" s="22"/>
    </row>
    <row r="133" spans="1:22" ht="14.25" customHeight="1" x14ac:dyDescent="0.2">
      <c r="A133" s="22"/>
      <c r="B133" s="22"/>
      <c r="C133" s="22"/>
      <c r="D133" s="22"/>
      <c r="E133" s="22"/>
      <c r="F133" s="54"/>
      <c r="G133" s="22"/>
      <c r="H133" s="22"/>
      <c r="I133" s="22"/>
      <c r="J133" s="22"/>
      <c r="K133" s="13"/>
      <c r="L133" s="22"/>
      <c r="M133" s="22"/>
      <c r="N133" s="222"/>
      <c r="O133" s="22"/>
      <c r="P133" s="22"/>
      <c r="Q133" s="22"/>
      <c r="R133" s="22"/>
      <c r="S133" s="22"/>
      <c r="T133" s="22"/>
      <c r="U133" s="22"/>
      <c r="V133" s="22"/>
    </row>
    <row r="134" spans="1:22" ht="14.25" customHeight="1" x14ac:dyDescent="0.2">
      <c r="A134" s="22"/>
      <c r="B134" s="22"/>
      <c r="C134" s="22"/>
      <c r="D134" s="22"/>
      <c r="E134" s="22"/>
      <c r="F134" s="54"/>
      <c r="G134" s="22"/>
      <c r="H134" s="22"/>
      <c r="I134" s="22"/>
      <c r="J134" s="22"/>
      <c r="K134" s="13"/>
      <c r="L134" s="22"/>
      <c r="M134" s="22"/>
      <c r="N134" s="222"/>
      <c r="O134" s="22"/>
      <c r="P134" s="22"/>
      <c r="Q134" s="22"/>
      <c r="R134" s="22"/>
      <c r="S134" s="22"/>
      <c r="T134" s="22"/>
      <c r="U134" s="22"/>
      <c r="V134" s="22"/>
    </row>
    <row r="135" spans="1:22" ht="14.25" customHeight="1" x14ac:dyDescent="0.2">
      <c r="A135" s="22"/>
      <c r="B135" s="22"/>
      <c r="C135" s="22"/>
      <c r="D135" s="22"/>
      <c r="E135" s="22"/>
      <c r="F135" s="54"/>
      <c r="G135" s="22"/>
      <c r="H135" s="22"/>
      <c r="I135" s="22"/>
      <c r="J135" s="22"/>
      <c r="K135" s="13"/>
      <c r="L135" s="22"/>
      <c r="M135" s="22"/>
      <c r="N135" s="222"/>
      <c r="O135" s="22"/>
      <c r="P135" s="22"/>
      <c r="Q135" s="22"/>
      <c r="R135" s="22"/>
      <c r="S135" s="22"/>
      <c r="T135" s="22"/>
      <c r="U135" s="22"/>
      <c r="V135" s="22"/>
    </row>
    <row r="136" spans="1:22" ht="14.25" customHeight="1" x14ac:dyDescent="0.2">
      <c r="A136" s="22"/>
      <c r="B136" s="22"/>
      <c r="C136" s="22"/>
      <c r="D136" s="22"/>
      <c r="E136" s="22"/>
      <c r="F136" s="54"/>
      <c r="G136" s="22"/>
      <c r="H136" s="22"/>
      <c r="I136" s="22"/>
      <c r="J136" s="22"/>
      <c r="K136" s="13"/>
      <c r="L136" s="22"/>
      <c r="M136" s="22"/>
      <c r="N136" s="222"/>
      <c r="O136" s="22"/>
      <c r="P136" s="22"/>
      <c r="Q136" s="22"/>
      <c r="R136" s="22"/>
      <c r="S136" s="22"/>
      <c r="T136" s="22"/>
      <c r="U136" s="22"/>
      <c r="V136" s="22"/>
    </row>
    <row r="137" spans="1:22" ht="14.25" customHeight="1" x14ac:dyDescent="0.2">
      <c r="A137" s="22"/>
      <c r="B137" s="22"/>
      <c r="C137" s="22"/>
      <c r="D137" s="22"/>
      <c r="E137" s="22"/>
      <c r="F137" s="54"/>
      <c r="G137" s="22"/>
      <c r="H137" s="22"/>
      <c r="I137" s="22"/>
      <c r="J137" s="22"/>
      <c r="K137" s="13"/>
      <c r="L137" s="22"/>
      <c r="M137" s="22"/>
      <c r="N137" s="222"/>
      <c r="O137" s="22"/>
      <c r="P137" s="22"/>
      <c r="Q137" s="22"/>
      <c r="R137" s="22"/>
      <c r="S137" s="22"/>
      <c r="T137" s="22"/>
      <c r="U137" s="22"/>
      <c r="V137" s="22"/>
    </row>
    <row r="138" spans="1:22" ht="14.25" customHeight="1" x14ac:dyDescent="0.2">
      <c r="A138" s="22"/>
      <c r="B138" s="22"/>
      <c r="C138" s="22"/>
      <c r="D138" s="22"/>
      <c r="E138" s="22"/>
      <c r="F138" s="54"/>
      <c r="G138" s="22"/>
      <c r="H138" s="22"/>
      <c r="I138" s="22"/>
      <c r="J138" s="22"/>
      <c r="K138" s="13"/>
      <c r="L138" s="22"/>
      <c r="M138" s="22"/>
      <c r="N138" s="222"/>
      <c r="O138" s="22"/>
      <c r="P138" s="22"/>
      <c r="Q138" s="22"/>
      <c r="R138" s="22"/>
      <c r="S138" s="22"/>
      <c r="T138" s="22"/>
      <c r="U138" s="22"/>
      <c r="V138" s="22"/>
    </row>
    <row r="139" spans="1:22" ht="14.25" customHeight="1" x14ac:dyDescent="0.2">
      <c r="A139" s="22"/>
      <c r="B139" s="22"/>
      <c r="C139" s="22"/>
      <c r="D139" s="22"/>
      <c r="E139" s="22"/>
      <c r="F139" s="54"/>
      <c r="G139" s="22"/>
      <c r="H139" s="22"/>
      <c r="I139" s="22"/>
      <c r="J139" s="22"/>
      <c r="K139" s="13"/>
      <c r="L139" s="22"/>
      <c r="M139" s="22"/>
      <c r="N139" s="222"/>
      <c r="O139" s="22"/>
      <c r="P139" s="22"/>
      <c r="Q139" s="22"/>
      <c r="R139" s="22"/>
      <c r="S139" s="22"/>
      <c r="T139" s="22"/>
      <c r="U139" s="22"/>
      <c r="V139" s="22"/>
    </row>
    <row r="140" spans="1:22" ht="14.25" customHeight="1" x14ac:dyDescent="0.2">
      <c r="A140" s="22"/>
      <c r="B140" s="22"/>
      <c r="C140" s="22"/>
      <c r="D140" s="22"/>
      <c r="E140" s="22"/>
      <c r="F140" s="54"/>
      <c r="G140" s="22"/>
      <c r="H140" s="22"/>
      <c r="I140" s="22"/>
      <c r="J140" s="22"/>
      <c r="K140" s="13"/>
      <c r="L140" s="22"/>
      <c r="M140" s="22"/>
      <c r="N140" s="222"/>
      <c r="O140" s="22"/>
      <c r="P140" s="22"/>
      <c r="Q140" s="22"/>
      <c r="R140" s="22"/>
      <c r="S140" s="22"/>
      <c r="T140" s="22"/>
      <c r="U140" s="22"/>
      <c r="V140" s="22"/>
    </row>
    <row r="141" spans="1:22" ht="14.25" customHeight="1" x14ac:dyDescent="0.2">
      <c r="A141" s="22"/>
      <c r="B141" s="22"/>
      <c r="C141" s="22"/>
      <c r="D141" s="22"/>
      <c r="E141" s="22"/>
      <c r="F141" s="54"/>
      <c r="G141" s="22"/>
      <c r="H141" s="22"/>
      <c r="I141" s="22"/>
      <c r="J141" s="22"/>
      <c r="K141" s="13"/>
      <c r="L141" s="22"/>
      <c r="M141" s="22"/>
      <c r="N141" s="222"/>
      <c r="O141" s="22"/>
      <c r="P141" s="22"/>
      <c r="Q141" s="22"/>
      <c r="R141" s="22"/>
      <c r="S141" s="22"/>
      <c r="T141" s="22"/>
      <c r="U141" s="22"/>
      <c r="V141" s="22"/>
    </row>
    <row r="142" spans="1:22" ht="14.25" customHeight="1" x14ac:dyDescent="0.2">
      <c r="A142" s="22"/>
      <c r="B142" s="22"/>
      <c r="C142" s="22"/>
      <c r="D142" s="22"/>
      <c r="E142" s="22"/>
      <c r="F142" s="54"/>
      <c r="G142" s="22"/>
      <c r="H142" s="22"/>
      <c r="I142" s="22"/>
      <c r="J142" s="22"/>
      <c r="K142" s="13"/>
      <c r="L142" s="22"/>
      <c r="M142" s="22"/>
      <c r="N142" s="222"/>
      <c r="O142" s="22"/>
      <c r="P142" s="22"/>
      <c r="Q142" s="22"/>
      <c r="R142" s="22"/>
      <c r="S142" s="22"/>
      <c r="T142" s="22"/>
      <c r="U142" s="22"/>
      <c r="V142" s="22"/>
    </row>
    <row r="143" spans="1:22" ht="14.25" customHeight="1" x14ac:dyDescent="0.2">
      <c r="A143" s="22"/>
      <c r="B143" s="22"/>
      <c r="C143" s="22"/>
      <c r="D143" s="22"/>
      <c r="E143" s="22"/>
      <c r="F143" s="54"/>
      <c r="G143" s="22"/>
      <c r="H143" s="22"/>
      <c r="I143" s="22"/>
      <c r="J143" s="22"/>
      <c r="K143" s="13"/>
      <c r="L143" s="22"/>
      <c r="M143" s="22"/>
      <c r="N143" s="222"/>
      <c r="O143" s="22"/>
      <c r="P143" s="22"/>
      <c r="Q143" s="22"/>
      <c r="R143" s="22"/>
      <c r="S143" s="22"/>
      <c r="T143" s="22"/>
      <c r="U143" s="22"/>
      <c r="V143" s="22"/>
    </row>
    <row r="144" spans="1:22" ht="14.25" customHeight="1" x14ac:dyDescent="0.2">
      <c r="A144" s="22"/>
      <c r="B144" s="22"/>
      <c r="C144" s="22"/>
      <c r="D144" s="22"/>
      <c r="E144" s="22"/>
      <c r="F144" s="54"/>
      <c r="G144" s="22"/>
      <c r="H144" s="22"/>
      <c r="I144" s="22"/>
      <c r="J144" s="22"/>
      <c r="K144" s="13"/>
      <c r="L144" s="22"/>
      <c r="M144" s="22"/>
      <c r="N144" s="222"/>
      <c r="O144" s="22"/>
      <c r="P144" s="22"/>
      <c r="Q144" s="22"/>
      <c r="R144" s="22"/>
      <c r="S144" s="22"/>
      <c r="T144" s="22"/>
      <c r="U144" s="22"/>
      <c r="V144" s="22"/>
    </row>
    <row r="145" spans="1:22" ht="14.25" customHeight="1" x14ac:dyDescent="0.2">
      <c r="A145" s="22"/>
      <c r="B145" s="22"/>
      <c r="C145" s="22"/>
      <c r="D145" s="22"/>
      <c r="E145" s="22"/>
      <c r="F145" s="54"/>
      <c r="G145" s="22"/>
      <c r="H145" s="22"/>
      <c r="I145" s="22"/>
      <c r="J145" s="22"/>
      <c r="K145" s="13"/>
      <c r="L145" s="22"/>
      <c r="M145" s="22"/>
      <c r="N145" s="222"/>
      <c r="O145" s="22"/>
      <c r="P145" s="22"/>
      <c r="Q145" s="22"/>
      <c r="R145" s="22"/>
      <c r="S145" s="22"/>
      <c r="T145" s="22"/>
      <c r="U145" s="22"/>
      <c r="V145" s="22"/>
    </row>
    <row r="146" spans="1:22" ht="14.25" customHeight="1" x14ac:dyDescent="0.2">
      <c r="A146" s="22"/>
      <c r="B146" s="22"/>
      <c r="C146" s="22"/>
      <c r="D146" s="22"/>
      <c r="E146" s="22"/>
      <c r="F146" s="54"/>
      <c r="G146" s="22"/>
      <c r="H146" s="22"/>
      <c r="I146" s="22"/>
      <c r="J146" s="22"/>
      <c r="K146" s="13"/>
      <c r="L146" s="22"/>
      <c r="M146" s="22"/>
      <c r="N146" s="222"/>
      <c r="O146" s="22"/>
      <c r="P146" s="22"/>
      <c r="Q146" s="22"/>
      <c r="R146" s="22"/>
      <c r="S146" s="22"/>
      <c r="T146" s="22"/>
      <c r="U146" s="22"/>
      <c r="V146" s="22"/>
    </row>
    <row r="147" spans="1:22" ht="14.25" customHeight="1" x14ac:dyDescent="0.2">
      <c r="A147" s="22"/>
      <c r="B147" s="22"/>
      <c r="C147" s="22"/>
      <c r="D147" s="22"/>
      <c r="E147" s="22"/>
      <c r="F147" s="54"/>
      <c r="G147" s="22"/>
      <c r="H147" s="22"/>
      <c r="I147" s="22"/>
      <c r="J147" s="22"/>
      <c r="K147" s="13"/>
      <c r="L147" s="22"/>
      <c r="M147" s="22"/>
      <c r="N147" s="222"/>
      <c r="O147" s="22"/>
      <c r="P147" s="22"/>
      <c r="Q147" s="22"/>
      <c r="R147" s="22"/>
      <c r="S147" s="22"/>
      <c r="T147" s="22"/>
      <c r="U147" s="22"/>
      <c r="V147" s="22"/>
    </row>
    <row r="148" spans="1:22" ht="14.25" customHeight="1" x14ac:dyDescent="0.2">
      <c r="A148" s="22"/>
      <c r="B148" s="22"/>
      <c r="C148" s="22"/>
      <c r="D148" s="22"/>
      <c r="E148" s="22"/>
      <c r="F148" s="54"/>
      <c r="G148" s="22"/>
      <c r="H148" s="22"/>
      <c r="I148" s="22"/>
      <c r="J148" s="22"/>
      <c r="K148" s="13"/>
      <c r="L148" s="22"/>
      <c r="M148" s="22"/>
      <c r="N148" s="222"/>
      <c r="O148" s="22"/>
      <c r="P148" s="22"/>
      <c r="Q148" s="22"/>
      <c r="R148" s="22"/>
      <c r="S148" s="22"/>
      <c r="T148" s="22"/>
      <c r="U148" s="22"/>
      <c r="V148" s="22"/>
    </row>
    <row r="149" spans="1:22" ht="14.25" customHeight="1" x14ac:dyDescent="0.2">
      <c r="A149" s="22"/>
      <c r="B149" s="22"/>
      <c r="C149" s="22"/>
      <c r="D149" s="22"/>
      <c r="E149" s="22"/>
      <c r="F149" s="54"/>
      <c r="G149" s="22"/>
      <c r="H149" s="22"/>
      <c r="I149" s="22"/>
      <c r="J149" s="22"/>
      <c r="K149" s="13"/>
      <c r="L149" s="22"/>
      <c r="M149" s="22"/>
      <c r="N149" s="222"/>
      <c r="O149" s="22"/>
      <c r="P149" s="22"/>
      <c r="Q149" s="22"/>
      <c r="R149" s="22"/>
      <c r="S149" s="22"/>
      <c r="T149" s="22"/>
      <c r="U149" s="22"/>
      <c r="V149" s="22"/>
    </row>
    <row r="150" spans="1:22" ht="14.25" customHeight="1" x14ac:dyDescent="0.2">
      <c r="A150" s="22"/>
      <c r="B150" s="22"/>
      <c r="C150" s="22"/>
      <c r="D150" s="22"/>
      <c r="E150" s="22"/>
      <c r="F150" s="54"/>
      <c r="G150" s="22"/>
      <c r="H150" s="22"/>
      <c r="I150" s="22"/>
      <c r="J150" s="22"/>
      <c r="K150" s="13"/>
      <c r="L150" s="22"/>
      <c r="M150" s="22"/>
      <c r="N150" s="222"/>
      <c r="O150" s="22"/>
      <c r="P150" s="22"/>
      <c r="Q150" s="22"/>
      <c r="R150" s="22"/>
      <c r="S150" s="22"/>
      <c r="T150" s="22"/>
      <c r="U150" s="22"/>
      <c r="V150" s="22"/>
    </row>
    <row r="151" spans="1:22" ht="14.25" customHeight="1" x14ac:dyDescent="0.2">
      <c r="A151" s="22"/>
      <c r="B151" s="22"/>
      <c r="C151" s="22"/>
      <c r="D151" s="22"/>
      <c r="E151" s="22"/>
      <c r="F151" s="54"/>
      <c r="G151" s="22"/>
      <c r="H151" s="22"/>
      <c r="I151" s="22"/>
      <c r="J151" s="22"/>
      <c r="K151" s="13"/>
      <c r="L151" s="22"/>
      <c r="M151" s="22"/>
      <c r="N151" s="222"/>
      <c r="O151" s="22"/>
      <c r="P151" s="22"/>
      <c r="Q151" s="22"/>
      <c r="R151" s="22"/>
      <c r="S151" s="22"/>
      <c r="T151" s="22"/>
      <c r="U151" s="22"/>
      <c r="V151" s="22"/>
    </row>
    <row r="152" spans="1:22" ht="14.25" customHeight="1" x14ac:dyDescent="0.2">
      <c r="A152" s="22"/>
      <c r="B152" s="22"/>
      <c r="C152" s="22"/>
      <c r="D152" s="22"/>
      <c r="E152" s="22"/>
      <c r="F152" s="54"/>
      <c r="G152" s="22"/>
      <c r="H152" s="22"/>
      <c r="I152" s="22"/>
      <c r="J152" s="22"/>
      <c r="K152" s="13"/>
      <c r="L152" s="22"/>
      <c r="M152" s="22"/>
      <c r="N152" s="222"/>
      <c r="O152" s="22"/>
      <c r="P152" s="22"/>
      <c r="Q152" s="22"/>
      <c r="R152" s="22"/>
      <c r="S152" s="22"/>
      <c r="T152" s="22"/>
      <c r="U152" s="22"/>
      <c r="V152" s="22"/>
    </row>
    <row r="153" spans="1:22" ht="14.25" customHeight="1" x14ac:dyDescent="0.2">
      <c r="A153" s="22"/>
      <c r="B153" s="22"/>
      <c r="C153" s="22"/>
      <c r="D153" s="22"/>
      <c r="E153" s="22"/>
      <c r="F153" s="54"/>
      <c r="G153" s="22"/>
      <c r="H153" s="22"/>
      <c r="I153" s="22"/>
      <c r="J153" s="22"/>
      <c r="K153" s="13"/>
      <c r="L153" s="22"/>
      <c r="M153" s="22"/>
      <c r="N153" s="222"/>
      <c r="O153" s="22"/>
      <c r="P153" s="22"/>
      <c r="Q153" s="22"/>
      <c r="R153" s="22"/>
      <c r="S153" s="22"/>
      <c r="T153" s="22"/>
      <c r="U153" s="22"/>
      <c r="V153" s="22"/>
    </row>
    <row r="154" spans="1:22" ht="14.25" customHeight="1" x14ac:dyDescent="0.2">
      <c r="A154" s="22"/>
      <c r="B154" s="22"/>
      <c r="C154" s="22"/>
      <c r="D154" s="22"/>
      <c r="E154" s="22"/>
      <c r="F154" s="54"/>
      <c r="G154" s="22"/>
      <c r="H154" s="22"/>
      <c r="I154" s="22"/>
      <c r="J154" s="22"/>
      <c r="K154" s="13"/>
      <c r="L154" s="22"/>
      <c r="M154" s="22"/>
      <c r="N154" s="222"/>
      <c r="O154" s="22"/>
      <c r="P154" s="22"/>
      <c r="Q154" s="22"/>
      <c r="R154" s="22"/>
      <c r="S154" s="22"/>
      <c r="T154" s="22"/>
      <c r="U154" s="22"/>
      <c r="V154" s="22"/>
    </row>
    <row r="155" spans="1:22" ht="14.25" customHeight="1" x14ac:dyDescent="0.2">
      <c r="A155" s="22"/>
      <c r="B155" s="22"/>
      <c r="C155" s="22"/>
      <c r="D155" s="22"/>
      <c r="E155" s="22"/>
      <c r="F155" s="54"/>
      <c r="G155" s="22"/>
      <c r="H155" s="22"/>
      <c r="I155" s="22"/>
      <c r="J155" s="22"/>
      <c r="K155" s="13"/>
      <c r="L155" s="22"/>
      <c r="M155" s="22"/>
      <c r="N155" s="222"/>
      <c r="O155" s="22"/>
      <c r="P155" s="22"/>
      <c r="Q155" s="22"/>
      <c r="R155" s="22"/>
      <c r="S155" s="22"/>
      <c r="T155" s="22"/>
      <c r="U155" s="22"/>
      <c r="V155" s="22"/>
    </row>
    <row r="156" spans="1:22" ht="14.25" customHeight="1" x14ac:dyDescent="0.2">
      <c r="A156" s="22"/>
      <c r="B156" s="22"/>
      <c r="C156" s="22"/>
      <c r="D156" s="22"/>
      <c r="E156" s="22"/>
      <c r="F156" s="54"/>
      <c r="G156" s="22"/>
      <c r="H156" s="22"/>
      <c r="I156" s="22"/>
      <c r="J156" s="22"/>
      <c r="K156" s="13"/>
      <c r="L156" s="22"/>
      <c r="M156" s="22"/>
      <c r="N156" s="222"/>
      <c r="O156" s="22"/>
      <c r="P156" s="22"/>
      <c r="Q156" s="22"/>
      <c r="R156" s="22"/>
      <c r="S156" s="22"/>
      <c r="T156" s="22"/>
      <c r="U156" s="22"/>
      <c r="V156" s="22"/>
    </row>
    <row r="157" spans="1:22" ht="14.25" customHeight="1" x14ac:dyDescent="0.2">
      <c r="A157" s="22"/>
      <c r="B157" s="22"/>
      <c r="C157" s="22"/>
      <c r="D157" s="22"/>
      <c r="E157" s="22"/>
      <c r="F157" s="54"/>
      <c r="G157" s="22"/>
      <c r="H157" s="22"/>
      <c r="I157" s="22"/>
      <c r="J157" s="22"/>
      <c r="K157" s="13"/>
      <c r="L157" s="22"/>
      <c r="M157" s="22"/>
      <c r="N157" s="222"/>
      <c r="O157" s="22"/>
      <c r="P157" s="22"/>
      <c r="Q157" s="22"/>
      <c r="R157" s="22"/>
      <c r="S157" s="22"/>
      <c r="T157" s="22"/>
      <c r="U157" s="22"/>
      <c r="V157" s="22"/>
    </row>
    <row r="158" spans="1:22" ht="14.25" customHeight="1" x14ac:dyDescent="0.2">
      <c r="A158" s="22"/>
      <c r="B158" s="22"/>
      <c r="C158" s="22"/>
      <c r="D158" s="22"/>
      <c r="E158" s="22"/>
      <c r="F158" s="54"/>
      <c r="G158" s="22"/>
      <c r="H158" s="22"/>
      <c r="I158" s="22"/>
      <c r="J158" s="22"/>
      <c r="K158" s="13"/>
      <c r="L158" s="22"/>
      <c r="M158" s="22"/>
      <c r="N158" s="222"/>
      <c r="O158" s="22"/>
      <c r="P158" s="22"/>
      <c r="Q158" s="22"/>
      <c r="R158" s="22"/>
      <c r="S158" s="22"/>
      <c r="T158" s="22"/>
      <c r="U158" s="22"/>
      <c r="V158" s="22"/>
    </row>
    <row r="159" spans="1:22" ht="14.25" customHeight="1" x14ac:dyDescent="0.2">
      <c r="A159" s="22"/>
      <c r="B159" s="22"/>
      <c r="C159" s="22"/>
      <c r="D159" s="22"/>
      <c r="E159" s="22"/>
      <c r="F159" s="54"/>
      <c r="G159" s="22"/>
      <c r="H159" s="22"/>
      <c r="I159" s="22"/>
      <c r="J159" s="22"/>
      <c r="K159" s="13"/>
      <c r="L159" s="22"/>
      <c r="M159" s="22"/>
      <c r="N159" s="222"/>
      <c r="O159" s="22"/>
      <c r="P159" s="22"/>
      <c r="Q159" s="22"/>
      <c r="R159" s="22"/>
      <c r="S159" s="22"/>
      <c r="T159" s="22"/>
      <c r="U159" s="22"/>
      <c r="V159" s="22"/>
    </row>
    <row r="160" spans="1:22" ht="14.25" customHeight="1" x14ac:dyDescent="0.2">
      <c r="A160" s="22"/>
      <c r="B160" s="22"/>
      <c r="C160" s="22"/>
      <c r="D160" s="22"/>
      <c r="E160" s="22"/>
      <c r="F160" s="54"/>
      <c r="G160" s="22"/>
      <c r="H160" s="22"/>
      <c r="I160" s="22"/>
      <c r="J160" s="22"/>
      <c r="K160" s="13"/>
      <c r="L160" s="22"/>
      <c r="M160" s="22"/>
      <c r="N160" s="222"/>
      <c r="O160" s="22"/>
      <c r="P160" s="22"/>
      <c r="Q160" s="22"/>
      <c r="R160" s="22"/>
      <c r="S160" s="22"/>
      <c r="T160" s="22"/>
      <c r="U160" s="22"/>
      <c r="V160" s="22"/>
    </row>
    <row r="161" spans="1:22" ht="14.25" customHeight="1" x14ac:dyDescent="0.2">
      <c r="A161" s="22"/>
      <c r="B161" s="22"/>
      <c r="C161" s="22"/>
      <c r="D161" s="22"/>
      <c r="E161" s="22"/>
      <c r="F161" s="54"/>
      <c r="G161" s="22"/>
      <c r="H161" s="22"/>
      <c r="I161" s="22"/>
      <c r="J161" s="22"/>
      <c r="K161" s="13"/>
      <c r="L161" s="22"/>
      <c r="M161" s="22"/>
      <c r="N161" s="222"/>
      <c r="O161" s="22"/>
      <c r="P161" s="22"/>
      <c r="Q161" s="22"/>
      <c r="R161" s="22"/>
      <c r="S161" s="22"/>
      <c r="T161" s="22"/>
      <c r="U161" s="22"/>
      <c r="V161" s="22"/>
    </row>
    <row r="162" spans="1:22" ht="14.25" customHeight="1" x14ac:dyDescent="0.2">
      <c r="A162" s="22"/>
      <c r="B162" s="22"/>
      <c r="C162" s="22"/>
      <c r="D162" s="22"/>
      <c r="E162" s="22"/>
      <c r="F162" s="54"/>
      <c r="G162" s="22"/>
      <c r="H162" s="22"/>
      <c r="I162" s="22"/>
      <c r="J162" s="22"/>
      <c r="K162" s="13"/>
      <c r="L162" s="22"/>
      <c r="M162" s="22"/>
      <c r="N162" s="222"/>
      <c r="O162" s="22"/>
      <c r="P162" s="22"/>
      <c r="Q162" s="22"/>
      <c r="R162" s="22"/>
      <c r="S162" s="22"/>
      <c r="T162" s="22"/>
      <c r="U162" s="22"/>
      <c r="V162" s="22"/>
    </row>
    <row r="163" spans="1:22" ht="14.25" customHeight="1" x14ac:dyDescent="0.2">
      <c r="A163" s="22"/>
      <c r="B163" s="22"/>
      <c r="C163" s="22"/>
      <c r="D163" s="22"/>
      <c r="E163" s="22"/>
      <c r="F163" s="54"/>
      <c r="G163" s="22"/>
      <c r="H163" s="22"/>
      <c r="I163" s="22"/>
      <c r="J163" s="22"/>
      <c r="K163" s="13"/>
      <c r="L163" s="22"/>
      <c r="M163" s="22"/>
      <c r="N163" s="222"/>
      <c r="O163" s="22"/>
      <c r="P163" s="22"/>
      <c r="Q163" s="22"/>
      <c r="R163" s="22"/>
      <c r="S163" s="22"/>
      <c r="T163" s="22"/>
      <c r="U163" s="22"/>
      <c r="V163" s="22"/>
    </row>
    <row r="164" spans="1:22" ht="14.25" customHeight="1" x14ac:dyDescent="0.2">
      <c r="A164" s="22"/>
      <c r="B164" s="22"/>
      <c r="C164" s="22"/>
      <c r="D164" s="22"/>
      <c r="E164" s="22"/>
      <c r="F164" s="54"/>
      <c r="G164" s="22"/>
      <c r="H164" s="22"/>
      <c r="I164" s="22"/>
      <c r="J164" s="22"/>
      <c r="K164" s="13"/>
      <c r="L164" s="22"/>
      <c r="M164" s="22"/>
      <c r="N164" s="222"/>
      <c r="O164" s="22"/>
      <c r="P164" s="22"/>
      <c r="Q164" s="22"/>
      <c r="R164" s="22"/>
      <c r="S164" s="22"/>
      <c r="T164" s="22"/>
      <c r="U164" s="22"/>
      <c r="V164" s="22"/>
    </row>
    <row r="165" spans="1:22" ht="14.25" customHeight="1" x14ac:dyDescent="0.2">
      <c r="A165" s="22"/>
      <c r="B165" s="22"/>
      <c r="C165" s="22"/>
      <c r="D165" s="22"/>
      <c r="E165" s="22"/>
      <c r="F165" s="54"/>
      <c r="G165" s="22"/>
      <c r="H165" s="22"/>
      <c r="I165" s="22"/>
      <c r="J165" s="22"/>
      <c r="K165" s="13"/>
      <c r="L165" s="22"/>
      <c r="M165" s="22"/>
      <c r="N165" s="222"/>
      <c r="O165" s="22"/>
      <c r="P165" s="22"/>
      <c r="Q165" s="22"/>
      <c r="R165" s="22"/>
      <c r="S165" s="22"/>
      <c r="T165" s="22"/>
      <c r="U165" s="22"/>
      <c r="V165" s="22"/>
    </row>
    <row r="166" spans="1:22" ht="14.25" customHeight="1" x14ac:dyDescent="0.2">
      <c r="A166" s="22"/>
      <c r="B166" s="22"/>
      <c r="C166" s="22"/>
      <c r="D166" s="22"/>
      <c r="E166" s="22"/>
      <c r="F166" s="54"/>
      <c r="G166" s="22"/>
      <c r="H166" s="22"/>
      <c r="I166" s="22"/>
      <c r="J166" s="22"/>
      <c r="K166" s="13"/>
      <c r="L166" s="22"/>
      <c r="M166" s="22"/>
      <c r="N166" s="222"/>
      <c r="O166" s="22"/>
      <c r="P166" s="22"/>
      <c r="Q166" s="22"/>
      <c r="R166" s="22"/>
      <c r="S166" s="22"/>
      <c r="T166" s="22"/>
      <c r="U166" s="22"/>
      <c r="V166" s="22"/>
    </row>
    <row r="167" spans="1:22" ht="14.25" customHeight="1" x14ac:dyDescent="0.2">
      <c r="A167" s="22"/>
      <c r="B167" s="22"/>
      <c r="C167" s="22"/>
      <c r="D167" s="22"/>
      <c r="E167" s="22"/>
      <c r="F167" s="54"/>
      <c r="G167" s="22"/>
      <c r="H167" s="22"/>
      <c r="I167" s="22"/>
      <c r="J167" s="22"/>
      <c r="K167" s="13"/>
      <c r="L167" s="22"/>
      <c r="M167" s="22"/>
      <c r="N167" s="222"/>
      <c r="O167" s="22"/>
      <c r="P167" s="22"/>
      <c r="Q167" s="22"/>
      <c r="R167" s="22"/>
      <c r="S167" s="22"/>
      <c r="T167" s="22"/>
      <c r="U167" s="22"/>
      <c r="V167" s="22"/>
    </row>
    <row r="168" spans="1:22" ht="14.25" customHeight="1" x14ac:dyDescent="0.2">
      <c r="A168" s="22"/>
      <c r="B168" s="22"/>
      <c r="C168" s="22"/>
      <c r="D168" s="22"/>
      <c r="E168" s="22"/>
      <c r="F168" s="54"/>
      <c r="G168" s="22"/>
      <c r="H168" s="22"/>
      <c r="I168" s="22"/>
      <c r="J168" s="22"/>
      <c r="K168" s="13"/>
      <c r="L168" s="22"/>
      <c r="M168" s="22"/>
      <c r="N168" s="222"/>
      <c r="O168" s="22"/>
      <c r="P168" s="22"/>
      <c r="Q168" s="22"/>
      <c r="R168" s="22"/>
      <c r="S168" s="22"/>
      <c r="T168" s="22"/>
      <c r="U168" s="22"/>
      <c r="V168" s="22"/>
    </row>
    <row r="169" spans="1:22" ht="14.25" customHeight="1" x14ac:dyDescent="0.2">
      <c r="A169" s="22"/>
      <c r="B169" s="22"/>
      <c r="C169" s="22"/>
      <c r="D169" s="22"/>
      <c r="E169" s="22"/>
      <c r="F169" s="54"/>
      <c r="G169" s="22"/>
      <c r="H169" s="22"/>
      <c r="I169" s="22"/>
      <c r="J169" s="22"/>
      <c r="K169" s="13"/>
      <c r="L169" s="22"/>
      <c r="M169" s="22"/>
      <c r="N169" s="222"/>
      <c r="O169" s="22"/>
      <c r="P169" s="22"/>
      <c r="Q169" s="22"/>
      <c r="R169" s="22"/>
      <c r="S169" s="22"/>
      <c r="T169" s="22"/>
      <c r="U169" s="22"/>
      <c r="V169" s="22"/>
    </row>
    <row r="170" spans="1:22" ht="14.25" customHeight="1" x14ac:dyDescent="0.2">
      <c r="A170" s="22"/>
      <c r="B170" s="22"/>
      <c r="C170" s="22"/>
      <c r="D170" s="22"/>
      <c r="E170" s="22"/>
      <c r="F170" s="54"/>
      <c r="G170" s="22"/>
      <c r="H170" s="22"/>
      <c r="I170" s="22"/>
      <c r="J170" s="22"/>
      <c r="K170" s="13"/>
      <c r="L170" s="22"/>
      <c r="M170" s="22"/>
      <c r="N170" s="222"/>
      <c r="O170" s="22"/>
      <c r="P170" s="22"/>
      <c r="Q170" s="22"/>
      <c r="R170" s="22"/>
      <c r="S170" s="22"/>
      <c r="T170" s="22"/>
      <c r="U170" s="22"/>
      <c r="V170" s="22"/>
    </row>
    <row r="171" spans="1:22" ht="14.25" customHeight="1" x14ac:dyDescent="0.2">
      <c r="A171" s="22"/>
      <c r="B171" s="22"/>
      <c r="C171" s="22"/>
      <c r="D171" s="22"/>
      <c r="E171" s="22"/>
      <c r="F171" s="54"/>
      <c r="G171" s="22"/>
      <c r="H171" s="22"/>
      <c r="I171" s="22"/>
      <c r="J171" s="22"/>
      <c r="K171" s="13"/>
      <c r="L171" s="22"/>
      <c r="M171" s="22"/>
      <c r="N171" s="222"/>
      <c r="O171" s="22"/>
      <c r="P171" s="22"/>
      <c r="Q171" s="22"/>
      <c r="R171" s="22"/>
      <c r="S171" s="22"/>
      <c r="T171" s="22"/>
      <c r="U171" s="22"/>
      <c r="V171" s="22"/>
    </row>
    <row r="172" spans="1:22" ht="14.25" customHeight="1" x14ac:dyDescent="0.2">
      <c r="A172" s="22"/>
      <c r="B172" s="22"/>
      <c r="C172" s="22"/>
      <c r="D172" s="22"/>
      <c r="E172" s="22"/>
      <c r="F172" s="54"/>
      <c r="G172" s="22"/>
      <c r="H172" s="22"/>
      <c r="I172" s="22"/>
      <c r="J172" s="22"/>
      <c r="K172" s="13"/>
      <c r="L172" s="22"/>
      <c r="M172" s="22"/>
      <c r="N172" s="222"/>
      <c r="O172" s="22"/>
      <c r="P172" s="22"/>
      <c r="Q172" s="22"/>
      <c r="R172" s="22"/>
      <c r="S172" s="22"/>
      <c r="T172" s="22"/>
      <c r="U172" s="22"/>
      <c r="V172" s="22"/>
    </row>
    <row r="173" spans="1:22" ht="14.25" customHeight="1" x14ac:dyDescent="0.2">
      <c r="A173" s="22"/>
      <c r="B173" s="22"/>
      <c r="C173" s="22"/>
      <c r="D173" s="22"/>
      <c r="E173" s="22"/>
      <c r="F173" s="54"/>
      <c r="G173" s="22"/>
      <c r="H173" s="22"/>
      <c r="I173" s="22"/>
      <c r="J173" s="22"/>
      <c r="K173" s="13"/>
      <c r="L173" s="22"/>
      <c r="M173" s="22"/>
      <c r="N173" s="222"/>
      <c r="O173" s="22"/>
      <c r="P173" s="22"/>
      <c r="Q173" s="22"/>
      <c r="R173" s="22"/>
      <c r="S173" s="22"/>
      <c r="T173" s="22"/>
      <c r="U173" s="22"/>
      <c r="V173" s="22"/>
    </row>
    <row r="174" spans="1:22" ht="14.25" customHeight="1" x14ac:dyDescent="0.2">
      <c r="A174" s="22"/>
      <c r="B174" s="22"/>
      <c r="C174" s="22"/>
      <c r="D174" s="22"/>
      <c r="E174" s="22"/>
      <c r="F174" s="54"/>
      <c r="G174" s="22"/>
      <c r="H174" s="22"/>
      <c r="I174" s="22"/>
      <c r="J174" s="22"/>
      <c r="K174" s="13"/>
      <c r="L174" s="22"/>
      <c r="M174" s="22"/>
      <c r="N174" s="222"/>
      <c r="O174" s="22"/>
      <c r="P174" s="22"/>
      <c r="Q174" s="22"/>
      <c r="R174" s="22"/>
      <c r="S174" s="22"/>
      <c r="T174" s="22"/>
      <c r="U174" s="22"/>
      <c r="V174" s="22"/>
    </row>
    <row r="175" spans="1:22" ht="14.25" customHeight="1" x14ac:dyDescent="0.2">
      <c r="A175" s="22"/>
      <c r="B175" s="22"/>
      <c r="C175" s="22"/>
      <c r="D175" s="22"/>
      <c r="E175" s="22"/>
      <c r="F175" s="54"/>
      <c r="G175" s="22"/>
      <c r="H175" s="22"/>
      <c r="I175" s="22"/>
      <c r="J175" s="22"/>
      <c r="K175" s="13"/>
      <c r="L175" s="22"/>
      <c r="M175" s="22"/>
      <c r="N175" s="222"/>
      <c r="O175" s="22"/>
      <c r="P175" s="22"/>
      <c r="Q175" s="22"/>
      <c r="R175" s="22"/>
      <c r="S175" s="22"/>
      <c r="T175" s="22"/>
      <c r="U175" s="22"/>
      <c r="V175" s="22"/>
    </row>
    <row r="176" spans="1:22" ht="14.25" customHeight="1" x14ac:dyDescent="0.2">
      <c r="A176" s="22"/>
      <c r="B176" s="22"/>
      <c r="C176" s="22"/>
      <c r="D176" s="22"/>
      <c r="E176" s="22"/>
      <c r="F176" s="54"/>
      <c r="G176" s="22"/>
      <c r="H176" s="22"/>
      <c r="I176" s="22"/>
      <c r="J176" s="22"/>
      <c r="K176" s="13"/>
      <c r="L176" s="22"/>
      <c r="M176" s="22"/>
      <c r="N176" s="222"/>
      <c r="O176" s="22"/>
      <c r="P176" s="22"/>
      <c r="Q176" s="22"/>
      <c r="R176" s="22"/>
      <c r="S176" s="22"/>
      <c r="T176" s="22"/>
      <c r="U176" s="22"/>
      <c r="V176" s="22"/>
    </row>
    <row r="177" spans="1:22" ht="14.25" customHeight="1" x14ac:dyDescent="0.2">
      <c r="A177" s="22"/>
      <c r="B177" s="22"/>
      <c r="C177" s="22"/>
      <c r="D177" s="22"/>
      <c r="E177" s="22"/>
      <c r="F177" s="54"/>
      <c r="G177" s="22"/>
      <c r="H177" s="22"/>
      <c r="I177" s="22"/>
      <c r="J177" s="22"/>
      <c r="K177" s="13"/>
      <c r="L177" s="22"/>
      <c r="M177" s="22"/>
      <c r="N177" s="222"/>
      <c r="O177" s="22"/>
      <c r="P177" s="22"/>
      <c r="Q177" s="22"/>
      <c r="R177" s="22"/>
      <c r="S177" s="22"/>
      <c r="T177" s="22"/>
      <c r="U177" s="22"/>
      <c r="V177" s="22"/>
    </row>
    <row r="178" spans="1:22" ht="14.25" customHeight="1" x14ac:dyDescent="0.2">
      <c r="A178" s="22"/>
      <c r="B178" s="22"/>
      <c r="C178" s="22"/>
      <c r="D178" s="22"/>
      <c r="E178" s="22"/>
      <c r="F178" s="54"/>
      <c r="G178" s="22"/>
      <c r="H178" s="22"/>
      <c r="I178" s="22"/>
      <c r="J178" s="22"/>
      <c r="K178" s="13"/>
      <c r="L178" s="22"/>
      <c r="M178" s="22"/>
      <c r="N178" s="222"/>
      <c r="O178" s="22"/>
      <c r="P178" s="22"/>
      <c r="Q178" s="22"/>
      <c r="R178" s="22"/>
      <c r="S178" s="22"/>
      <c r="T178" s="22"/>
      <c r="U178" s="22"/>
      <c r="V178" s="22"/>
    </row>
    <row r="179" spans="1:22" ht="14.25" customHeight="1" x14ac:dyDescent="0.2">
      <c r="A179" s="22"/>
      <c r="B179" s="22"/>
      <c r="C179" s="22"/>
      <c r="D179" s="22"/>
      <c r="E179" s="22"/>
      <c r="F179" s="54"/>
      <c r="G179" s="22"/>
      <c r="H179" s="22"/>
      <c r="I179" s="22"/>
      <c r="J179" s="22"/>
      <c r="K179" s="13"/>
      <c r="L179" s="22"/>
      <c r="M179" s="22"/>
      <c r="N179" s="222"/>
      <c r="O179" s="22"/>
      <c r="P179" s="22"/>
      <c r="Q179" s="22"/>
      <c r="R179" s="22"/>
      <c r="S179" s="22"/>
      <c r="T179" s="22"/>
      <c r="U179" s="22"/>
      <c r="V179" s="22"/>
    </row>
    <row r="180" spans="1:22" ht="14.25" customHeight="1" x14ac:dyDescent="0.2">
      <c r="A180" s="22"/>
      <c r="B180" s="22"/>
      <c r="C180" s="22"/>
      <c r="D180" s="22"/>
      <c r="E180" s="22"/>
      <c r="F180" s="54"/>
      <c r="G180" s="22"/>
      <c r="H180" s="22"/>
      <c r="I180" s="22"/>
      <c r="J180" s="22"/>
      <c r="K180" s="13"/>
      <c r="L180" s="22"/>
      <c r="M180" s="22"/>
      <c r="N180" s="222"/>
      <c r="O180" s="22"/>
      <c r="P180" s="22"/>
      <c r="Q180" s="22"/>
      <c r="R180" s="22"/>
      <c r="S180" s="22"/>
      <c r="T180" s="22"/>
      <c r="U180" s="22"/>
      <c r="V180" s="22"/>
    </row>
    <row r="181" spans="1:22" ht="14.25" customHeight="1" x14ac:dyDescent="0.2">
      <c r="A181" s="22"/>
      <c r="B181" s="22"/>
      <c r="C181" s="22"/>
      <c r="D181" s="22"/>
      <c r="E181" s="22"/>
      <c r="F181" s="54"/>
      <c r="G181" s="22"/>
      <c r="H181" s="22"/>
      <c r="I181" s="22"/>
      <c r="J181" s="22"/>
      <c r="K181" s="13"/>
      <c r="L181" s="22"/>
      <c r="M181" s="22"/>
      <c r="N181" s="222"/>
      <c r="O181" s="22"/>
      <c r="P181" s="22"/>
      <c r="Q181" s="22"/>
      <c r="R181" s="22"/>
      <c r="S181" s="22"/>
      <c r="T181" s="22"/>
      <c r="U181" s="22"/>
      <c r="V181" s="22"/>
    </row>
    <row r="182" spans="1:22" ht="14.25" customHeight="1" x14ac:dyDescent="0.2">
      <c r="A182" s="22"/>
      <c r="B182" s="22"/>
      <c r="C182" s="22"/>
      <c r="D182" s="22"/>
      <c r="E182" s="22"/>
      <c r="F182" s="54"/>
      <c r="G182" s="22"/>
      <c r="H182" s="22"/>
      <c r="I182" s="22"/>
      <c r="J182" s="22"/>
      <c r="K182" s="13"/>
      <c r="L182" s="22"/>
      <c r="M182" s="22"/>
      <c r="N182" s="222"/>
      <c r="O182" s="22"/>
      <c r="P182" s="22"/>
      <c r="Q182" s="22"/>
      <c r="R182" s="22"/>
      <c r="S182" s="22"/>
      <c r="T182" s="22"/>
      <c r="U182" s="22"/>
      <c r="V182" s="22"/>
    </row>
    <row r="183" spans="1:22" ht="14.25" customHeight="1" x14ac:dyDescent="0.2">
      <c r="A183" s="22"/>
      <c r="B183" s="22"/>
      <c r="C183" s="22"/>
      <c r="D183" s="22"/>
      <c r="E183" s="22"/>
      <c r="F183" s="54"/>
      <c r="G183" s="22"/>
      <c r="H183" s="22"/>
      <c r="I183" s="22"/>
      <c r="J183" s="22"/>
      <c r="K183" s="13"/>
      <c r="L183" s="22"/>
      <c r="M183" s="22"/>
      <c r="N183" s="222"/>
      <c r="O183" s="22"/>
      <c r="P183" s="22"/>
      <c r="Q183" s="22"/>
      <c r="R183" s="22"/>
      <c r="S183" s="22"/>
      <c r="T183" s="22"/>
      <c r="U183" s="22"/>
      <c r="V183" s="22"/>
    </row>
    <row r="184" spans="1:22" ht="14.25" customHeight="1" x14ac:dyDescent="0.2">
      <c r="A184" s="22"/>
      <c r="B184" s="22"/>
      <c r="C184" s="22"/>
      <c r="D184" s="22"/>
      <c r="E184" s="22"/>
      <c r="F184" s="54"/>
      <c r="G184" s="22"/>
      <c r="H184" s="22"/>
      <c r="I184" s="22"/>
      <c r="J184" s="22"/>
      <c r="K184" s="13"/>
      <c r="L184" s="22"/>
      <c r="M184" s="22"/>
      <c r="N184" s="222"/>
      <c r="O184" s="22"/>
      <c r="P184" s="22"/>
      <c r="Q184" s="22"/>
      <c r="R184" s="22"/>
      <c r="S184" s="22"/>
      <c r="T184" s="22"/>
      <c r="U184" s="22"/>
      <c r="V184" s="22"/>
    </row>
    <row r="185" spans="1:22" ht="14.25" customHeight="1" x14ac:dyDescent="0.2">
      <c r="A185" s="22"/>
      <c r="B185" s="22"/>
      <c r="C185" s="22"/>
      <c r="D185" s="22"/>
      <c r="E185" s="22"/>
      <c r="F185" s="54"/>
      <c r="G185" s="22"/>
      <c r="H185" s="22"/>
      <c r="I185" s="22"/>
      <c r="J185" s="22"/>
      <c r="K185" s="13"/>
      <c r="L185" s="22"/>
      <c r="M185" s="22"/>
      <c r="N185" s="222"/>
      <c r="O185" s="22"/>
      <c r="P185" s="22"/>
      <c r="Q185" s="22"/>
      <c r="R185" s="22"/>
      <c r="S185" s="22"/>
      <c r="T185" s="22"/>
      <c r="U185" s="22"/>
      <c r="V185" s="22"/>
    </row>
    <row r="186" spans="1:22" ht="14.25" customHeight="1" x14ac:dyDescent="0.2">
      <c r="A186" s="22"/>
      <c r="B186" s="22"/>
      <c r="C186" s="22"/>
      <c r="D186" s="22"/>
      <c r="E186" s="22"/>
      <c r="F186" s="54"/>
      <c r="G186" s="22"/>
      <c r="H186" s="22"/>
      <c r="I186" s="22"/>
      <c r="J186" s="22"/>
      <c r="K186" s="13"/>
      <c r="L186" s="22"/>
      <c r="M186" s="22"/>
      <c r="N186" s="222"/>
      <c r="O186" s="22"/>
      <c r="P186" s="22"/>
      <c r="Q186" s="22"/>
      <c r="R186" s="22"/>
      <c r="S186" s="22"/>
      <c r="T186" s="22"/>
      <c r="U186" s="22"/>
      <c r="V186" s="22"/>
    </row>
    <row r="187" spans="1:22" ht="14.25" customHeight="1" x14ac:dyDescent="0.2">
      <c r="A187" s="22"/>
      <c r="B187" s="22"/>
      <c r="C187" s="22"/>
      <c r="D187" s="22"/>
      <c r="E187" s="22"/>
      <c r="F187" s="54"/>
      <c r="G187" s="22"/>
      <c r="H187" s="22"/>
      <c r="I187" s="22"/>
      <c r="J187" s="22"/>
      <c r="K187" s="13"/>
      <c r="L187" s="22"/>
      <c r="M187" s="22"/>
      <c r="N187" s="222"/>
      <c r="O187" s="22"/>
      <c r="P187" s="22"/>
      <c r="Q187" s="22"/>
      <c r="R187" s="22"/>
      <c r="S187" s="22"/>
      <c r="T187" s="22"/>
      <c r="U187" s="22"/>
      <c r="V187" s="22"/>
    </row>
    <row r="188" spans="1:22" ht="14.25" customHeight="1" x14ac:dyDescent="0.2">
      <c r="A188" s="22"/>
      <c r="B188" s="22"/>
      <c r="C188" s="22"/>
      <c r="D188" s="22"/>
      <c r="E188" s="22"/>
      <c r="F188" s="54"/>
      <c r="G188" s="22"/>
      <c r="H188" s="22"/>
      <c r="I188" s="22"/>
      <c r="J188" s="22"/>
      <c r="K188" s="13"/>
      <c r="L188" s="22"/>
      <c r="M188" s="22"/>
      <c r="N188" s="222"/>
      <c r="O188" s="22"/>
      <c r="P188" s="22"/>
      <c r="Q188" s="22"/>
      <c r="R188" s="22"/>
      <c r="S188" s="22"/>
      <c r="T188" s="22"/>
      <c r="U188" s="22"/>
      <c r="V188" s="22"/>
    </row>
    <row r="189" spans="1:22" ht="14.25" customHeight="1" x14ac:dyDescent="0.2">
      <c r="A189" s="22"/>
      <c r="B189" s="22"/>
      <c r="C189" s="22"/>
      <c r="D189" s="22"/>
      <c r="E189" s="22"/>
      <c r="F189" s="54"/>
      <c r="G189" s="22"/>
      <c r="H189" s="22"/>
      <c r="I189" s="22"/>
      <c r="J189" s="22"/>
      <c r="K189" s="13"/>
      <c r="L189" s="22"/>
      <c r="M189" s="22"/>
      <c r="N189" s="222"/>
      <c r="O189" s="22"/>
      <c r="P189" s="22"/>
      <c r="Q189" s="22"/>
      <c r="R189" s="22"/>
      <c r="S189" s="22"/>
      <c r="T189" s="22"/>
      <c r="U189" s="22"/>
      <c r="V189" s="22"/>
    </row>
    <row r="190" spans="1:22" ht="14.25" customHeight="1" x14ac:dyDescent="0.2">
      <c r="A190" s="22"/>
      <c r="B190" s="22"/>
      <c r="C190" s="22"/>
      <c r="D190" s="22"/>
      <c r="E190" s="22"/>
      <c r="F190" s="54"/>
      <c r="G190" s="22"/>
      <c r="H190" s="22"/>
      <c r="I190" s="22"/>
      <c r="J190" s="22"/>
      <c r="K190" s="13"/>
      <c r="L190" s="22"/>
      <c r="M190" s="22"/>
      <c r="N190" s="222"/>
      <c r="O190" s="22"/>
      <c r="P190" s="22"/>
      <c r="Q190" s="22"/>
      <c r="R190" s="22"/>
      <c r="S190" s="22"/>
      <c r="T190" s="22"/>
      <c r="U190" s="22"/>
      <c r="V190" s="22"/>
    </row>
    <row r="191" spans="1:22" ht="14.25" customHeight="1" x14ac:dyDescent="0.2">
      <c r="A191" s="22"/>
      <c r="B191" s="22"/>
      <c r="C191" s="22"/>
      <c r="D191" s="22"/>
      <c r="E191" s="22"/>
      <c r="F191" s="54"/>
      <c r="G191" s="22"/>
      <c r="H191" s="22"/>
      <c r="I191" s="22"/>
      <c r="J191" s="22"/>
      <c r="K191" s="13"/>
      <c r="L191" s="22"/>
      <c r="M191" s="22"/>
      <c r="N191" s="222"/>
      <c r="O191" s="22"/>
      <c r="P191" s="22"/>
      <c r="Q191" s="22"/>
      <c r="R191" s="22"/>
      <c r="S191" s="22"/>
      <c r="T191" s="22"/>
      <c r="U191" s="22"/>
      <c r="V191" s="22"/>
    </row>
    <row r="192" spans="1:22" ht="14.25" customHeight="1" x14ac:dyDescent="0.2">
      <c r="A192" s="22"/>
      <c r="B192" s="22"/>
      <c r="C192" s="22"/>
      <c r="D192" s="22"/>
      <c r="E192" s="22"/>
      <c r="F192" s="54"/>
      <c r="G192" s="22"/>
      <c r="H192" s="22"/>
      <c r="I192" s="22"/>
      <c r="J192" s="22"/>
      <c r="K192" s="13"/>
      <c r="L192" s="22"/>
      <c r="M192" s="22"/>
      <c r="N192" s="222"/>
      <c r="O192" s="22"/>
      <c r="P192" s="22"/>
      <c r="Q192" s="22"/>
      <c r="R192" s="22"/>
      <c r="S192" s="22"/>
      <c r="T192" s="22"/>
      <c r="U192" s="22"/>
      <c r="V192" s="22"/>
    </row>
    <row r="193" spans="1:22" ht="14.25" customHeight="1" x14ac:dyDescent="0.2">
      <c r="A193" s="22"/>
      <c r="B193" s="22"/>
      <c r="C193" s="22"/>
      <c r="D193" s="22"/>
      <c r="E193" s="22"/>
      <c r="F193" s="54"/>
      <c r="G193" s="22"/>
      <c r="H193" s="22"/>
      <c r="I193" s="22"/>
      <c r="J193" s="22"/>
      <c r="K193" s="13"/>
      <c r="L193" s="22"/>
      <c r="M193" s="22"/>
      <c r="N193" s="222"/>
      <c r="O193" s="22"/>
      <c r="P193" s="22"/>
      <c r="Q193" s="22"/>
      <c r="R193" s="22"/>
      <c r="S193" s="22"/>
      <c r="T193" s="22"/>
      <c r="U193" s="22"/>
      <c r="V193" s="22"/>
    </row>
    <row r="194" spans="1:22" ht="14.25" customHeight="1" x14ac:dyDescent="0.2">
      <c r="A194" s="22"/>
      <c r="B194" s="22"/>
      <c r="C194" s="22"/>
      <c r="D194" s="22"/>
      <c r="E194" s="22"/>
      <c r="F194" s="54"/>
      <c r="G194" s="22"/>
      <c r="H194" s="22"/>
      <c r="I194" s="22"/>
      <c r="J194" s="22"/>
      <c r="K194" s="13"/>
      <c r="L194" s="22"/>
      <c r="M194" s="22"/>
      <c r="N194" s="222"/>
      <c r="O194" s="22"/>
      <c r="P194" s="22"/>
      <c r="Q194" s="22"/>
      <c r="R194" s="22"/>
      <c r="S194" s="22"/>
      <c r="T194" s="22"/>
      <c r="U194" s="22"/>
      <c r="V194" s="22"/>
    </row>
    <row r="195" spans="1:22" ht="14.25" customHeight="1" x14ac:dyDescent="0.2">
      <c r="A195" s="22"/>
      <c r="B195" s="22"/>
      <c r="C195" s="22"/>
      <c r="D195" s="22"/>
      <c r="E195" s="22"/>
      <c r="F195" s="54"/>
      <c r="G195" s="22"/>
      <c r="H195" s="22"/>
      <c r="I195" s="22"/>
      <c r="J195" s="22"/>
      <c r="K195" s="13"/>
      <c r="L195" s="22"/>
      <c r="M195" s="22"/>
      <c r="N195" s="222"/>
      <c r="O195" s="22"/>
      <c r="P195" s="22"/>
      <c r="Q195" s="22"/>
      <c r="R195" s="22"/>
      <c r="S195" s="22"/>
      <c r="T195" s="22"/>
      <c r="U195" s="22"/>
      <c r="V195" s="22"/>
    </row>
    <row r="196" spans="1:22" ht="14.25" customHeight="1" x14ac:dyDescent="0.2">
      <c r="A196" s="22"/>
      <c r="B196" s="22"/>
      <c r="C196" s="22"/>
      <c r="D196" s="22"/>
      <c r="E196" s="22"/>
      <c r="F196" s="54"/>
      <c r="G196" s="22"/>
      <c r="H196" s="22"/>
      <c r="I196" s="22"/>
      <c r="J196" s="22"/>
      <c r="K196" s="13"/>
      <c r="L196" s="22"/>
      <c r="M196" s="22"/>
      <c r="N196" s="222"/>
      <c r="O196" s="22"/>
      <c r="P196" s="22"/>
      <c r="Q196" s="22"/>
      <c r="R196" s="22"/>
      <c r="S196" s="22"/>
      <c r="T196" s="22"/>
      <c r="U196" s="22"/>
      <c r="V196" s="22"/>
    </row>
    <row r="197" spans="1:22" ht="14.25" customHeight="1" x14ac:dyDescent="0.2">
      <c r="A197" s="22"/>
      <c r="B197" s="22"/>
      <c r="C197" s="22"/>
      <c r="D197" s="22"/>
      <c r="E197" s="22"/>
      <c r="F197" s="54"/>
      <c r="G197" s="22"/>
      <c r="H197" s="22"/>
      <c r="I197" s="22"/>
      <c r="J197" s="22"/>
      <c r="K197" s="13"/>
      <c r="L197" s="22"/>
      <c r="M197" s="22"/>
      <c r="N197" s="222"/>
      <c r="O197" s="22"/>
      <c r="P197" s="22"/>
      <c r="Q197" s="22"/>
      <c r="R197" s="22"/>
      <c r="S197" s="22"/>
      <c r="T197" s="22"/>
      <c r="U197" s="22"/>
      <c r="V197" s="22"/>
    </row>
    <row r="198" spans="1:22" ht="14.25" customHeight="1" x14ac:dyDescent="0.2">
      <c r="A198" s="22"/>
      <c r="B198" s="22"/>
      <c r="C198" s="22"/>
      <c r="D198" s="22"/>
      <c r="E198" s="22"/>
      <c r="F198" s="54"/>
      <c r="G198" s="22"/>
      <c r="H198" s="22"/>
      <c r="I198" s="22"/>
      <c r="J198" s="22"/>
      <c r="K198" s="13"/>
      <c r="L198" s="22"/>
      <c r="M198" s="22"/>
      <c r="N198" s="222"/>
      <c r="O198" s="22"/>
      <c r="P198" s="22"/>
      <c r="Q198" s="22"/>
      <c r="R198" s="22"/>
      <c r="S198" s="22"/>
      <c r="T198" s="22"/>
      <c r="U198" s="22"/>
      <c r="V198" s="22"/>
    </row>
    <row r="199" spans="1:22" ht="14.25" customHeight="1" x14ac:dyDescent="0.2">
      <c r="A199" s="22"/>
      <c r="B199" s="22"/>
      <c r="C199" s="22"/>
      <c r="D199" s="22"/>
      <c r="E199" s="22"/>
      <c r="F199" s="54"/>
      <c r="G199" s="22"/>
      <c r="H199" s="22"/>
      <c r="I199" s="22"/>
      <c r="J199" s="22"/>
      <c r="K199" s="13"/>
      <c r="L199" s="22"/>
      <c r="M199" s="22"/>
      <c r="N199" s="222"/>
      <c r="O199" s="22"/>
      <c r="P199" s="22"/>
      <c r="Q199" s="22"/>
      <c r="R199" s="22"/>
      <c r="S199" s="22"/>
      <c r="T199" s="22"/>
      <c r="U199" s="22"/>
      <c r="V199" s="22"/>
    </row>
    <row r="200" spans="1:22" ht="14.25" customHeight="1" x14ac:dyDescent="0.2">
      <c r="A200" s="22"/>
      <c r="B200" s="22"/>
      <c r="C200" s="22"/>
      <c r="D200" s="22"/>
      <c r="E200" s="22"/>
      <c r="F200" s="54"/>
      <c r="G200" s="22"/>
      <c r="H200" s="22"/>
      <c r="I200" s="22"/>
      <c r="J200" s="22"/>
      <c r="K200" s="13"/>
      <c r="L200" s="22"/>
      <c r="M200" s="22"/>
      <c r="N200" s="222"/>
      <c r="O200" s="22"/>
      <c r="P200" s="22"/>
      <c r="Q200" s="22"/>
      <c r="R200" s="22"/>
      <c r="S200" s="22"/>
      <c r="T200" s="22"/>
      <c r="U200" s="22"/>
      <c r="V200" s="22"/>
    </row>
    <row r="201" spans="1:22" ht="14.25" customHeight="1" x14ac:dyDescent="0.2">
      <c r="A201" s="22"/>
      <c r="B201" s="22"/>
      <c r="C201" s="22"/>
      <c r="D201" s="22"/>
      <c r="E201" s="22"/>
      <c r="F201" s="54"/>
      <c r="G201" s="22"/>
      <c r="H201" s="22"/>
      <c r="I201" s="22"/>
      <c r="J201" s="22"/>
      <c r="K201" s="13"/>
      <c r="L201" s="22"/>
      <c r="M201" s="22"/>
      <c r="N201" s="222"/>
      <c r="O201" s="22"/>
      <c r="P201" s="22"/>
      <c r="Q201" s="22"/>
      <c r="R201" s="22"/>
      <c r="S201" s="22"/>
      <c r="T201" s="22"/>
      <c r="U201" s="22"/>
      <c r="V201" s="22"/>
    </row>
    <row r="202" spans="1:22" ht="14.25" customHeight="1" x14ac:dyDescent="0.2">
      <c r="A202" s="22"/>
      <c r="B202" s="22"/>
      <c r="C202" s="22"/>
      <c r="D202" s="22"/>
      <c r="E202" s="22"/>
      <c r="F202" s="54"/>
      <c r="G202" s="22"/>
      <c r="H202" s="22"/>
      <c r="I202" s="22"/>
      <c r="J202" s="22"/>
      <c r="K202" s="13"/>
      <c r="L202" s="22"/>
      <c r="M202" s="22"/>
      <c r="N202" s="222"/>
      <c r="O202" s="22"/>
      <c r="P202" s="22"/>
      <c r="Q202" s="22"/>
      <c r="R202" s="22"/>
      <c r="S202" s="22"/>
      <c r="T202" s="22"/>
      <c r="U202" s="22"/>
      <c r="V202" s="22"/>
    </row>
    <row r="203" spans="1:22" ht="14.25" customHeight="1" x14ac:dyDescent="0.2">
      <c r="A203" s="22"/>
      <c r="B203" s="22"/>
      <c r="C203" s="22"/>
      <c r="D203" s="22"/>
      <c r="E203" s="22"/>
      <c r="F203" s="54"/>
      <c r="G203" s="22"/>
      <c r="H203" s="22"/>
      <c r="I203" s="22"/>
      <c r="J203" s="22"/>
      <c r="K203" s="13"/>
      <c r="L203" s="22"/>
      <c r="M203" s="22"/>
      <c r="N203" s="222"/>
      <c r="O203" s="22"/>
      <c r="P203" s="22"/>
      <c r="Q203" s="22"/>
      <c r="R203" s="22"/>
      <c r="S203" s="22"/>
      <c r="T203" s="22"/>
      <c r="U203" s="22"/>
      <c r="V203" s="22"/>
    </row>
    <row r="204" spans="1:22" ht="14.25" customHeight="1" x14ac:dyDescent="0.2">
      <c r="A204" s="22"/>
      <c r="B204" s="22"/>
      <c r="C204" s="22"/>
      <c r="D204" s="22"/>
      <c r="E204" s="22"/>
      <c r="F204" s="54"/>
      <c r="G204" s="22"/>
      <c r="H204" s="22"/>
      <c r="I204" s="22"/>
      <c r="J204" s="22"/>
      <c r="K204" s="13"/>
      <c r="L204" s="22"/>
      <c r="M204" s="22"/>
      <c r="N204" s="222"/>
      <c r="O204" s="22"/>
      <c r="P204" s="22"/>
      <c r="Q204" s="22"/>
      <c r="R204" s="22"/>
      <c r="S204" s="22"/>
      <c r="T204" s="22"/>
      <c r="U204" s="22"/>
      <c r="V204" s="22"/>
    </row>
    <row r="205" spans="1:22" ht="14.25" customHeight="1" x14ac:dyDescent="0.2">
      <c r="A205" s="22"/>
      <c r="B205" s="22"/>
      <c r="C205" s="22"/>
      <c r="D205" s="22"/>
      <c r="E205" s="22"/>
      <c r="F205" s="54"/>
      <c r="G205" s="22"/>
      <c r="H205" s="22"/>
      <c r="I205" s="22"/>
      <c r="J205" s="22"/>
      <c r="K205" s="13"/>
      <c r="L205" s="22"/>
      <c r="M205" s="22"/>
      <c r="N205" s="222"/>
      <c r="O205" s="22"/>
      <c r="P205" s="22"/>
      <c r="Q205" s="22"/>
      <c r="R205" s="22"/>
      <c r="S205" s="22"/>
      <c r="T205" s="22"/>
      <c r="U205" s="22"/>
      <c r="V205" s="22"/>
    </row>
    <row r="206" spans="1:22" ht="14.25" customHeight="1" x14ac:dyDescent="0.2">
      <c r="A206" s="22"/>
      <c r="B206" s="22"/>
      <c r="C206" s="22"/>
      <c r="D206" s="22"/>
      <c r="E206" s="22"/>
      <c r="F206" s="54"/>
      <c r="G206" s="22"/>
      <c r="H206" s="22"/>
      <c r="I206" s="22"/>
      <c r="J206" s="22"/>
      <c r="K206" s="13"/>
      <c r="L206" s="22"/>
      <c r="M206" s="22"/>
      <c r="N206" s="222"/>
      <c r="O206" s="22"/>
      <c r="P206" s="22"/>
      <c r="Q206" s="22"/>
      <c r="R206" s="22"/>
      <c r="S206" s="22"/>
      <c r="T206" s="22"/>
      <c r="U206" s="22"/>
      <c r="V206" s="22"/>
    </row>
    <row r="207" spans="1:22" ht="14.25" customHeight="1" x14ac:dyDescent="0.2">
      <c r="A207" s="22"/>
      <c r="B207" s="22"/>
      <c r="C207" s="22"/>
      <c r="D207" s="22"/>
      <c r="E207" s="22"/>
      <c r="F207" s="54"/>
      <c r="G207" s="22"/>
      <c r="H207" s="22"/>
      <c r="I207" s="22"/>
      <c r="J207" s="22"/>
      <c r="K207" s="13"/>
      <c r="L207" s="22"/>
      <c r="M207" s="22"/>
      <c r="N207" s="222"/>
      <c r="O207" s="22"/>
      <c r="P207" s="22"/>
      <c r="Q207" s="22"/>
      <c r="R207" s="22"/>
      <c r="S207" s="22"/>
      <c r="T207" s="22"/>
      <c r="U207" s="22"/>
      <c r="V207" s="22"/>
    </row>
    <row r="208" spans="1:22" ht="14.25" customHeight="1" x14ac:dyDescent="0.2">
      <c r="A208" s="22"/>
      <c r="B208" s="22"/>
      <c r="C208" s="22"/>
      <c r="D208" s="22"/>
      <c r="E208" s="22"/>
      <c r="F208" s="54"/>
      <c r="G208" s="22"/>
      <c r="H208" s="22"/>
      <c r="I208" s="22"/>
      <c r="J208" s="22"/>
      <c r="K208" s="13"/>
      <c r="L208" s="22"/>
      <c r="M208" s="22"/>
      <c r="N208" s="222"/>
      <c r="O208" s="22"/>
      <c r="P208" s="22"/>
      <c r="Q208" s="22"/>
      <c r="R208" s="22"/>
      <c r="S208" s="22"/>
      <c r="T208" s="22"/>
      <c r="U208" s="22"/>
      <c r="V208" s="22"/>
    </row>
    <row r="209" spans="1:22" ht="14.25" customHeight="1" x14ac:dyDescent="0.2">
      <c r="A209" s="22"/>
      <c r="B209" s="22"/>
      <c r="C209" s="22"/>
      <c r="D209" s="22"/>
      <c r="E209" s="22"/>
      <c r="F209" s="54"/>
      <c r="G209" s="22"/>
      <c r="H209" s="22"/>
      <c r="I209" s="22"/>
      <c r="J209" s="22"/>
      <c r="K209" s="13"/>
      <c r="L209" s="22"/>
      <c r="M209" s="22"/>
      <c r="N209" s="222"/>
      <c r="O209" s="22"/>
      <c r="P209" s="22"/>
      <c r="Q209" s="22"/>
      <c r="R209" s="22"/>
      <c r="S209" s="22"/>
      <c r="T209" s="22"/>
      <c r="U209" s="22"/>
      <c r="V209" s="22"/>
    </row>
    <row r="210" spans="1:22" ht="14.25" customHeight="1" x14ac:dyDescent="0.2">
      <c r="A210" s="22"/>
      <c r="B210" s="22"/>
      <c r="C210" s="22"/>
      <c r="D210" s="22"/>
      <c r="E210" s="22"/>
      <c r="F210" s="54"/>
      <c r="G210" s="22"/>
      <c r="H210" s="22"/>
      <c r="I210" s="22"/>
      <c r="J210" s="22"/>
      <c r="K210" s="13"/>
      <c r="L210" s="22"/>
      <c r="M210" s="22"/>
      <c r="N210" s="222"/>
      <c r="O210" s="22"/>
      <c r="P210" s="22"/>
      <c r="Q210" s="22"/>
      <c r="R210" s="22"/>
      <c r="S210" s="22"/>
      <c r="T210" s="22"/>
      <c r="U210" s="22"/>
      <c r="V210" s="22"/>
    </row>
    <row r="211" spans="1:22" ht="14.25" customHeight="1" x14ac:dyDescent="0.2">
      <c r="A211" s="22"/>
      <c r="B211" s="22"/>
      <c r="C211" s="22"/>
      <c r="D211" s="22"/>
      <c r="E211" s="22"/>
      <c r="F211" s="54"/>
      <c r="G211" s="22"/>
      <c r="H211" s="22"/>
      <c r="I211" s="22"/>
      <c r="J211" s="22"/>
      <c r="K211" s="13"/>
      <c r="L211" s="22"/>
      <c r="M211" s="22"/>
      <c r="N211" s="222"/>
      <c r="O211" s="22"/>
      <c r="P211" s="22"/>
      <c r="Q211" s="22"/>
      <c r="R211" s="22"/>
      <c r="S211" s="22"/>
      <c r="T211" s="22"/>
      <c r="U211" s="22"/>
      <c r="V211" s="22"/>
    </row>
    <row r="212" spans="1:22" ht="14.25" customHeight="1" x14ac:dyDescent="0.2">
      <c r="A212" s="22"/>
      <c r="B212" s="22"/>
      <c r="C212" s="22"/>
      <c r="D212" s="22"/>
      <c r="E212" s="22"/>
      <c r="F212" s="54"/>
      <c r="G212" s="22"/>
      <c r="H212" s="22"/>
      <c r="I212" s="22"/>
      <c r="J212" s="22"/>
      <c r="K212" s="13"/>
      <c r="L212" s="22"/>
      <c r="M212" s="22"/>
      <c r="N212" s="222"/>
      <c r="O212" s="22"/>
      <c r="P212" s="22"/>
      <c r="Q212" s="22"/>
      <c r="R212" s="22"/>
      <c r="S212" s="22"/>
      <c r="T212" s="22"/>
      <c r="U212" s="22"/>
      <c r="V212" s="22"/>
    </row>
    <row r="213" spans="1:22" ht="14.25" customHeight="1" x14ac:dyDescent="0.2">
      <c r="A213" s="22"/>
      <c r="B213" s="22"/>
      <c r="C213" s="22"/>
      <c r="D213" s="22"/>
      <c r="E213" s="22"/>
      <c r="F213" s="54"/>
      <c r="G213" s="22"/>
      <c r="H213" s="22"/>
      <c r="I213" s="22"/>
      <c r="J213" s="22"/>
      <c r="K213" s="13"/>
      <c r="L213" s="22"/>
      <c r="M213" s="22"/>
      <c r="N213" s="222"/>
      <c r="O213" s="22"/>
      <c r="P213" s="22"/>
      <c r="Q213" s="22"/>
      <c r="R213" s="22"/>
      <c r="S213" s="22"/>
      <c r="T213" s="22"/>
      <c r="U213" s="22"/>
      <c r="V213" s="22"/>
    </row>
    <row r="214" spans="1:22" ht="14.25" customHeight="1" x14ac:dyDescent="0.2">
      <c r="A214" s="22"/>
      <c r="B214" s="22"/>
      <c r="C214" s="22"/>
      <c r="D214" s="22"/>
      <c r="E214" s="22"/>
      <c r="F214" s="54"/>
      <c r="G214" s="22"/>
      <c r="H214" s="22"/>
      <c r="I214" s="22"/>
      <c r="J214" s="22"/>
      <c r="K214" s="13"/>
      <c r="L214" s="22"/>
      <c r="M214" s="22"/>
      <c r="N214" s="222"/>
      <c r="O214" s="22"/>
      <c r="P214" s="22"/>
      <c r="Q214" s="22"/>
      <c r="R214" s="22"/>
      <c r="S214" s="22"/>
      <c r="T214" s="22"/>
      <c r="U214" s="22"/>
      <c r="V214" s="22"/>
    </row>
    <row r="215" spans="1:22" ht="14.25" customHeight="1" x14ac:dyDescent="0.2">
      <c r="A215" s="22"/>
      <c r="B215" s="22"/>
      <c r="C215" s="22"/>
      <c r="D215" s="22"/>
      <c r="E215" s="22"/>
      <c r="F215" s="54"/>
      <c r="G215" s="22"/>
      <c r="H215" s="22"/>
      <c r="I215" s="22"/>
      <c r="J215" s="22"/>
      <c r="K215" s="13"/>
      <c r="L215" s="22"/>
      <c r="M215" s="22"/>
      <c r="N215" s="222"/>
      <c r="O215" s="22"/>
      <c r="P215" s="22"/>
      <c r="Q215" s="22"/>
      <c r="R215" s="22"/>
      <c r="S215" s="22"/>
      <c r="T215" s="22"/>
      <c r="U215" s="22"/>
      <c r="V215" s="22"/>
    </row>
    <row r="216" spans="1:22" ht="14.25" customHeight="1" x14ac:dyDescent="0.2">
      <c r="A216" s="22"/>
      <c r="B216" s="22"/>
      <c r="C216" s="22"/>
      <c r="D216" s="22"/>
      <c r="E216" s="22"/>
      <c r="F216" s="54"/>
      <c r="G216" s="22"/>
      <c r="H216" s="22"/>
      <c r="I216" s="22"/>
      <c r="J216" s="22"/>
      <c r="K216" s="13"/>
      <c r="L216" s="22"/>
      <c r="M216" s="22"/>
      <c r="N216" s="222"/>
      <c r="O216" s="22"/>
      <c r="P216" s="22"/>
      <c r="Q216" s="22"/>
      <c r="R216" s="22"/>
      <c r="S216" s="22"/>
      <c r="T216" s="22"/>
      <c r="U216" s="22"/>
      <c r="V216" s="22"/>
    </row>
    <row r="217" spans="1:22" ht="14.25" customHeight="1" x14ac:dyDescent="0.2">
      <c r="A217" s="22"/>
      <c r="B217" s="22"/>
      <c r="C217" s="22"/>
      <c r="D217" s="22"/>
      <c r="E217" s="22"/>
      <c r="F217" s="54"/>
      <c r="G217" s="22"/>
      <c r="H217" s="22"/>
      <c r="I217" s="22"/>
      <c r="J217" s="22"/>
      <c r="K217" s="13"/>
      <c r="L217" s="22"/>
      <c r="M217" s="22"/>
      <c r="N217" s="222"/>
      <c r="O217" s="22"/>
      <c r="P217" s="22"/>
      <c r="Q217" s="22"/>
      <c r="R217" s="22"/>
      <c r="S217" s="22"/>
      <c r="T217" s="22"/>
      <c r="U217" s="22"/>
      <c r="V217" s="22"/>
    </row>
    <row r="218" spans="1:22" ht="14.25" customHeight="1" x14ac:dyDescent="0.2">
      <c r="A218" s="22"/>
      <c r="B218" s="22"/>
      <c r="C218" s="22"/>
      <c r="D218" s="22"/>
      <c r="E218" s="22"/>
      <c r="F218" s="54"/>
      <c r="G218" s="22"/>
      <c r="H218" s="22"/>
      <c r="I218" s="22"/>
      <c r="J218" s="22"/>
      <c r="K218" s="13"/>
      <c r="L218" s="22"/>
      <c r="M218" s="22"/>
      <c r="N218" s="222"/>
      <c r="O218" s="22"/>
      <c r="P218" s="22"/>
      <c r="Q218" s="22"/>
      <c r="R218" s="22"/>
      <c r="S218" s="22"/>
      <c r="T218" s="22"/>
      <c r="U218" s="22"/>
      <c r="V218" s="22"/>
    </row>
    <row r="219" spans="1:22" ht="14.25" customHeight="1" x14ac:dyDescent="0.2">
      <c r="A219" s="22"/>
      <c r="B219" s="22"/>
      <c r="C219" s="22"/>
      <c r="D219" s="22"/>
      <c r="E219" s="22"/>
      <c r="F219" s="54"/>
      <c r="G219" s="22"/>
      <c r="H219" s="22"/>
      <c r="I219" s="22"/>
      <c r="J219" s="22"/>
      <c r="K219" s="13"/>
      <c r="L219" s="22"/>
      <c r="M219" s="22"/>
      <c r="N219" s="222"/>
      <c r="O219" s="22"/>
      <c r="P219" s="22"/>
      <c r="Q219" s="22"/>
      <c r="R219" s="22"/>
      <c r="S219" s="22"/>
      <c r="T219" s="22"/>
      <c r="U219" s="22"/>
      <c r="V219" s="22"/>
    </row>
    <row r="220" spans="1:22" ht="14.25" customHeight="1" x14ac:dyDescent="0.2">
      <c r="A220" s="22"/>
      <c r="B220" s="22"/>
      <c r="C220" s="22"/>
      <c r="D220" s="22"/>
      <c r="E220" s="22"/>
      <c r="F220" s="54"/>
      <c r="G220" s="22"/>
      <c r="H220" s="22"/>
      <c r="I220" s="22"/>
      <c r="J220" s="22"/>
      <c r="K220" s="13"/>
      <c r="L220" s="22"/>
      <c r="M220" s="22"/>
      <c r="N220" s="222"/>
      <c r="O220" s="22"/>
      <c r="P220" s="22"/>
      <c r="Q220" s="22"/>
      <c r="R220" s="22"/>
      <c r="S220" s="22"/>
      <c r="T220" s="22"/>
      <c r="U220" s="22"/>
      <c r="V220" s="22"/>
    </row>
    <row r="221" spans="1:22" ht="14.25" customHeight="1" x14ac:dyDescent="0.2">
      <c r="A221" s="22"/>
      <c r="B221" s="22"/>
      <c r="C221" s="22"/>
      <c r="D221" s="22"/>
      <c r="E221" s="22"/>
      <c r="F221" s="54"/>
      <c r="G221" s="22"/>
      <c r="H221" s="22"/>
      <c r="I221" s="22"/>
      <c r="J221" s="22"/>
      <c r="K221" s="13"/>
      <c r="L221" s="22"/>
      <c r="M221" s="22"/>
      <c r="N221" s="222"/>
      <c r="O221" s="22"/>
      <c r="P221" s="22"/>
      <c r="Q221" s="22"/>
      <c r="R221" s="22"/>
      <c r="S221" s="22"/>
      <c r="T221" s="22"/>
      <c r="U221" s="22"/>
      <c r="V221" s="22"/>
    </row>
    <row r="222" spans="1:22" ht="14.25" customHeight="1" x14ac:dyDescent="0.2">
      <c r="A222" s="22"/>
      <c r="B222" s="22"/>
      <c r="C222" s="22"/>
      <c r="D222" s="22"/>
      <c r="E222" s="22"/>
      <c r="F222" s="54"/>
      <c r="G222" s="22"/>
      <c r="H222" s="22"/>
      <c r="I222" s="22"/>
      <c r="J222" s="22"/>
      <c r="K222" s="13"/>
      <c r="L222" s="22"/>
      <c r="M222" s="22"/>
      <c r="N222" s="222"/>
      <c r="O222" s="22"/>
      <c r="P222" s="22"/>
      <c r="Q222" s="22"/>
      <c r="R222" s="22"/>
      <c r="S222" s="22"/>
      <c r="T222" s="22"/>
      <c r="U222" s="22"/>
      <c r="V222" s="22"/>
    </row>
    <row r="223" spans="1:22" ht="14.25" customHeight="1" x14ac:dyDescent="0.2">
      <c r="A223" s="22"/>
      <c r="B223" s="22"/>
      <c r="C223" s="22"/>
      <c r="D223" s="22"/>
      <c r="E223" s="22"/>
      <c r="F223" s="54"/>
      <c r="G223" s="22"/>
      <c r="H223" s="22"/>
      <c r="I223" s="22"/>
      <c r="J223" s="22"/>
      <c r="K223" s="13"/>
      <c r="L223" s="22"/>
      <c r="M223" s="22"/>
      <c r="N223" s="222"/>
      <c r="O223" s="22"/>
      <c r="P223" s="22"/>
      <c r="Q223" s="22"/>
      <c r="R223" s="22"/>
      <c r="S223" s="22"/>
      <c r="T223" s="22"/>
      <c r="U223" s="22"/>
      <c r="V223" s="22"/>
    </row>
    <row r="224" spans="1:22" ht="14.25" customHeight="1" x14ac:dyDescent="0.2">
      <c r="A224" s="22"/>
      <c r="B224" s="22"/>
      <c r="C224" s="22"/>
      <c r="D224" s="22"/>
      <c r="E224" s="22"/>
      <c r="F224" s="54"/>
      <c r="G224" s="22"/>
      <c r="H224" s="22"/>
      <c r="I224" s="22"/>
      <c r="J224" s="22"/>
      <c r="K224" s="13"/>
      <c r="L224" s="22"/>
      <c r="M224" s="22"/>
      <c r="N224" s="222"/>
      <c r="O224" s="22"/>
      <c r="P224" s="22"/>
      <c r="Q224" s="22"/>
      <c r="R224" s="22"/>
      <c r="S224" s="22"/>
      <c r="T224" s="22"/>
      <c r="U224" s="22"/>
      <c r="V224" s="22"/>
    </row>
    <row r="225" spans="1:22" ht="14.25" customHeight="1" x14ac:dyDescent="0.2">
      <c r="A225" s="22"/>
      <c r="B225" s="22"/>
      <c r="C225" s="22"/>
      <c r="D225" s="22"/>
      <c r="E225" s="22"/>
      <c r="F225" s="54"/>
      <c r="G225" s="22"/>
      <c r="H225" s="22"/>
      <c r="I225" s="22"/>
      <c r="J225" s="22"/>
      <c r="K225" s="13"/>
      <c r="L225" s="22"/>
      <c r="M225" s="22"/>
      <c r="N225" s="222"/>
      <c r="O225" s="22"/>
      <c r="P225" s="22"/>
      <c r="Q225" s="22"/>
      <c r="R225" s="22"/>
      <c r="S225" s="22"/>
      <c r="T225" s="22"/>
      <c r="U225" s="22"/>
      <c r="V225" s="22"/>
    </row>
    <row r="226" spans="1:22" ht="14.25" customHeight="1" x14ac:dyDescent="0.2">
      <c r="A226" s="22"/>
      <c r="B226" s="22"/>
      <c r="C226" s="22"/>
      <c r="D226" s="22"/>
      <c r="E226" s="22"/>
      <c r="F226" s="54"/>
      <c r="G226" s="22"/>
      <c r="H226" s="22"/>
      <c r="I226" s="22"/>
      <c r="J226" s="22"/>
      <c r="K226" s="13"/>
      <c r="L226" s="22"/>
      <c r="M226" s="22"/>
      <c r="N226" s="222"/>
      <c r="O226" s="22"/>
      <c r="P226" s="22"/>
      <c r="Q226" s="22"/>
      <c r="R226" s="22"/>
      <c r="S226" s="22"/>
      <c r="T226" s="22"/>
      <c r="U226" s="22"/>
      <c r="V226" s="22"/>
    </row>
    <row r="227" spans="1:22" ht="14.25" customHeight="1" x14ac:dyDescent="0.2">
      <c r="A227" s="22"/>
      <c r="B227" s="22"/>
      <c r="C227" s="22"/>
      <c r="D227" s="22"/>
      <c r="E227" s="22"/>
      <c r="F227" s="54"/>
      <c r="G227" s="22"/>
      <c r="H227" s="22"/>
      <c r="I227" s="22"/>
      <c r="J227" s="22"/>
      <c r="K227" s="13"/>
      <c r="L227" s="22"/>
      <c r="M227" s="22"/>
      <c r="N227" s="222"/>
      <c r="O227" s="22"/>
      <c r="P227" s="22"/>
      <c r="Q227" s="22"/>
      <c r="R227" s="22"/>
      <c r="S227" s="22"/>
      <c r="T227" s="22"/>
      <c r="U227" s="22"/>
      <c r="V227" s="22"/>
    </row>
    <row r="228" spans="1:22" ht="14.25" customHeight="1" x14ac:dyDescent="0.2">
      <c r="A228" s="22"/>
      <c r="B228" s="22"/>
      <c r="C228" s="22"/>
      <c r="D228" s="22"/>
      <c r="E228" s="22"/>
      <c r="F228" s="54"/>
      <c r="G228" s="22"/>
      <c r="H228" s="22"/>
      <c r="I228" s="22"/>
      <c r="J228" s="22"/>
      <c r="K228" s="13"/>
      <c r="L228" s="22"/>
      <c r="M228" s="22"/>
      <c r="N228" s="222"/>
      <c r="O228" s="22"/>
      <c r="P228" s="22"/>
      <c r="Q228" s="22"/>
      <c r="R228" s="22"/>
      <c r="S228" s="22"/>
      <c r="T228" s="22"/>
      <c r="U228" s="22"/>
      <c r="V228" s="22"/>
    </row>
    <row r="229" spans="1:22" ht="14.25" customHeight="1" x14ac:dyDescent="0.2">
      <c r="A229" s="22"/>
      <c r="B229" s="22"/>
      <c r="C229" s="22"/>
      <c r="D229" s="22"/>
      <c r="E229" s="22"/>
      <c r="F229" s="54"/>
      <c r="G229" s="22"/>
      <c r="H229" s="22"/>
      <c r="I229" s="22"/>
      <c r="J229" s="22"/>
      <c r="K229" s="13"/>
      <c r="L229" s="22"/>
      <c r="M229" s="22"/>
      <c r="N229" s="222"/>
      <c r="O229" s="22"/>
      <c r="P229" s="22"/>
      <c r="Q229" s="22"/>
      <c r="R229" s="22"/>
      <c r="S229" s="22"/>
      <c r="T229" s="22"/>
      <c r="U229" s="22"/>
      <c r="V229" s="22"/>
    </row>
    <row r="230" spans="1:22" ht="14.25" customHeight="1" x14ac:dyDescent="0.2">
      <c r="A230" s="22"/>
      <c r="B230" s="22"/>
      <c r="C230" s="22"/>
      <c r="D230" s="22"/>
      <c r="E230" s="22"/>
      <c r="F230" s="54"/>
      <c r="G230" s="22"/>
      <c r="H230" s="22"/>
      <c r="I230" s="22"/>
      <c r="J230" s="22"/>
      <c r="K230" s="13"/>
      <c r="L230" s="22"/>
      <c r="M230" s="22"/>
      <c r="N230" s="222"/>
      <c r="O230" s="22"/>
      <c r="P230" s="22"/>
      <c r="Q230" s="22"/>
      <c r="R230" s="22"/>
      <c r="S230" s="22"/>
      <c r="T230" s="22"/>
      <c r="U230" s="22"/>
      <c r="V230" s="22"/>
    </row>
    <row r="231" spans="1:22" ht="14.25" customHeight="1" x14ac:dyDescent="0.2">
      <c r="A231" s="22"/>
      <c r="B231" s="22"/>
      <c r="C231" s="22"/>
      <c r="D231" s="22"/>
      <c r="E231" s="22"/>
      <c r="F231" s="54"/>
      <c r="G231" s="22"/>
      <c r="H231" s="22"/>
      <c r="I231" s="22"/>
      <c r="J231" s="22"/>
      <c r="K231" s="13"/>
      <c r="L231" s="22"/>
      <c r="M231" s="22"/>
      <c r="N231" s="222"/>
      <c r="O231" s="22"/>
      <c r="P231" s="22"/>
      <c r="Q231" s="22"/>
      <c r="R231" s="22"/>
      <c r="S231" s="22"/>
      <c r="T231" s="22"/>
      <c r="U231" s="22"/>
      <c r="V231" s="22"/>
    </row>
    <row r="232" spans="1:22" ht="14.25" customHeight="1" x14ac:dyDescent="0.2">
      <c r="A232" s="22"/>
      <c r="B232" s="22"/>
      <c r="C232" s="22"/>
      <c r="D232" s="22"/>
      <c r="E232" s="22"/>
      <c r="F232" s="54"/>
      <c r="G232" s="22"/>
      <c r="H232" s="22"/>
      <c r="I232" s="22"/>
      <c r="J232" s="22"/>
      <c r="K232" s="13"/>
      <c r="L232" s="22"/>
      <c r="M232" s="22"/>
      <c r="N232" s="222"/>
      <c r="O232" s="22"/>
      <c r="P232" s="22"/>
      <c r="Q232" s="22"/>
      <c r="R232" s="22"/>
      <c r="S232" s="22"/>
      <c r="T232" s="22"/>
      <c r="U232" s="22"/>
      <c r="V232" s="22"/>
    </row>
    <row r="233" spans="1:22" ht="14.25" customHeight="1" x14ac:dyDescent="0.2">
      <c r="A233" s="22"/>
      <c r="B233" s="22"/>
      <c r="C233" s="22"/>
      <c r="D233" s="22"/>
      <c r="E233" s="22"/>
      <c r="F233" s="54"/>
      <c r="G233" s="22"/>
      <c r="H233" s="22"/>
      <c r="I233" s="22"/>
      <c r="J233" s="22"/>
      <c r="K233" s="13"/>
      <c r="L233" s="22"/>
      <c r="M233" s="22"/>
      <c r="N233" s="222"/>
      <c r="O233" s="22"/>
      <c r="P233" s="22"/>
      <c r="Q233" s="22"/>
      <c r="R233" s="22"/>
      <c r="S233" s="22"/>
      <c r="T233" s="22"/>
      <c r="U233" s="22"/>
      <c r="V233" s="22"/>
    </row>
    <row r="234" spans="1:22" ht="14.25" customHeight="1" x14ac:dyDescent="0.2">
      <c r="A234" s="22"/>
      <c r="B234" s="22"/>
      <c r="C234" s="22"/>
      <c r="D234" s="22"/>
      <c r="E234" s="22"/>
      <c r="F234" s="54"/>
      <c r="G234" s="22"/>
      <c r="H234" s="22"/>
      <c r="I234" s="22"/>
      <c r="J234" s="22"/>
      <c r="K234" s="13"/>
      <c r="L234" s="22"/>
      <c r="M234" s="22"/>
      <c r="N234" s="222"/>
      <c r="O234" s="22"/>
      <c r="P234" s="22"/>
      <c r="Q234" s="22"/>
      <c r="R234" s="22"/>
      <c r="S234" s="22"/>
      <c r="T234" s="22"/>
      <c r="U234" s="22"/>
      <c r="V234" s="22"/>
    </row>
    <row r="235" spans="1:22" ht="14.25" customHeight="1" x14ac:dyDescent="0.2">
      <c r="A235" s="22"/>
      <c r="B235" s="22"/>
      <c r="C235" s="22"/>
      <c r="D235" s="22"/>
      <c r="E235" s="22"/>
      <c r="F235" s="54"/>
      <c r="G235" s="22"/>
      <c r="H235" s="22"/>
      <c r="I235" s="22"/>
      <c r="J235" s="22"/>
      <c r="K235" s="13"/>
      <c r="L235" s="22"/>
      <c r="M235" s="22"/>
      <c r="N235" s="222"/>
      <c r="O235" s="22"/>
      <c r="P235" s="22"/>
      <c r="Q235" s="22"/>
      <c r="R235" s="22"/>
      <c r="S235" s="22"/>
      <c r="T235" s="22"/>
      <c r="U235" s="22"/>
      <c r="V235" s="22"/>
    </row>
    <row r="236" spans="1:22" ht="14.25" customHeight="1" x14ac:dyDescent="0.2">
      <c r="A236" s="22"/>
      <c r="B236" s="22"/>
      <c r="C236" s="22"/>
      <c r="D236" s="22"/>
      <c r="E236" s="22"/>
      <c r="F236" s="54"/>
      <c r="G236" s="22"/>
      <c r="H236" s="22"/>
      <c r="I236" s="22"/>
      <c r="J236" s="22"/>
      <c r="K236" s="13"/>
      <c r="L236" s="22"/>
      <c r="M236" s="22"/>
      <c r="N236" s="222"/>
      <c r="O236" s="22"/>
      <c r="P236" s="22"/>
      <c r="Q236" s="22"/>
      <c r="R236" s="22"/>
      <c r="S236" s="22"/>
      <c r="T236" s="22"/>
      <c r="U236" s="22"/>
      <c r="V236" s="22"/>
    </row>
    <row r="237" spans="1:22" ht="14.25" customHeight="1" x14ac:dyDescent="0.2">
      <c r="A237" s="22"/>
      <c r="B237" s="22"/>
      <c r="C237" s="22"/>
      <c r="D237" s="22"/>
      <c r="E237" s="22"/>
      <c r="F237" s="54"/>
      <c r="G237" s="22"/>
      <c r="H237" s="22"/>
      <c r="I237" s="22"/>
      <c r="J237" s="22"/>
      <c r="K237" s="13"/>
      <c r="L237" s="22"/>
      <c r="M237" s="22"/>
      <c r="N237" s="222"/>
      <c r="O237" s="22"/>
      <c r="P237" s="22"/>
      <c r="Q237" s="22"/>
      <c r="R237" s="22"/>
      <c r="S237" s="22"/>
      <c r="T237" s="22"/>
      <c r="U237" s="22"/>
      <c r="V237" s="22"/>
    </row>
    <row r="238" spans="1:22" ht="14.25" customHeight="1" x14ac:dyDescent="0.2">
      <c r="A238" s="22"/>
      <c r="B238" s="22"/>
      <c r="C238" s="22"/>
      <c r="D238" s="22"/>
      <c r="E238" s="22"/>
      <c r="F238" s="54"/>
      <c r="G238" s="22"/>
      <c r="H238" s="22"/>
      <c r="I238" s="22"/>
      <c r="J238" s="22"/>
      <c r="K238" s="13"/>
      <c r="L238" s="22"/>
      <c r="M238" s="22"/>
      <c r="N238" s="222"/>
      <c r="O238" s="22"/>
      <c r="P238" s="22"/>
      <c r="Q238" s="22"/>
      <c r="R238" s="22"/>
      <c r="S238" s="22"/>
      <c r="T238" s="22"/>
      <c r="U238" s="22"/>
      <c r="V238" s="22"/>
    </row>
    <row r="239" spans="1:22" ht="14.25" customHeight="1" x14ac:dyDescent="0.2">
      <c r="A239" s="22"/>
      <c r="B239" s="22"/>
      <c r="C239" s="22"/>
      <c r="D239" s="22"/>
      <c r="E239" s="22"/>
      <c r="F239" s="54"/>
      <c r="G239" s="22"/>
      <c r="H239" s="22"/>
      <c r="I239" s="22"/>
      <c r="J239" s="22"/>
      <c r="K239" s="13"/>
      <c r="L239" s="22"/>
      <c r="M239" s="22"/>
      <c r="N239" s="222"/>
      <c r="O239" s="22"/>
      <c r="P239" s="22"/>
      <c r="Q239" s="22"/>
      <c r="R239" s="22"/>
      <c r="S239" s="22"/>
      <c r="T239" s="22"/>
      <c r="U239" s="22"/>
      <c r="V239" s="22"/>
    </row>
    <row r="240" spans="1:22" ht="14.25" customHeight="1" x14ac:dyDescent="0.2">
      <c r="A240" s="22"/>
      <c r="B240" s="22"/>
      <c r="C240" s="22"/>
      <c r="D240" s="22"/>
      <c r="E240" s="22"/>
      <c r="F240" s="54"/>
      <c r="G240" s="22"/>
      <c r="H240" s="22"/>
      <c r="I240" s="22"/>
      <c r="J240" s="22"/>
      <c r="K240" s="13"/>
      <c r="L240" s="22"/>
      <c r="M240" s="22"/>
      <c r="N240" s="222"/>
      <c r="O240" s="22"/>
      <c r="P240" s="22"/>
      <c r="Q240" s="22"/>
      <c r="R240" s="22"/>
      <c r="S240" s="22"/>
      <c r="T240" s="22"/>
      <c r="U240" s="22"/>
      <c r="V240" s="22"/>
    </row>
    <row r="241" spans="1:22" ht="14.25" customHeight="1" x14ac:dyDescent="0.2">
      <c r="A241" s="22"/>
      <c r="B241" s="22"/>
      <c r="C241" s="22"/>
      <c r="D241" s="22"/>
      <c r="E241" s="22"/>
      <c r="F241" s="54"/>
      <c r="G241" s="22"/>
      <c r="H241" s="22"/>
      <c r="I241" s="22"/>
      <c r="J241" s="22"/>
      <c r="K241" s="13"/>
      <c r="L241" s="22"/>
      <c r="M241" s="22"/>
      <c r="N241" s="222"/>
      <c r="O241" s="22"/>
      <c r="P241" s="22"/>
      <c r="Q241" s="22"/>
      <c r="R241" s="22"/>
      <c r="S241" s="22"/>
      <c r="T241" s="22"/>
      <c r="U241" s="22"/>
      <c r="V241" s="22"/>
    </row>
    <row r="242" spans="1:22" ht="14.25" customHeight="1" x14ac:dyDescent="0.2">
      <c r="A242" s="22"/>
      <c r="B242" s="22"/>
      <c r="C242" s="22"/>
      <c r="D242" s="22"/>
      <c r="E242" s="22"/>
      <c r="F242" s="54"/>
      <c r="G242" s="22"/>
      <c r="H242" s="22"/>
      <c r="I242" s="22"/>
      <c r="J242" s="22"/>
      <c r="K242" s="13"/>
      <c r="L242" s="22"/>
      <c r="M242" s="22"/>
      <c r="N242" s="222"/>
      <c r="O242" s="22"/>
      <c r="P242" s="22"/>
      <c r="Q242" s="22"/>
      <c r="R242" s="22"/>
      <c r="S242" s="22"/>
      <c r="T242" s="22"/>
      <c r="U242" s="22"/>
      <c r="V242" s="22"/>
    </row>
    <row r="243" spans="1:22" ht="14.25" customHeight="1" x14ac:dyDescent="0.2">
      <c r="A243" s="22"/>
      <c r="B243" s="22"/>
      <c r="C243" s="22"/>
      <c r="D243" s="22"/>
      <c r="E243" s="22"/>
      <c r="F243" s="54"/>
      <c r="G243" s="22"/>
      <c r="H243" s="22"/>
      <c r="I243" s="22"/>
      <c r="J243" s="22"/>
      <c r="K243" s="13"/>
      <c r="L243" s="22"/>
      <c r="M243" s="22"/>
      <c r="N243" s="222"/>
      <c r="O243" s="22"/>
      <c r="P243" s="22"/>
      <c r="Q243" s="22"/>
      <c r="R243" s="22"/>
      <c r="S243" s="22"/>
      <c r="T243" s="22"/>
      <c r="U243" s="22"/>
      <c r="V243" s="22"/>
    </row>
    <row r="244" spans="1:22" ht="14.25" customHeight="1" x14ac:dyDescent="0.2">
      <c r="A244" s="22"/>
      <c r="B244" s="22"/>
      <c r="C244" s="22"/>
      <c r="D244" s="22"/>
      <c r="E244" s="22"/>
      <c r="F244" s="54"/>
      <c r="G244" s="22"/>
      <c r="H244" s="22"/>
      <c r="I244" s="22"/>
      <c r="J244" s="22"/>
      <c r="K244" s="13"/>
      <c r="L244" s="22"/>
      <c r="M244" s="22"/>
      <c r="N244" s="222"/>
      <c r="O244" s="22"/>
      <c r="P244" s="22"/>
      <c r="Q244" s="22"/>
      <c r="R244" s="22"/>
      <c r="S244" s="22"/>
      <c r="T244" s="22"/>
      <c r="U244" s="22"/>
      <c r="V244" s="22"/>
    </row>
    <row r="245" spans="1:22" ht="14.25" customHeight="1" x14ac:dyDescent="0.2">
      <c r="A245" s="22"/>
      <c r="B245" s="22"/>
      <c r="C245" s="22"/>
      <c r="D245" s="22"/>
      <c r="E245" s="22"/>
      <c r="F245" s="54"/>
      <c r="G245" s="22"/>
      <c r="H245" s="22"/>
      <c r="I245" s="22"/>
      <c r="J245" s="22"/>
      <c r="K245" s="13"/>
      <c r="L245" s="22"/>
      <c r="M245" s="22"/>
      <c r="N245" s="222"/>
      <c r="O245" s="22"/>
      <c r="P245" s="22"/>
      <c r="Q245" s="22"/>
      <c r="R245" s="22"/>
      <c r="S245" s="22"/>
      <c r="T245" s="22"/>
      <c r="U245" s="22"/>
      <c r="V245" s="22"/>
    </row>
    <row r="246" spans="1:22" ht="14.25" customHeight="1" x14ac:dyDescent="0.2">
      <c r="A246" s="22"/>
      <c r="B246" s="22"/>
      <c r="C246" s="22"/>
      <c r="D246" s="22"/>
      <c r="E246" s="22"/>
      <c r="F246" s="54"/>
      <c r="G246" s="22"/>
      <c r="H246" s="22"/>
      <c r="I246" s="22"/>
      <c r="J246" s="22"/>
      <c r="K246" s="13"/>
      <c r="L246" s="22"/>
      <c r="M246" s="22"/>
      <c r="N246" s="222"/>
      <c r="O246" s="22"/>
      <c r="P246" s="22"/>
      <c r="Q246" s="22"/>
      <c r="R246" s="22"/>
      <c r="S246" s="22"/>
      <c r="T246" s="22"/>
      <c r="U246" s="22"/>
      <c r="V246" s="22"/>
    </row>
    <row r="247" spans="1:22" ht="14.25" customHeight="1" x14ac:dyDescent="0.2">
      <c r="A247" s="22"/>
      <c r="B247" s="22"/>
      <c r="C247" s="22"/>
      <c r="D247" s="22"/>
      <c r="E247" s="22"/>
      <c r="F247" s="54"/>
      <c r="G247" s="22"/>
      <c r="H247" s="22"/>
      <c r="I247" s="22"/>
      <c r="J247" s="22"/>
      <c r="K247" s="13"/>
      <c r="L247" s="22"/>
      <c r="M247" s="22"/>
      <c r="N247" s="222"/>
      <c r="O247" s="22"/>
      <c r="P247" s="22"/>
      <c r="Q247" s="22"/>
      <c r="R247" s="22"/>
      <c r="S247" s="22"/>
      <c r="T247" s="22"/>
      <c r="U247" s="22"/>
      <c r="V247" s="22"/>
    </row>
    <row r="248" spans="1:22" ht="14.25" customHeight="1" x14ac:dyDescent="0.2">
      <c r="A248" s="22"/>
      <c r="B248" s="22"/>
      <c r="C248" s="22"/>
      <c r="D248" s="22"/>
      <c r="E248" s="22"/>
      <c r="F248" s="54"/>
      <c r="G248" s="22"/>
      <c r="H248" s="22"/>
      <c r="I248" s="22"/>
      <c r="J248" s="22"/>
      <c r="K248" s="13"/>
      <c r="L248" s="22"/>
      <c r="M248" s="22"/>
      <c r="N248" s="222"/>
      <c r="O248" s="22"/>
      <c r="P248" s="22"/>
      <c r="Q248" s="22"/>
      <c r="R248" s="22"/>
      <c r="S248" s="22"/>
      <c r="T248" s="22"/>
      <c r="U248" s="22"/>
      <c r="V248" s="22"/>
    </row>
    <row r="249" spans="1:22" ht="14.25" customHeight="1" x14ac:dyDescent="0.2">
      <c r="A249" s="22"/>
      <c r="B249" s="22"/>
      <c r="C249" s="22"/>
      <c r="D249" s="22"/>
      <c r="E249" s="22"/>
      <c r="F249" s="54"/>
      <c r="G249" s="22"/>
      <c r="H249" s="22"/>
      <c r="I249" s="22"/>
      <c r="J249" s="22"/>
      <c r="K249" s="13"/>
      <c r="L249" s="22"/>
      <c r="M249" s="22"/>
      <c r="N249" s="222"/>
      <c r="O249" s="22"/>
      <c r="P249" s="22"/>
      <c r="Q249" s="22"/>
      <c r="R249" s="22"/>
      <c r="S249" s="22"/>
      <c r="T249" s="22"/>
      <c r="U249" s="22"/>
      <c r="V249" s="22"/>
    </row>
    <row r="250" spans="1:22" ht="14.25" customHeight="1" x14ac:dyDescent="0.2">
      <c r="A250" s="22"/>
      <c r="B250" s="22"/>
      <c r="C250" s="22"/>
      <c r="D250" s="22"/>
      <c r="E250" s="22"/>
      <c r="F250" s="54"/>
      <c r="G250" s="22"/>
      <c r="H250" s="22"/>
      <c r="I250" s="22"/>
      <c r="J250" s="22"/>
      <c r="K250" s="13"/>
      <c r="L250" s="22"/>
      <c r="M250" s="22"/>
      <c r="N250" s="222"/>
      <c r="O250" s="22"/>
      <c r="P250" s="22"/>
      <c r="Q250" s="22"/>
      <c r="R250" s="22"/>
      <c r="S250" s="22"/>
      <c r="T250" s="22"/>
      <c r="U250" s="22"/>
      <c r="V250" s="22"/>
    </row>
    <row r="251" spans="1:22" ht="14.25" customHeight="1" x14ac:dyDescent="0.2">
      <c r="A251" s="22"/>
      <c r="B251" s="22"/>
      <c r="C251" s="22"/>
      <c r="D251" s="22"/>
      <c r="E251" s="22"/>
      <c r="F251" s="54"/>
      <c r="G251" s="22"/>
      <c r="H251" s="22"/>
      <c r="I251" s="22"/>
      <c r="J251" s="22"/>
      <c r="K251" s="13"/>
      <c r="L251" s="22"/>
      <c r="M251" s="22"/>
      <c r="N251" s="222"/>
      <c r="O251" s="22"/>
      <c r="P251" s="22"/>
      <c r="Q251" s="22"/>
      <c r="R251" s="22"/>
      <c r="S251" s="22"/>
      <c r="T251" s="22"/>
      <c r="U251" s="22"/>
      <c r="V251" s="22"/>
    </row>
    <row r="252" spans="1:22" ht="14.25" customHeight="1" x14ac:dyDescent="0.2">
      <c r="A252" s="22"/>
      <c r="B252" s="22"/>
      <c r="C252" s="22"/>
      <c r="D252" s="22"/>
      <c r="E252" s="22"/>
      <c r="F252" s="54"/>
      <c r="G252" s="22"/>
      <c r="H252" s="22"/>
      <c r="I252" s="22"/>
      <c r="J252" s="22"/>
      <c r="K252" s="13"/>
      <c r="L252" s="22"/>
      <c r="M252" s="22"/>
      <c r="N252" s="222"/>
      <c r="O252" s="22"/>
      <c r="P252" s="22"/>
      <c r="Q252" s="22"/>
      <c r="R252" s="22"/>
      <c r="S252" s="22"/>
      <c r="T252" s="22"/>
      <c r="U252" s="22"/>
      <c r="V252" s="22"/>
    </row>
    <row r="253" spans="1:22" ht="14.25" customHeight="1" x14ac:dyDescent="0.2">
      <c r="A253" s="22"/>
      <c r="B253" s="22"/>
      <c r="C253" s="22"/>
      <c r="D253" s="22"/>
      <c r="E253" s="22"/>
      <c r="F253" s="54"/>
      <c r="G253" s="22"/>
      <c r="H253" s="22"/>
      <c r="I253" s="22"/>
      <c r="J253" s="22"/>
      <c r="K253" s="13"/>
      <c r="L253" s="22"/>
      <c r="M253" s="22"/>
      <c r="N253" s="222"/>
      <c r="O253" s="22"/>
      <c r="P253" s="22"/>
      <c r="Q253" s="22"/>
      <c r="R253" s="22"/>
      <c r="S253" s="22"/>
      <c r="T253" s="22"/>
      <c r="U253" s="22"/>
      <c r="V253" s="22"/>
    </row>
    <row r="254" spans="1:22" ht="14.25" customHeight="1" x14ac:dyDescent="0.2">
      <c r="A254" s="22"/>
      <c r="B254" s="22"/>
      <c r="C254" s="22"/>
      <c r="D254" s="22"/>
      <c r="E254" s="22"/>
      <c r="F254" s="54"/>
      <c r="G254" s="22"/>
      <c r="H254" s="22"/>
      <c r="I254" s="22"/>
      <c r="J254" s="22"/>
      <c r="K254" s="13"/>
      <c r="L254" s="22"/>
      <c r="M254" s="22"/>
      <c r="N254" s="222"/>
      <c r="O254" s="22"/>
      <c r="P254" s="22"/>
      <c r="Q254" s="22"/>
      <c r="R254" s="22"/>
      <c r="S254" s="22"/>
      <c r="T254" s="22"/>
      <c r="U254" s="22"/>
      <c r="V254" s="22"/>
    </row>
    <row r="255" spans="1:22" ht="14.25" customHeight="1" x14ac:dyDescent="0.2">
      <c r="A255" s="22"/>
      <c r="B255" s="22"/>
      <c r="C255" s="22"/>
      <c r="D255" s="22"/>
      <c r="E255" s="22"/>
      <c r="F255" s="54"/>
      <c r="G255" s="22"/>
      <c r="H255" s="22"/>
      <c r="I255" s="22"/>
      <c r="J255" s="22"/>
      <c r="K255" s="13"/>
      <c r="L255" s="22"/>
      <c r="M255" s="22"/>
      <c r="N255" s="222"/>
      <c r="O255" s="22"/>
      <c r="P255" s="22"/>
      <c r="Q255" s="22"/>
      <c r="R255" s="22"/>
      <c r="S255" s="22"/>
      <c r="T255" s="22"/>
      <c r="U255" s="22"/>
      <c r="V255" s="22"/>
    </row>
    <row r="256" spans="1:22" ht="14.25" customHeight="1" x14ac:dyDescent="0.2">
      <c r="A256" s="22"/>
      <c r="B256" s="22"/>
      <c r="C256" s="22"/>
      <c r="D256" s="22"/>
      <c r="E256" s="22"/>
      <c r="F256" s="54"/>
      <c r="G256" s="22"/>
      <c r="H256" s="22"/>
      <c r="I256" s="22"/>
      <c r="J256" s="22"/>
      <c r="K256" s="13"/>
      <c r="L256" s="22"/>
      <c r="M256" s="22"/>
      <c r="N256" s="222"/>
      <c r="O256" s="22"/>
      <c r="P256" s="22"/>
      <c r="Q256" s="22"/>
      <c r="R256" s="22"/>
      <c r="S256" s="22"/>
      <c r="T256" s="22"/>
      <c r="U256" s="22"/>
      <c r="V256" s="22"/>
    </row>
    <row r="257" spans="1:22" ht="14.25" customHeight="1" x14ac:dyDescent="0.2">
      <c r="A257" s="22"/>
      <c r="B257" s="22"/>
      <c r="C257" s="22"/>
      <c r="D257" s="22"/>
      <c r="E257" s="22"/>
      <c r="F257" s="54"/>
      <c r="G257" s="22"/>
      <c r="H257" s="22"/>
      <c r="I257" s="22"/>
      <c r="J257" s="22"/>
      <c r="K257" s="13"/>
      <c r="L257" s="22"/>
      <c r="M257" s="22"/>
      <c r="N257" s="222"/>
      <c r="O257" s="22"/>
      <c r="P257" s="22"/>
      <c r="Q257" s="22"/>
      <c r="R257" s="22"/>
      <c r="S257" s="22"/>
      <c r="T257" s="22"/>
      <c r="U257" s="22"/>
      <c r="V257" s="22"/>
    </row>
    <row r="258" spans="1:22" ht="14.25" customHeight="1" x14ac:dyDescent="0.2">
      <c r="A258" s="22"/>
      <c r="B258" s="22"/>
      <c r="C258" s="22"/>
      <c r="D258" s="22"/>
      <c r="E258" s="22"/>
      <c r="F258" s="54"/>
      <c r="G258" s="22"/>
      <c r="H258" s="22"/>
      <c r="I258" s="22"/>
      <c r="J258" s="22"/>
      <c r="K258" s="13"/>
      <c r="L258" s="22"/>
      <c r="M258" s="22"/>
      <c r="N258" s="222"/>
      <c r="O258" s="22"/>
      <c r="P258" s="22"/>
      <c r="Q258" s="22"/>
      <c r="R258" s="22"/>
      <c r="S258" s="22"/>
      <c r="T258" s="22"/>
      <c r="U258" s="22"/>
      <c r="V258" s="22"/>
    </row>
    <row r="259" spans="1:22" ht="14.25" customHeight="1" x14ac:dyDescent="0.2">
      <c r="A259" s="22"/>
      <c r="B259" s="22"/>
      <c r="C259" s="22"/>
      <c r="D259" s="22"/>
      <c r="E259" s="22"/>
      <c r="F259" s="54"/>
      <c r="G259" s="22"/>
      <c r="H259" s="22"/>
      <c r="I259" s="22"/>
      <c r="J259" s="22"/>
      <c r="K259" s="13"/>
      <c r="L259" s="22"/>
      <c r="M259" s="22"/>
      <c r="N259" s="222"/>
      <c r="O259" s="22"/>
      <c r="P259" s="22"/>
      <c r="Q259" s="22"/>
      <c r="R259" s="22"/>
      <c r="S259" s="22"/>
      <c r="T259" s="22"/>
      <c r="U259" s="22"/>
      <c r="V259" s="22"/>
    </row>
    <row r="260" spans="1:22" ht="14.25" customHeight="1" x14ac:dyDescent="0.2">
      <c r="A260" s="22"/>
      <c r="B260" s="22"/>
      <c r="C260" s="22"/>
      <c r="D260" s="22"/>
      <c r="E260" s="22"/>
      <c r="F260" s="54"/>
      <c r="G260" s="22"/>
      <c r="H260" s="22"/>
      <c r="I260" s="22"/>
      <c r="J260" s="22"/>
      <c r="K260" s="13"/>
      <c r="L260" s="22"/>
      <c r="M260" s="22"/>
      <c r="N260" s="222"/>
      <c r="O260" s="22"/>
      <c r="P260" s="22"/>
      <c r="Q260" s="22"/>
      <c r="R260" s="22"/>
      <c r="S260" s="22"/>
      <c r="T260" s="22"/>
      <c r="U260" s="22"/>
      <c r="V260" s="22"/>
    </row>
    <row r="261" spans="1:22" ht="14.25" customHeight="1" x14ac:dyDescent="0.2">
      <c r="A261" s="22"/>
      <c r="B261" s="22"/>
      <c r="C261" s="22"/>
      <c r="D261" s="22"/>
      <c r="E261" s="22"/>
      <c r="F261" s="54"/>
      <c r="G261" s="22"/>
      <c r="H261" s="22"/>
      <c r="I261" s="22"/>
      <c r="J261" s="22"/>
      <c r="K261" s="13"/>
      <c r="L261" s="22"/>
      <c r="M261" s="22"/>
      <c r="N261" s="222"/>
      <c r="O261" s="22"/>
      <c r="P261" s="22"/>
      <c r="Q261" s="22"/>
      <c r="R261" s="22"/>
      <c r="S261" s="22"/>
      <c r="T261" s="22"/>
      <c r="U261" s="22"/>
      <c r="V261" s="22"/>
    </row>
    <row r="262" spans="1:22" ht="14.25" customHeight="1" x14ac:dyDescent="0.2">
      <c r="A262" s="22"/>
      <c r="B262" s="22"/>
      <c r="C262" s="22"/>
      <c r="D262" s="22"/>
      <c r="E262" s="22"/>
      <c r="F262" s="54"/>
      <c r="G262" s="22"/>
      <c r="H262" s="22"/>
      <c r="I262" s="22"/>
      <c r="J262" s="22"/>
      <c r="K262" s="13"/>
      <c r="L262" s="22"/>
      <c r="M262" s="22"/>
      <c r="N262" s="222"/>
      <c r="O262" s="22"/>
      <c r="P262" s="22"/>
      <c r="Q262" s="22"/>
      <c r="R262" s="22"/>
      <c r="S262" s="22"/>
      <c r="T262" s="22"/>
      <c r="U262" s="22"/>
      <c r="V262" s="22"/>
    </row>
    <row r="263" spans="1:22" ht="14.25" customHeight="1" x14ac:dyDescent="0.2">
      <c r="A263" s="22"/>
      <c r="B263" s="22"/>
      <c r="C263" s="22"/>
      <c r="D263" s="22"/>
      <c r="E263" s="22"/>
      <c r="F263" s="54"/>
      <c r="G263" s="22"/>
      <c r="H263" s="22"/>
      <c r="I263" s="22"/>
      <c r="J263" s="22"/>
      <c r="K263" s="13"/>
      <c r="L263" s="22"/>
      <c r="M263" s="22"/>
      <c r="N263" s="222"/>
      <c r="O263" s="22"/>
      <c r="P263" s="22"/>
      <c r="Q263" s="22"/>
      <c r="R263" s="22"/>
      <c r="S263" s="22"/>
      <c r="T263" s="22"/>
      <c r="U263" s="22"/>
      <c r="V263" s="22"/>
    </row>
    <row r="264" spans="1:22" ht="14.25" customHeight="1" x14ac:dyDescent="0.2">
      <c r="A264" s="22"/>
      <c r="B264" s="22"/>
      <c r="C264" s="22"/>
      <c r="D264" s="22"/>
      <c r="E264" s="22"/>
      <c r="F264" s="54"/>
      <c r="G264" s="22"/>
      <c r="H264" s="22"/>
      <c r="I264" s="22"/>
      <c r="J264" s="22"/>
      <c r="K264" s="13"/>
      <c r="L264" s="22"/>
      <c r="M264" s="22"/>
      <c r="N264" s="222"/>
      <c r="O264" s="22"/>
      <c r="P264" s="22"/>
      <c r="Q264" s="22"/>
      <c r="R264" s="22"/>
      <c r="S264" s="22"/>
      <c r="T264" s="22"/>
      <c r="U264" s="22"/>
      <c r="V264" s="22"/>
    </row>
    <row r="265" spans="1:22" ht="14.25" customHeight="1" x14ac:dyDescent="0.2">
      <c r="A265" s="22"/>
      <c r="B265" s="22"/>
      <c r="C265" s="22"/>
      <c r="D265" s="22"/>
      <c r="E265" s="22"/>
      <c r="F265" s="54"/>
      <c r="G265" s="22"/>
      <c r="H265" s="22"/>
      <c r="I265" s="22"/>
      <c r="J265" s="22"/>
      <c r="K265" s="13"/>
      <c r="L265" s="22"/>
      <c r="M265" s="22"/>
      <c r="N265" s="222"/>
      <c r="O265" s="22"/>
      <c r="P265" s="22"/>
      <c r="Q265" s="22"/>
      <c r="R265" s="22"/>
      <c r="S265" s="22"/>
      <c r="T265" s="22"/>
      <c r="U265" s="22"/>
      <c r="V265" s="22"/>
    </row>
    <row r="266" spans="1:22" ht="14.25" customHeight="1" x14ac:dyDescent="0.2">
      <c r="A266" s="22"/>
      <c r="B266" s="22"/>
      <c r="C266" s="22"/>
      <c r="D266" s="22"/>
      <c r="E266" s="22"/>
      <c r="F266" s="54"/>
      <c r="G266" s="22"/>
      <c r="H266" s="22"/>
      <c r="I266" s="22"/>
      <c r="J266" s="22"/>
      <c r="K266" s="13"/>
      <c r="L266" s="22"/>
      <c r="M266" s="22"/>
      <c r="N266" s="222"/>
      <c r="O266" s="22"/>
      <c r="P266" s="22"/>
      <c r="Q266" s="22"/>
      <c r="R266" s="22"/>
      <c r="S266" s="22"/>
      <c r="T266" s="22"/>
      <c r="U266" s="22"/>
      <c r="V266" s="22"/>
    </row>
    <row r="267" spans="1:22" ht="14.25" customHeight="1" x14ac:dyDescent="0.2">
      <c r="A267" s="22"/>
      <c r="B267" s="22"/>
      <c r="C267" s="22"/>
      <c r="D267" s="22"/>
      <c r="E267" s="22"/>
      <c r="F267" s="54"/>
      <c r="G267" s="22"/>
      <c r="H267" s="22"/>
      <c r="I267" s="22"/>
      <c r="J267" s="22"/>
      <c r="K267" s="13"/>
      <c r="L267" s="22"/>
      <c r="M267" s="22"/>
      <c r="N267" s="222"/>
      <c r="O267" s="22"/>
      <c r="P267" s="22"/>
      <c r="Q267" s="22"/>
      <c r="R267" s="22"/>
      <c r="S267" s="22"/>
      <c r="T267" s="22"/>
      <c r="U267" s="22"/>
      <c r="V267" s="22"/>
    </row>
    <row r="268" spans="1:22" ht="14.25" customHeight="1" x14ac:dyDescent="0.2">
      <c r="A268" s="22"/>
      <c r="B268" s="22"/>
      <c r="C268" s="22"/>
      <c r="D268" s="22"/>
      <c r="E268" s="22"/>
      <c r="F268" s="54"/>
      <c r="G268" s="22"/>
      <c r="H268" s="22"/>
      <c r="I268" s="22"/>
      <c r="J268" s="22"/>
      <c r="K268" s="13"/>
      <c r="L268" s="22"/>
      <c r="M268" s="22"/>
      <c r="N268" s="222"/>
      <c r="O268" s="22"/>
      <c r="P268" s="22"/>
      <c r="Q268" s="22"/>
      <c r="R268" s="22"/>
      <c r="S268" s="22"/>
      <c r="T268" s="22"/>
      <c r="U268" s="22"/>
      <c r="V268" s="22"/>
    </row>
    <row r="269" spans="1:22" ht="14.25" customHeight="1" x14ac:dyDescent="0.2">
      <c r="A269" s="22"/>
      <c r="B269" s="22"/>
      <c r="C269" s="22"/>
      <c r="D269" s="22"/>
      <c r="E269" s="22"/>
      <c r="F269" s="54"/>
      <c r="G269" s="22"/>
      <c r="H269" s="22"/>
      <c r="I269" s="22"/>
      <c r="J269" s="22"/>
      <c r="K269" s="13"/>
      <c r="L269" s="22"/>
      <c r="M269" s="22"/>
      <c r="N269" s="222"/>
      <c r="O269" s="22"/>
      <c r="P269" s="22"/>
      <c r="Q269" s="22"/>
      <c r="R269" s="22"/>
      <c r="S269" s="22"/>
      <c r="T269" s="22"/>
      <c r="U269" s="22"/>
      <c r="V269" s="22"/>
    </row>
    <row r="270" spans="1:22" ht="14.25" customHeight="1" x14ac:dyDescent="0.2">
      <c r="A270" s="22"/>
      <c r="B270" s="22"/>
      <c r="C270" s="22"/>
      <c r="D270" s="22"/>
      <c r="E270" s="22"/>
      <c r="F270" s="54"/>
      <c r="G270" s="22"/>
      <c r="H270" s="22"/>
      <c r="I270" s="22"/>
      <c r="J270" s="22"/>
      <c r="K270" s="13"/>
      <c r="L270" s="22"/>
      <c r="M270" s="22"/>
      <c r="N270" s="222"/>
      <c r="O270" s="22"/>
      <c r="P270" s="22"/>
      <c r="Q270" s="22"/>
      <c r="R270" s="22"/>
      <c r="S270" s="22"/>
      <c r="T270" s="22"/>
      <c r="U270" s="22"/>
      <c r="V270" s="22"/>
    </row>
    <row r="271" spans="1:22" ht="14.25" customHeight="1" x14ac:dyDescent="0.2">
      <c r="A271" s="22"/>
      <c r="B271" s="22"/>
      <c r="C271" s="22"/>
      <c r="D271" s="22"/>
      <c r="E271" s="22"/>
      <c r="F271" s="54"/>
      <c r="G271" s="22"/>
      <c r="H271" s="22"/>
      <c r="I271" s="22"/>
      <c r="J271" s="22"/>
      <c r="K271" s="13"/>
      <c r="L271" s="22"/>
      <c r="M271" s="22"/>
      <c r="N271" s="222"/>
      <c r="O271" s="22"/>
      <c r="P271" s="22"/>
      <c r="Q271" s="22"/>
      <c r="R271" s="22"/>
      <c r="S271" s="22"/>
      <c r="T271" s="22"/>
      <c r="U271" s="22"/>
      <c r="V271" s="22"/>
    </row>
    <row r="272" spans="1:22" ht="14.25" customHeight="1" x14ac:dyDescent="0.2">
      <c r="A272" s="22"/>
      <c r="B272" s="22"/>
      <c r="C272" s="22"/>
      <c r="D272" s="22"/>
      <c r="E272" s="22"/>
      <c r="F272" s="54"/>
      <c r="G272" s="22"/>
      <c r="H272" s="22"/>
      <c r="I272" s="22"/>
      <c r="J272" s="22"/>
      <c r="K272" s="13"/>
      <c r="L272" s="22"/>
      <c r="M272" s="22"/>
      <c r="N272" s="222"/>
      <c r="O272" s="22"/>
      <c r="P272" s="22"/>
      <c r="Q272" s="22"/>
      <c r="R272" s="22"/>
      <c r="S272" s="22"/>
      <c r="T272" s="22"/>
      <c r="U272" s="22"/>
      <c r="V272" s="22"/>
    </row>
    <row r="273" spans="1:22" ht="14.25" customHeight="1" x14ac:dyDescent="0.2">
      <c r="A273" s="22"/>
      <c r="B273" s="22"/>
      <c r="C273" s="22"/>
      <c r="D273" s="22"/>
      <c r="E273" s="22"/>
      <c r="F273" s="54"/>
      <c r="G273" s="22"/>
      <c r="H273" s="22"/>
      <c r="I273" s="22"/>
      <c r="J273" s="13"/>
      <c r="K273" s="13"/>
      <c r="L273" s="22"/>
      <c r="M273" s="22"/>
      <c r="N273" s="222"/>
      <c r="O273" s="22"/>
      <c r="P273" s="22"/>
      <c r="Q273" s="22"/>
      <c r="R273" s="22"/>
      <c r="S273" s="22"/>
      <c r="T273" s="22"/>
      <c r="U273" s="22"/>
      <c r="V273" s="22"/>
    </row>
    <row r="274" spans="1:22" ht="14.25" customHeight="1" x14ac:dyDescent="0.2">
      <c r="A274" s="22"/>
      <c r="B274" s="22"/>
      <c r="C274" s="22"/>
      <c r="D274" s="22"/>
      <c r="E274" s="22"/>
      <c r="F274" s="54"/>
      <c r="G274" s="22"/>
      <c r="H274" s="22"/>
      <c r="I274" s="22"/>
      <c r="J274" s="13"/>
      <c r="K274" s="13"/>
      <c r="L274" s="22"/>
      <c r="M274" s="22"/>
      <c r="N274" s="222"/>
      <c r="O274" s="22"/>
      <c r="P274" s="22"/>
      <c r="Q274" s="22"/>
      <c r="R274" s="22"/>
      <c r="S274" s="22"/>
      <c r="T274" s="22"/>
      <c r="U274" s="22"/>
      <c r="V274" s="22"/>
    </row>
    <row r="275" spans="1:22" ht="14.25" customHeight="1" x14ac:dyDescent="0.2">
      <c r="A275" s="22"/>
      <c r="B275" s="22"/>
      <c r="C275" s="22"/>
      <c r="D275" s="22"/>
      <c r="E275" s="22"/>
      <c r="F275" s="54"/>
      <c r="G275" s="22"/>
      <c r="H275" s="22"/>
      <c r="I275" s="22"/>
      <c r="J275" s="13"/>
      <c r="K275" s="13"/>
      <c r="L275" s="22"/>
      <c r="M275" s="22"/>
      <c r="N275" s="222"/>
      <c r="O275" s="22"/>
      <c r="P275" s="22"/>
      <c r="Q275" s="22"/>
      <c r="R275" s="22"/>
      <c r="S275" s="22"/>
      <c r="T275" s="22"/>
      <c r="U275" s="22"/>
      <c r="V275" s="22"/>
    </row>
    <row r="276" spans="1:22" ht="14.25" customHeight="1" x14ac:dyDescent="0.2">
      <c r="A276" s="22"/>
      <c r="B276" s="22"/>
      <c r="C276" s="22"/>
      <c r="D276" s="22"/>
      <c r="E276" s="22"/>
      <c r="F276" s="54"/>
      <c r="G276" s="22"/>
      <c r="H276" s="22"/>
      <c r="I276" s="22"/>
      <c r="J276" s="13"/>
      <c r="K276" s="13"/>
      <c r="L276" s="22"/>
      <c r="M276" s="22"/>
      <c r="N276" s="222"/>
      <c r="O276" s="22"/>
      <c r="P276" s="22"/>
      <c r="Q276" s="22"/>
      <c r="R276" s="22"/>
      <c r="S276" s="22"/>
      <c r="T276" s="22"/>
      <c r="U276" s="22"/>
      <c r="V276" s="22"/>
    </row>
    <row r="277" spans="1:22" ht="14.25" customHeight="1" x14ac:dyDescent="0.2">
      <c r="A277" s="22"/>
      <c r="B277" s="22"/>
      <c r="C277" s="22"/>
      <c r="D277" s="22"/>
      <c r="E277" s="22"/>
      <c r="F277" s="54"/>
      <c r="G277" s="22"/>
      <c r="H277" s="22"/>
      <c r="I277" s="22"/>
      <c r="J277" s="13"/>
      <c r="K277" s="13"/>
      <c r="L277" s="22"/>
      <c r="M277" s="22"/>
      <c r="N277" s="222"/>
      <c r="O277" s="22"/>
      <c r="P277" s="22"/>
      <c r="Q277" s="22"/>
      <c r="R277" s="22"/>
      <c r="S277" s="22"/>
      <c r="T277" s="22"/>
      <c r="U277" s="22"/>
      <c r="V277" s="22"/>
    </row>
    <row r="278" spans="1:22" ht="14.25" customHeight="1" x14ac:dyDescent="0.2">
      <c r="A278" s="22"/>
      <c r="B278" s="22"/>
      <c r="C278" s="22"/>
      <c r="D278" s="22"/>
      <c r="E278" s="22"/>
      <c r="F278" s="54"/>
      <c r="G278" s="22"/>
      <c r="H278" s="22"/>
      <c r="I278" s="22"/>
      <c r="J278" s="13"/>
      <c r="K278" s="13"/>
      <c r="L278" s="22"/>
      <c r="M278" s="22"/>
      <c r="N278" s="222"/>
      <c r="O278" s="22"/>
      <c r="P278" s="22"/>
      <c r="Q278" s="22"/>
      <c r="R278" s="22"/>
      <c r="S278" s="22"/>
      <c r="T278" s="22"/>
      <c r="U278" s="22"/>
      <c r="V278" s="22"/>
    </row>
    <row r="279" spans="1:22" ht="14.25" customHeight="1" x14ac:dyDescent="0.2">
      <c r="A279" s="22"/>
      <c r="B279" s="22"/>
      <c r="C279" s="22"/>
      <c r="D279" s="22"/>
      <c r="E279" s="22"/>
      <c r="F279" s="54"/>
      <c r="G279" s="22"/>
      <c r="H279" s="22"/>
      <c r="I279" s="22"/>
      <c r="J279" s="13"/>
      <c r="K279" s="13"/>
      <c r="L279" s="22"/>
      <c r="M279" s="22"/>
      <c r="N279" s="222"/>
      <c r="O279" s="22"/>
      <c r="P279" s="22"/>
      <c r="Q279" s="22"/>
      <c r="R279" s="22"/>
      <c r="S279" s="22"/>
      <c r="T279" s="22"/>
      <c r="U279" s="22"/>
      <c r="V279" s="22"/>
    </row>
    <row r="280" spans="1:22" ht="14.25" customHeight="1" x14ac:dyDescent="0.2">
      <c r="A280" s="22"/>
      <c r="B280" s="22"/>
      <c r="C280" s="22"/>
      <c r="D280" s="22"/>
      <c r="E280" s="22"/>
      <c r="F280" s="54"/>
      <c r="G280" s="22"/>
      <c r="H280" s="22"/>
      <c r="I280" s="22"/>
      <c r="J280" s="13"/>
      <c r="K280" s="13"/>
      <c r="L280" s="22"/>
      <c r="M280" s="22"/>
      <c r="N280" s="222"/>
      <c r="O280" s="22"/>
      <c r="P280" s="22"/>
      <c r="Q280" s="22"/>
      <c r="R280" s="22"/>
      <c r="S280" s="22"/>
      <c r="T280" s="22"/>
      <c r="U280" s="22"/>
      <c r="V280" s="22"/>
    </row>
    <row r="281" spans="1:22" ht="14.25" customHeight="1" x14ac:dyDescent="0.2">
      <c r="A281" s="22"/>
      <c r="B281" s="22"/>
      <c r="C281" s="22"/>
      <c r="D281" s="22"/>
      <c r="E281" s="22"/>
      <c r="F281" s="54"/>
      <c r="G281" s="22"/>
      <c r="H281" s="22"/>
      <c r="I281" s="22"/>
      <c r="J281" s="13"/>
      <c r="K281" s="13"/>
      <c r="L281" s="22"/>
      <c r="M281" s="22"/>
      <c r="N281" s="222"/>
      <c r="O281" s="22"/>
      <c r="P281" s="22"/>
      <c r="Q281" s="22"/>
      <c r="R281" s="22"/>
      <c r="S281" s="22"/>
      <c r="T281" s="22"/>
      <c r="U281" s="22"/>
      <c r="V281" s="22"/>
    </row>
    <row r="282" spans="1:22" ht="14.25" customHeight="1" x14ac:dyDescent="0.2">
      <c r="A282" s="22"/>
      <c r="B282" s="22"/>
      <c r="C282" s="22"/>
      <c r="D282" s="22"/>
      <c r="E282" s="22"/>
      <c r="F282" s="54"/>
      <c r="G282" s="22"/>
      <c r="H282" s="22"/>
      <c r="I282" s="22"/>
      <c r="J282" s="13"/>
      <c r="K282" s="13"/>
      <c r="L282" s="22"/>
      <c r="M282" s="22"/>
      <c r="N282" s="222"/>
      <c r="O282" s="22"/>
      <c r="P282" s="22"/>
      <c r="Q282" s="22"/>
      <c r="R282" s="22"/>
      <c r="S282" s="22"/>
      <c r="T282" s="22"/>
      <c r="U282" s="22"/>
      <c r="V282" s="22"/>
    </row>
    <row r="283" spans="1:22" ht="14.25" customHeight="1" x14ac:dyDescent="0.2">
      <c r="A283" s="22"/>
      <c r="B283" s="22"/>
      <c r="C283" s="22"/>
      <c r="D283" s="22"/>
      <c r="E283" s="22"/>
      <c r="F283" s="54"/>
      <c r="G283" s="22"/>
      <c r="H283" s="22"/>
      <c r="I283" s="22"/>
      <c r="J283" s="13"/>
      <c r="K283" s="13"/>
      <c r="L283" s="22"/>
      <c r="M283" s="22"/>
      <c r="N283" s="222"/>
      <c r="O283" s="22"/>
      <c r="P283" s="22"/>
      <c r="Q283" s="22"/>
      <c r="R283" s="22"/>
      <c r="S283" s="22"/>
      <c r="T283" s="22"/>
      <c r="U283" s="22"/>
      <c r="V283" s="22"/>
    </row>
    <row r="284" spans="1:22" ht="14.25" customHeight="1" x14ac:dyDescent="0.2">
      <c r="A284" s="22"/>
      <c r="B284" s="22"/>
      <c r="C284" s="22"/>
      <c r="D284" s="22"/>
      <c r="E284" s="22"/>
      <c r="F284" s="54"/>
      <c r="G284" s="22"/>
      <c r="H284" s="22"/>
      <c r="I284" s="22"/>
      <c r="J284" s="13"/>
      <c r="K284" s="13"/>
      <c r="L284" s="22"/>
      <c r="M284" s="22"/>
      <c r="N284" s="222"/>
      <c r="O284" s="22"/>
      <c r="P284" s="22"/>
      <c r="Q284" s="22"/>
      <c r="R284" s="22"/>
      <c r="S284" s="22"/>
      <c r="T284" s="22"/>
      <c r="U284" s="22"/>
      <c r="V284" s="22"/>
    </row>
    <row r="285" spans="1:22" ht="14.25" customHeight="1" x14ac:dyDescent="0.2">
      <c r="A285" s="22"/>
      <c r="B285" s="22"/>
      <c r="C285" s="22"/>
      <c r="D285" s="22"/>
      <c r="E285" s="22"/>
      <c r="F285" s="54"/>
      <c r="G285" s="22"/>
      <c r="H285" s="22"/>
      <c r="I285" s="22"/>
      <c r="J285" s="13"/>
      <c r="K285" s="13"/>
      <c r="L285" s="22"/>
      <c r="M285" s="22"/>
      <c r="N285" s="222"/>
      <c r="O285" s="22"/>
      <c r="P285" s="22"/>
      <c r="Q285" s="22"/>
      <c r="R285" s="22"/>
      <c r="S285" s="22"/>
      <c r="T285" s="22"/>
      <c r="U285" s="22"/>
      <c r="V285" s="22"/>
    </row>
    <row r="286" spans="1:22" ht="14.25" customHeight="1" x14ac:dyDescent="0.2">
      <c r="A286" s="22"/>
      <c r="B286" s="22"/>
      <c r="C286" s="22"/>
      <c r="D286" s="22"/>
      <c r="E286" s="22"/>
      <c r="F286" s="54"/>
      <c r="G286" s="22"/>
      <c r="H286" s="22"/>
      <c r="I286" s="22"/>
      <c r="J286" s="13"/>
      <c r="K286" s="13"/>
      <c r="L286" s="22"/>
      <c r="M286" s="22"/>
      <c r="N286" s="222"/>
      <c r="O286" s="22"/>
      <c r="P286" s="22"/>
      <c r="Q286" s="22"/>
      <c r="R286" s="22"/>
      <c r="S286" s="22"/>
      <c r="T286" s="22"/>
      <c r="U286" s="22"/>
      <c r="V286" s="22"/>
    </row>
    <row r="287" spans="1:22" ht="14.25" customHeight="1" x14ac:dyDescent="0.2">
      <c r="A287" s="22"/>
      <c r="B287" s="22"/>
      <c r="C287" s="22"/>
      <c r="D287" s="22"/>
      <c r="E287" s="22"/>
      <c r="F287" s="54"/>
      <c r="G287" s="22"/>
      <c r="H287" s="22"/>
      <c r="I287" s="22"/>
      <c r="J287" s="13"/>
      <c r="K287" s="13"/>
      <c r="L287" s="22"/>
      <c r="M287" s="22"/>
      <c r="N287" s="222"/>
      <c r="O287" s="22"/>
      <c r="P287" s="22"/>
      <c r="Q287" s="22"/>
      <c r="R287" s="22"/>
      <c r="S287" s="22"/>
      <c r="T287" s="22"/>
      <c r="U287" s="22"/>
      <c r="V287" s="22"/>
    </row>
    <row r="288" spans="1:22" ht="14.25" customHeight="1" x14ac:dyDescent="0.2">
      <c r="A288" s="22"/>
      <c r="B288" s="22"/>
      <c r="C288" s="22"/>
      <c r="D288" s="22"/>
      <c r="E288" s="22"/>
      <c r="F288" s="54"/>
      <c r="G288" s="22"/>
      <c r="H288" s="22"/>
      <c r="I288" s="22"/>
      <c r="J288" s="13"/>
      <c r="K288" s="13"/>
      <c r="L288" s="22"/>
      <c r="M288" s="22"/>
      <c r="N288" s="222"/>
      <c r="O288" s="22"/>
      <c r="P288" s="22"/>
      <c r="Q288" s="22"/>
      <c r="R288" s="22"/>
      <c r="S288" s="22"/>
      <c r="T288" s="22"/>
      <c r="U288" s="22"/>
      <c r="V288" s="22"/>
    </row>
    <row r="289" spans="1:22" ht="14.25" customHeight="1" x14ac:dyDescent="0.2">
      <c r="A289" s="22"/>
      <c r="B289" s="22"/>
      <c r="C289" s="22"/>
      <c r="D289" s="22"/>
      <c r="E289" s="22"/>
      <c r="F289" s="54"/>
      <c r="G289" s="22"/>
      <c r="H289" s="22"/>
      <c r="I289" s="22"/>
      <c r="J289" s="13"/>
      <c r="K289" s="13"/>
      <c r="L289" s="22"/>
      <c r="M289" s="22"/>
      <c r="N289" s="222"/>
      <c r="O289" s="22"/>
      <c r="P289" s="22"/>
      <c r="Q289" s="22"/>
      <c r="R289" s="22"/>
      <c r="S289" s="22"/>
      <c r="T289" s="22"/>
      <c r="U289" s="22"/>
      <c r="V289" s="22"/>
    </row>
    <row r="290" spans="1:22" ht="14.25" customHeight="1" x14ac:dyDescent="0.2">
      <c r="A290" s="22"/>
      <c r="B290" s="22"/>
      <c r="C290" s="22"/>
      <c r="D290" s="22"/>
      <c r="E290" s="22"/>
      <c r="F290" s="54"/>
      <c r="G290" s="22"/>
      <c r="H290" s="22"/>
      <c r="I290" s="22"/>
      <c r="J290" s="13"/>
      <c r="K290" s="13"/>
      <c r="L290" s="22"/>
      <c r="M290" s="22"/>
      <c r="N290" s="222"/>
      <c r="O290" s="22"/>
      <c r="P290" s="22"/>
      <c r="Q290" s="22"/>
      <c r="R290" s="22"/>
      <c r="S290" s="22"/>
      <c r="T290" s="22"/>
      <c r="U290" s="22"/>
      <c r="V290" s="22"/>
    </row>
    <row r="291" spans="1:22" ht="14.25" customHeight="1" x14ac:dyDescent="0.2">
      <c r="A291" s="22"/>
      <c r="B291" s="22"/>
      <c r="C291" s="22"/>
      <c r="D291" s="22"/>
      <c r="E291" s="22"/>
      <c r="F291" s="54"/>
      <c r="G291" s="22"/>
      <c r="H291" s="22"/>
      <c r="I291" s="22"/>
      <c r="J291" s="13"/>
      <c r="K291" s="13"/>
      <c r="L291" s="22"/>
      <c r="M291" s="22"/>
      <c r="N291" s="222"/>
      <c r="O291" s="22"/>
      <c r="P291" s="22"/>
      <c r="Q291" s="22"/>
      <c r="R291" s="22"/>
      <c r="S291" s="22"/>
      <c r="T291" s="22"/>
      <c r="U291" s="22"/>
      <c r="V291" s="22"/>
    </row>
    <row r="292" spans="1:22" ht="14.25" customHeight="1" x14ac:dyDescent="0.2">
      <c r="A292" s="22"/>
      <c r="B292" s="22"/>
      <c r="C292" s="22"/>
      <c r="D292" s="22"/>
      <c r="E292" s="22"/>
      <c r="F292" s="54"/>
      <c r="G292" s="22"/>
      <c r="H292" s="22"/>
      <c r="I292" s="22"/>
      <c r="J292" s="13"/>
      <c r="K292" s="13"/>
      <c r="L292" s="22"/>
      <c r="M292" s="22"/>
      <c r="N292" s="222"/>
      <c r="O292" s="22"/>
      <c r="P292" s="22"/>
      <c r="Q292" s="22"/>
      <c r="R292" s="22"/>
      <c r="S292" s="22"/>
      <c r="T292" s="22"/>
      <c r="U292" s="22"/>
      <c r="V292" s="22"/>
    </row>
    <row r="293" spans="1:22" ht="14.25" customHeight="1" x14ac:dyDescent="0.2">
      <c r="A293" s="22"/>
      <c r="B293" s="22"/>
      <c r="C293" s="22"/>
      <c r="D293" s="22"/>
      <c r="E293" s="22"/>
      <c r="F293" s="54"/>
      <c r="G293" s="22"/>
      <c r="H293" s="22"/>
      <c r="I293" s="22"/>
      <c r="J293" s="13"/>
      <c r="K293" s="13"/>
      <c r="L293" s="22"/>
      <c r="M293" s="22"/>
      <c r="N293" s="222"/>
      <c r="O293" s="22"/>
      <c r="P293" s="22"/>
      <c r="Q293" s="22"/>
      <c r="R293" s="22"/>
      <c r="S293" s="22"/>
      <c r="T293" s="22"/>
      <c r="U293" s="22"/>
      <c r="V293" s="22"/>
    </row>
    <row r="294" spans="1:22" ht="14.25" customHeight="1" x14ac:dyDescent="0.2">
      <c r="A294" s="22"/>
      <c r="B294" s="22"/>
      <c r="C294" s="22"/>
      <c r="D294" s="22"/>
      <c r="E294" s="22"/>
      <c r="F294" s="54"/>
      <c r="G294" s="22"/>
      <c r="H294" s="22"/>
      <c r="I294" s="22"/>
      <c r="J294" s="13"/>
      <c r="K294" s="13"/>
      <c r="L294" s="22"/>
      <c r="M294" s="22"/>
      <c r="N294" s="222"/>
      <c r="O294" s="22"/>
      <c r="P294" s="22"/>
      <c r="Q294" s="22"/>
      <c r="R294" s="22"/>
      <c r="S294" s="22"/>
      <c r="T294" s="22"/>
      <c r="U294" s="22"/>
      <c r="V294" s="22"/>
    </row>
    <row r="295" spans="1:22" ht="14.25" customHeight="1" x14ac:dyDescent="0.2">
      <c r="A295" s="22"/>
      <c r="B295" s="22"/>
      <c r="C295" s="22"/>
      <c r="D295" s="22"/>
      <c r="E295" s="22"/>
      <c r="F295" s="54"/>
      <c r="G295" s="22"/>
      <c r="H295" s="22"/>
      <c r="I295" s="22"/>
      <c r="J295" s="13"/>
      <c r="K295" s="13"/>
      <c r="L295" s="22"/>
      <c r="M295" s="22"/>
      <c r="N295" s="222"/>
      <c r="O295" s="22"/>
      <c r="P295" s="22"/>
      <c r="Q295" s="22"/>
      <c r="R295" s="22"/>
      <c r="S295" s="22"/>
      <c r="T295" s="22"/>
      <c r="U295" s="22"/>
      <c r="V295" s="22"/>
    </row>
    <row r="296" spans="1:22" ht="14.25" customHeight="1" x14ac:dyDescent="0.2">
      <c r="A296" s="22"/>
      <c r="B296" s="22"/>
      <c r="C296" s="22"/>
      <c r="D296" s="22"/>
      <c r="E296" s="22"/>
      <c r="F296" s="54"/>
      <c r="G296" s="22"/>
      <c r="H296" s="22"/>
      <c r="I296" s="22"/>
      <c r="J296" s="13"/>
      <c r="K296" s="13"/>
      <c r="L296" s="22"/>
      <c r="M296" s="22"/>
      <c r="N296" s="222"/>
      <c r="O296" s="22"/>
      <c r="P296" s="22"/>
      <c r="Q296" s="22"/>
      <c r="R296" s="22"/>
      <c r="S296" s="22"/>
      <c r="T296" s="22"/>
      <c r="U296" s="22"/>
      <c r="V296" s="22"/>
    </row>
    <row r="297" spans="1:22" ht="14.25" customHeight="1" x14ac:dyDescent="0.2">
      <c r="A297" s="22"/>
      <c r="B297" s="22"/>
      <c r="C297" s="22"/>
      <c r="D297" s="22"/>
      <c r="E297" s="22"/>
      <c r="F297" s="54"/>
      <c r="G297" s="22"/>
      <c r="H297" s="22"/>
      <c r="I297" s="22"/>
      <c r="J297" s="13"/>
      <c r="K297" s="13"/>
      <c r="L297" s="22"/>
      <c r="M297" s="22"/>
      <c r="N297" s="222"/>
      <c r="O297" s="22"/>
      <c r="P297" s="22"/>
      <c r="Q297" s="22"/>
      <c r="R297" s="22"/>
      <c r="S297" s="22"/>
      <c r="T297" s="22"/>
      <c r="U297" s="22"/>
      <c r="V297" s="22"/>
    </row>
    <row r="298" spans="1:22" ht="14.25" customHeight="1" x14ac:dyDescent="0.2">
      <c r="A298" s="13"/>
      <c r="B298" s="13"/>
      <c r="C298" s="13"/>
      <c r="D298" s="13"/>
      <c r="E298" s="13"/>
      <c r="F298" s="49"/>
      <c r="G298" s="13"/>
      <c r="H298" s="13"/>
      <c r="I298" s="13"/>
      <c r="J298" s="13"/>
      <c r="K298" s="13"/>
      <c r="L298" s="13"/>
      <c r="M298" s="13"/>
      <c r="N298" s="222"/>
      <c r="O298" s="22"/>
      <c r="P298" s="22"/>
      <c r="Q298" s="22"/>
      <c r="R298" s="13"/>
      <c r="S298" s="13"/>
      <c r="T298" s="13"/>
      <c r="U298" s="13"/>
      <c r="V298" s="13"/>
    </row>
    <row r="299" spans="1:22" ht="14.25" customHeight="1" x14ac:dyDescent="0.2">
      <c r="A299" s="13"/>
      <c r="B299" s="13"/>
      <c r="C299" s="13"/>
      <c r="D299" s="13"/>
      <c r="E299" s="13"/>
      <c r="F299" s="49"/>
      <c r="G299" s="13"/>
      <c r="H299" s="13"/>
      <c r="I299" s="13"/>
      <c r="J299" s="13"/>
      <c r="K299" s="13"/>
      <c r="L299" s="13"/>
      <c r="M299" s="13"/>
      <c r="N299" s="222"/>
      <c r="O299" s="22"/>
      <c r="P299" s="22"/>
      <c r="Q299" s="22"/>
      <c r="R299" s="13"/>
      <c r="S299" s="13"/>
      <c r="T299" s="13"/>
      <c r="U299" s="13"/>
      <c r="V299" s="13"/>
    </row>
    <row r="300" spans="1:22" ht="14.25" customHeight="1" x14ac:dyDescent="0.2">
      <c r="A300" s="13"/>
      <c r="B300" s="13"/>
      <c r="C300" s="13"/>
      <c r="D300" s="13"/>
      <c r="E300" s="13"/>
      <c r="F300" s="49"/>
      <c r="G300" s="13"/>
      <c r="H300" s="13"/>
      <c r="I300" s="13"/>
      <c r="J300" s="13"/>
      <c r="K300" s="13"/>
      <c r="L300" s="13"/>
      <c r="M300" s="13"/>
      <c r="N300" s="222"/>
      <c r="O300" s="22"/>
      <c r="P300" s="22"/>
      <c r="Q300" s="22"/>
      <c r="R300" s="13"/>
      <c r="S300" s="13"/>
      <c r="T300" s="13"/>
      <c r="U300" s="13"/>
      <c r="V300" s="13"/>
    </row>
    <row r="301" spans="1:22" ht="14.25" customHeight="1" x14ac:dyDescent="0.2">
      <c r="A301" s="13"/>
      <c r="B301" s="13"/>
      <c r="C301" s="13"/>
      <c r="D301" s="13"/>
      <c r="E301" s="13"/>
      <c r="F301" s="49"/>
      <c r="G301" s="13"/>
      <c r="H301" s="13"/>
      <c r="I301" s="13"/>
      <c r="J301" s="13"/>
      <c r="K301" s="13"/>
      <c r="L301" s="13"/>
      <c r="M301" s="13"/>
      <c r="N301" s="222"/>
      <c r="O301" s="22"/>
      <c r="P301" s="22"/>
      <c r="Q301" s="22"/>
      <c r="R301" s="13"/>
      <c r="S301" s="13"/>
      <c r="T301" s="13"/>
      <c r="U301" s="13"/>
      <c r="V301" s="13"/>
    </row>
    <row r="302" spans="1:22" ht="14.25" customHeight="1" x14ac:dyDescent="0.2">
      <c r="A302" s="13"/>
      <c r="B302" s="13"/>
      <c r="C302" s="13"/>
      <c r="D302" s="13"/>
      <c r="E302" s="13"/>
      <c r="F302" s="49"/>
      <c r="G302" s="13"/>
      <c r="H302" s="13"/>
      <c r="I302" s="13"/>
      <c r="J302" s="13"/>
      <c r="K302" s="13"/>
      <c r="L302" s="13"/>
      <c r="M302" s="13"/>
      <c r="N302" s="222"/>
      <c r="O302" s="22"/>
      <c r="P302" s="22"/>
      <c r="Q302" s="22"/>
      <c r="R302" s="13"/>
      <c r="S302" s="13"/>
      <c r="T302" s="13"/>
      <c r="U302" s="13"/>
      <c r="V302" s="13"/>
    </row>
    <row r="303" spans="1:22" ht="14.25" customHeight="1" x14ac:dyDescent="0.2">
      <c r="A303" s="13"/>
      <c r="B303" s="13"/>
      <c r="C303" s="13"/>
      <c r="D303" s="13"/>
      <c r="E303" s="13"/>
      <c r="F303" s="49"/>
      <c r="G303" s="13"/>
      <c r="H303" s="13"/>
      <c r="I303" s="13"/>
      <c r="J303" s="13"/>
      <c r="K303" s="13"/>
      <c r="L303" s="13"/>
      <c r="M303" s="13"/>
      <c r="N303" s="222"/>
      <c r="O303" s="22"/>
      <c r="P303" s="22"/>
      <c r="Q303" s="22"/>
      <c r="R303" s="13"/>
      <c r="S303" s="13"/>
      <c r="T303" s="13"/>
      <c r="U303" s="13"/>
      <c r="V303" s="13"/>
    </row>
    <row r="304" spans="1:22" ht="14.25" customHeight="1" x14ac:dyDescent="0.2">
      <c r="A304" s="13"/>
      <c r="B304" s="13"/>
      <c r="C304" s="13"/>
      <c r="D304" s="13"/>
      <c r="E304" s="13"/>
      <c r="F304" s="49"/>
      <c r="G304" s="13"/>
      <c r="H304" s="13"/>
      <c r="I304" s="13"/>
      <c r="J304" s="13"/>
      <c r="K304" s="13"/>
      <c r="L304" s="13"/>
      <c r="M304" s="13"/>
      <c r="N304" s="222"/>
      <c r="O304" s="22"/>
      <c r="P304" s="22"/>
      <c r="Q304" s="22"/>
      <c r="R304" s="13"/>
      <c r="S304" s="13"/>
      <c r="T304" s="13"/>
      <c r="U304" s="13"/>
      <c r="V304" s="13"/>
    </row>
    <row r="305" spans="1:22" ht="14.25" customHeight="1" x14ac:dyDescent="0.2">
      <c r="A305" s="13"/>
      <c r="B305" s="13"/>
      <c r="C305" s="13"/>
      <c r="D305" s="13"/>
      <c r="E305" s="13"/>
      <c r="F305" s="49"/>
      <c r="G305" s="13"/>
      <c r="H305" s="13"/>
      <c r="I305" s="13"/>
      <c r="J305" s="13"/>
      <c r="K305" s="13"/>
      <c r="L305" s="13"/>
      <c r="M305" s="13"/>
      <c r="N305" s="222"/>
      <c r="O305" s="22"/>
      <c r="P305" s="22"/>
      <c r="Q305" s="22"/>
      <c r="R305" s="13"/>
      <c r="S305" s="13"/>
      <c r="T305" s="13"/>
      <c r="U305" s="13"/>
      <c r="V305" s="13"/>
    </row>
    <row r="306" spans="1:22" ht="14.25" customHeight="1" x14ac:dyDescent="0.2">
      <c r="A306" s="13"/>
      <c r="B306" s="13"/>
      <c r="C306" s="13"/>
      <c r="D306" s="13"/>
      <c r="E306" s="13"/>
      <c r="F306" s="49"/>
      <c r="G306" s="13"/>
      <c r="H306" s="13"/>
      <c r="I306" s="13"/>
      <c r="J306" s="13"/>
      <c r="K306" s="13"/>
      <c r="L306" s="13"/>
      <c r="M306" s="13"/>
      <c r="N306" s="222"/>
      <c r="O306" s="22"/>
      <c r="P306" s="22"/>
      <c r="Q306" s="22"/>
      <c r="R306" s="13"/>
      <c r="S306" s="13"/>
      <c r="T306" s="13"/>
      <c r="U306" s="13"/>
      <c r="V306" s="13"/>
    </row>
    <row r="307" spans="1:22" ht="14.25" customHeight="1" x14ac:dyDescent="0.2">
      <c r="A307" s="13"/>
      <c r="B307" s="13"/>
      <c r="C307" s="13"/>
      <c r="D307" s="13"/>
      <c r="E307" s="13"/>
      <c r="F307" s="49"/>
      <c r="G307" s="13"/>
      <c r="H307" s="13"/>
      <c r="I307" s="13"/>
      <c r="J307" s="13"/>
      <c r="K307" s="13"/>
      <c r="L307" s="13"/>
      <c r="M307" s="13"/>
      <c r="N307" s="222"/>
      <c r="O307" s="22"/>
      <c r="P307" s="22"/>
      <c r="Q307" s="22"/>
      <c r="R307" s="13"/>
      <c r="S307" s="13"/>
      <c r="T307" s="13"/>
      <c r="U307" s="13"/>
      <c r="V307" s="13"/>
    </row>
    <row r="308" spans="1:22" ht="14.25" customHeight="1" x14ac:dyDescent="0.2">
      <c r="A308" s="13"/>
      <c r="B308" s="13"/>
      <c r="C308" s="13"/>
      <c r="D308" s="13"/>
      <c r="E308" s="13"/>
      <c r="F308" s="49"/>
      <c r="G308" s="13"/>
      <c r="H308" s="13"/>
      <c r="I308" s="13"/>
      <c r="J308" s="13"/>
      <c r="K308" s="13"/>
      <c r="L308" s="13"/>
      <c r="M308" s="13"/>
      <c r="N308" s="222"/>
      <c r="O308" s="22"/>
      <c r="P308" s="22"/>
      <c r="Q308" s="22"/>
      <c r="R308" s="13"/>
      <c r="S308" s="13"/>
      <c r="T308" s="13"/>
      <c r="U308" s="13"/>
      <c r="V308" s="13"/>
    </row>
    <row r="309" spans="1:22" ht="14.25" customHeight="1" x14ac:dyDescent="0.2">
      <c r="A309" s="13"/>
      <c r="B309" s="13"/>
      <c r="C309" s="13"/>
      <c r="D309" s="13"/>
      <c r="E309" s="13"/>
      <c r="F309" s="49"/>
      <c r="G309" s="13"/>
      <c r="H309" s="13"/>
      <c r="I309" s="13"/>
      <c r="J309" s="13"/>
      <c r="K309" s="13"/>
      <c r="L309" s="13"/>
      <c r="M309" s="13"/>
      <c r="N309" s="222"/>
      <c r="O309" s="22"/>
      <c r="P309" s="22"/>
      <c r="Q309" s="22"/>
      <c r="R309" s="13"/>
      <c r="S309" s="13"/>
      <c r="T309" s="13"/>
      <c r="U309" s="13"/>
      <c r="V309" s="13"/>
    </row>
    <row r="310" spans="1:22" ht="14.25" customHeight="1" x14ac:dyDescent="0.2">
      <c r="A310" s="13"/>
      <c r="B310" s="13"/>
      <c r="C310" s="13"/>
      <c r="D310" s="13"/>
      <c r="E310" s="13"/>
      <c r="F310" s="49"/>
      <c r="G310" s="13"/>
      <c r="H310" s="13"/>
      <c r="I310" s="13"/>
      <c r="J310" s="13"/>
      <c r="K310" s="13"/>
      <c r="L310" s="13"/>
      <c r="M310" s="13"/>
      <c r="N310" s="222"/>
      <c r="O310" s="22"/>
      <c r="P310" s="22"/>
      <c r="Q310" s="22"/>
      <c r="R310" s="13"/>
      <c r="S310" s="13"/>
      <c r="T310" s="13"/>
      <c r="U310" s="13"/>
      <c r="V310" s="13"/>
    </row>
    <row r="311" spans="1:22" ht="14.25" customHeight="1" x14ac:dyDescent="0.2">
      <c r="A311" s="13"/>
      <c r="B311" s="13"/>
      <c r="C311" s="13"/>
      <c r="D311" s="13"/>
      <c r="E311" s="13"/>
      <c r="F311" s="49"/>
      <c r="G311" s="13"/>
      <c r="H311" s="13"/>
      <c r="I311" s="13"/>
      <c r="J311" s="13"/>
      <c r="K311" s="13"/>
      <c r="L311" s="13"/>
      <c r="M311" s="13"/>
      <c r="N311" s="222"/>
      <c r="O311" s="22"/>
      <c r="P311" s="22"/>
      <c r="Q311" s="22"/>
      <c r="R311" s="13"/>
      <c r="S311" s="13"/>
      <c r="T311" s="13"/>
      <c r="U311" s="13"/>
      <c r="V311" s="13"/>
    </row>
    <row r="312" spans="1:22" ht="14.25" customHeight="1" x14ac:dyDescent="0.2">
      <c r="A312" s="13"/>
      <c r="B312" s="13"/>
      <c r="C312" s="13"/>
      <c r="D312" s="13"/>
      <c r="E312" s="13"/>
      <c r="F312" s="49"/>
      <c r="G312" s="13"/>
      <c r="H312" s="13"/>
      <c r="I312" s="13"/>
      <c r="J312" s="13"/>
      <c r="K312" s="13"/>
      <c r="L312" s="13"/>
      <c r="M312" s="13"/>
      <c r="N312" s="222"/>
      <c r="O312" s="22"/>
      <c r="P312" s="22"/>
      <c r="Q312" s="22"/>
      <c r="R312" s="13"/>
      <c r="S312" s="13"/>
      <c r="T312" s="13"/>
      <c r="U312" s="13"/>
      <c r="V312" s="13"/>
    </row>
    <row r="313" spans="1:22" ht="14.25" customHeight="1" x14ac:dyDescent="0.2">
      <c r="A313" s="13"/>
      <c r="B313" s="13"/>
      <c r="C313" s="13"/>
      <c r="D313" s="13"/>
      <c r="E313" s="13"/>
      <c r="F313" s="49"/>
      <c r="G313" s="13"/>
      <c r="H313" s="13"/>
      <c r="I313" s="13"/>
      <c r="J313" s="13"/>
      <c r="K313" s="13"/>
      <c r="L313" s="13"/>
      <c r="M313" s="13"/>
      <c r="N313" s="222"/>
      <c r="O313" s="22"/>
      <c r="P313" s="22"/>
      <c r="Q313" s="22"/>
      <c r="R313" s="13"/>
      <c r="S313" s="13"/>
      <c r="T313" s="13"/>
      <c r="U313" s="13"/>
      <c r="V313" s="13"/>
    </row>
    <row r="314" spans="1:22" ht="14.25" customHeight="1" x14ac:dyDescent="0.2">
      <c r="A314" s="13"/>
      <c r="B314" s="13"/>
      <c r="C314" s="13"/>
      <c r="D314" s="13"/>
      <c r="E314" s="13"/>
      <c r="F314" s="49"/>
      <c r="G314" s="13"/>
      <c r="H314" s="13"/>
      <c r="I314" s="13"/>
      <c r="J314" s="13"/>
      <c r="K314" s="13"/>
      <c r="L314" s="13"/>
      <c r="M314" s="13"/>
      <c r="N314" s="222"/>
      <c r="O314" s="22"/>
      <c r="P314" s="22"/>
      <c r="Q314" s="22"/>
      <c r="R314" s="13"/>
      <c r="S314" s="13"/>
      <c r="T314" s="13"/>
      <c r="U314" s="13"/>
      <c r="V314" s="13"/>
    </row>
    <row r="315" spans="1:22" ht="14.25" customHeight="1" x14ac:dyDescent="0.2">
      <c r="A315" s="13"/>
      <c r="B315" s="13"/>
      <c r="C315" s="13"/>
      <c r="D315" s="13"/>
      <c r="E315" s="13"/>
      <c r="F315" s="49"/>
      <c r="G315" s="13"/>
      <c r="H315" s="13"/>
      <c r="I315" s="13"/>
      <c r="J315" s="13"/>
      <c r="K315" s="13"/>
      <c r="L315" s="13"/>
      <c r="M315" s="13"/>
      <c r="N315" s="222"/>
      <c r="O315" s="22"/>
      <c r="P315" s="22"/>
      <c r="Q315" s="22"/>
      <c r="R315" s="13"/>
      <c r="S315" s="13"/>
      <c r="T315" s="13"/>
      <c r="U315" s="13"/>
      <c r="V315" s="13"/>
    </row>
    <row r="316" spans="1:22" ht="14.25" customHeight="1" x14ac:dyDescent="0.2">
      <c r="A316" s="13"/>
      <c r="B316" s="13"/>
      <c r="C316" s="13"/>
      <c r="D316" s="13"/>
      <c r="E316" s="13"/>
      <c r="F316" s="49"/>
      <c r="G316" s="13"/>
      <c r="H316" s="13"/>
      <c r="I316" s="13"/>
      <c r="J316" s="13"/>
      <c r="K316" s="13"/>
      <c r="L316" s="13"/>
      <c r="M316" s="13"/>
      <c r="N316" s="222"/>
      <c r="O316" s="22"/>
      <c r="P316" s="22"/>
      <c r="Q316" s="22"/>
      <c r="R316" s="13"/>
      <c r="S316" s="13"/>
      <c r="T316" s="13"/>
      <c r="U316" s="13"/>
      <c r="V316" s="13"/>
    </row>
    <row r="317" spans="1:22" ht="14.25" customHeight="1" x14ac:dyDescent="0.2">
      <c r="A317" s="13"/>
      <c r="B317" s="13"/>
      <c r="C317" s="13"/>
      <c r="D317" s="13"/>
      <c r="E317" s="13"/>
      <c r="F317" s="49"/>
      <c r="G317" s="13"/>
      <c r="H317" s="13"/>
      <c r="I317" s="13"/>
      <c r="J317" s="13"/>
      <c r="K317" s="13"/>
      <c r="L317" s="13"/>
      <c r="M317" s="13"/>
      <c r="N317" s="222"/>
      <c r="O317" s="22"/>
      <c r="P317" s="22"/>
      <c r="Q317" s="22"/>
      <c r="R317" s="13"/>
      <c r="S317" s="13"/>
      <c r="T317" s="13"/>
      <c r="U317" s="13"/>
      <c r="V317" s="13"/>
    </row>
    <row r="318" spans="1:22" ht="14.25" customHeight="1" x14ac:dyDescent="0.2">
      <c r="A318" s="13"/>
      <c r="B318" s="13"/>
      <c r="C318" s="13"/>
      <c r="D318" s="13"/>
      <c r="E318" s="13"/>
      <c r="F318" s="49"/>
      <c r="G318" s="13"/>
      <c r="H318" s="13"/>
      <c r="I318" s="13"/>
      <c r="J318" s="13"/>
      <c r="K318" s="13"/>
      <c r="L318" s="13"/>
      <c r="M318" s="13"/>
      <c r="N318" s="222"/>
      <c r="O318" s="22"/>
      <c r="P318" s="22"/>
      <c r="Q318" s="22"/>
      <c r="R318" s="13"/>
      <c r="S318" s="13"/>
      <c r="T318" s="13"/>
      <c r="U318" s="13"/>
      <c r="V318" s="13"/>
    </row>
    <row r="319" spans="1:22" ht="14.25" customHeight="1" x14ac:dyDescent="0.2">
      <c r="A319" s="13"/>
      <c r="B319" s="13"/>
      <c r="C319" s="13"/>
      <c r="D319" s="13"/>
      <c r="E319" s="13"/>
      <c r="F319" s="49"/>
      <c r="G319" s="13"/>
      <c r="H319" s="13"/>
      <c r="I319" s="13"/>
      <c r="J319" s="13"/>
      <c r="K319" s="13"/>
      <c r="L319" s="13"/>
      <c r="M319" s="13"/>
      <c r="N319" s="222"/>
      <c r="O319" s="22"/>
      <c r="P319" s="22"/>
      <c r="Q319" s="22"/>
      <c r="R319" s="13"/>
      <c r="S319" s="13"/>
      <c r="T319" s="13"/>
      <c r="U319" s="13"/>
      <c r="V319" s="13"/>
    </row>
    <row r="320" spans="1:22" ht="14.25" customHeight="1" x14ac:dyDescent="0.2">
      <c r="A320" s="13"/>
      <c r="B320" s="13"/>
      <c r="C320" s="13"/>
      <c r="D320" s="13"/>
      <c r="E320" s="13"/>
      <c r="F320" s="49"/>
      <c r="G320" s="13"/>
      <c r="H320" s="13"/>
      <c r="I320" s="13"/>
      <c r="J320" s="13"/>
      <c r="K320" s="13"/>
      <c r="L320" s="13"/>
      <c r="M320" s="13"/>
      <c r="N320" s="222"/>
      <c r="O320" s="22"/>
      <c r="P320" s="22"/>
      <c r="Q320" s="22"/>
      <c r="R320" s="13"/>
      <c r="S320" s="13"/>
      <c r="T320" s="13"/>
      <c r="U320" s="13"/>
      <c r="V320" s="13"/>
    </row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9:D9"/>
    <mergeCell ref="B2:L2"/>
    <mergeCell ref="B3:L3"/>
    <mergeCell ref="B6:D7"/>
    <mergeCell ref="E6:E7"/>
    <mergeCell ref="G6:L6"/>
    <mergeCell ref="K7:L7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Q1005"/>
  <sheetViews>
    <sheetView showGridLines="0" topLeftCell="B61" zoomScale="90" zoomScaleNormal="90" workbookViewId="0">
      <selection activeCell="S63" sqref="S63"/>
    </sheetView>
  </sheetViews>
  <sheetFormatPr baseColWidth="10" defaultColWidth="14.42578125" defaultRowHeight="15" customHeight="1" x14ac:dyDescent="0.2"/>
  <cols>
    <col min="1" max="1" width="1" customWidth="1"/>
    <col min="2" max="2" width="0.85546875" customWidth="1"/>
    <col min="3" max="3" width="27.140625" customWidth="1"/>
    <col min="4" max="4" width="24.85546875" customWidth="1"/>
    <col min="5" max="5" width="26.140625" customWidth="1"/>
    <col min="6" max="6" width="0.140625" customWidth="1"/>
    <col min="7" max="7" width="14.7109375" customWidth="1"/>
    <col min="8" max="10" width="13.85546875" customWidth="1"/>
    <col min="11" max="11" width="13.85546875" style="207" customWidth="1"/>
    <col min="12" max="12" width="1.140625" customWidth="1"/>
    <col min="13" max="13" width="4.5703125" customWidth="1"/>
    <col min="14" max="14" width="9.140625" customWidth="1"/>
    <col min="15" max="17" width="10" customWidth="1"/>
  </cols>
  <sheetData>
    <row r="1" spans="1:17" ht="12.7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03"/>
      <c r="L1" s="26"/>
      <c r="M1" s="34"/>
      <c r="N1" s="147"/>
      <c r="O1" s="147"/>
      <c r="P1" s="26"/>
      <c r="Q1" s="26"/>
    </row>
    <row r="2" spans="1:17" ht="16.5" customHeight="1" x14ac:dyDescent="0.25">
      <c r="A2" s="1"/>
      <c r="B2" s="516" t="s">
        <v>115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67"/>
      <c r="N2" s="148"/>
      <c r="O2" s="148"/>
      <c r="P2" s="1"/>
      <c r="Q2" s="1"/>
    </row>
    <row r="3" spans="1:17" ht="16.5" customHeight="1" x14ac:dyDescent="0.25">
      <c r="A3" s="1"/>
      <c r="B3" s="516" t="s">
        <v>116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67"/>
      <c r="N3" s="148"/>
      <c r="O3" s="148"/>
      <c r="P3" s="1"/>
      <c r="Q3" s="1"/>
    </row>
    <row r="4" spans="1:17" ht="16.5" customHeight="1" x14ac:dyDescent="0.25">
      <c r="A4" s="1"/>
      <c r="B4" s="516" t="s">
        <v>1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67"/>
      <c r="N4" s="148"/>
      <c r="O4" s="148"/>
      <c r="P4" s="1"/>
      <c r="Q4" s="1"/>
    </row>
    <row r="5" spans="1:17" ht="14.25" customHeight="1" x14ac:dyDescent="0.25">
      <c r="A5" s="1"/>
      <c r="B5" s="1"/>
      <c r="C5" s="1"/>
      <c r="D5" s="106"/>
      <c r="E5" s="1"/>
      <c r="F5" s="1"/>
      <c r="G5" s="1"/>
      <c r="H5" s="8"/>
      <c r="I5" s="1"/>
      <c r="J5" s="1"/>
      <c r="K5" s="217"/>
      <c r="L5" s="1"/>
      <c r="M5" s="68"/>
      <c r="N5" s="148"/>
      <c r="O5" s="148"/>
      <c r="P5" s="1"/>
      <c r="Q5" s="1"/>
    </row>
    <row r="6" spans="1:17" ht="21.75" customHeight="1" x14ac:dyDescent="0.25">
      <c r="A6" s="8"/>
      <c r="B6" s="523" t="s">
        <v>117</v>
      </c>
      <c r="C6" s="529"/>
      <c r="D6" s="527" t="s">
        <v>4</v>
      </c>
      <c r="E6" s="360" t="s">
        <v>46</v>
      </c>
      <c r="F6" s="527" t="s">
        <v>118</v>
      </c>
      <c r="G6" s="530" t="s">
        <v>18</v>
      </c>
      <c r="H6" s="535"/>
      <c r="I6" s="535"/>
      <c r="J6" s="535"/>
      <c r="K6" s="535"/>
      <c r="L6" s="531"/>
      <c r="M6" s="69"/>
      <c r="N6" s="489"/>
      <c r="O6" s="489"/>
      <c r="P6" s="8"/>
      <c r="Q6" s="8"/>
    </row>
    <row r="7" spans="1:17" ht="21.75" customHeight="1" x14ac:dyDescent="0.25">
      <c r="A7" s="8"/>
      <c r="B7" s="525"/>
      <c r="C7" s="532"/>
      <c r="D7" s="528"/>
      <c r="E7" s="361" t="s">
        <v>47</v>
      </c>
      <c r="F7" s="528"/>
      <c r="G7" s="311" t="s">
        <v>4</v>
      </c>
      <c r="H7" s="311" t="s">
        <v>48</v>
      </c>
      <c r="I7" s="311" t="s">
        <v>19</v>
      </c>
      <c r="J7" s="311" t="s">
        <v>22</v>
      </c>
      <c r="K7" s="530" t="s">
        <v>49</v>
      </c>
      <c r="L7" s="531"/>
      <c r="M7" s="69"/>
      <c r="N7" s="149"/>
      <c r="O7" s="149"/>
      <c r="P7" s="8"/>
      <c r="Q7" s="8"/>
    </row>
    <row r="8" spans="1:17" ht="8.25" customHeight="1" x14ac:dyDescent="0.25">
      <c r="A8" s="8"/>
      <c r="B8" s="312"/>
      <c r="C8" s="1"/>
      <c r="D8" s="1"/>
      <c r="E8" s="1"/>
      <c r="F8" s="1"/>
      <c r="G8" s="1"/>
      <c r="H8" s="1"/>
      <c r="I8" s="1"/>
      <c r="J8" s="1"/>
      <c r="K8" s="362"/>
      <c r="L8" s="317"/>
      <c r="M8" s="50"/>
      <c r="N8" s="149"/>
      <c r="O8" s="149"/>
      <c r="P8" s="8"/>
      <c r="Q8" s="8"/>
    </row>
    <row r="9" spans="1:17" ht="15.75" customHeight="1" x14ac:dyDescent="0.25">
      <c r="A9" s="8"/>
      <c r="B9" s="533" t="s">
        <v>4</v>
      </c>
      <c r="C9" s="521"/>
      <c r="D9" s="363">
        <f>SUM(D11:D62)</f>
        <v>5339030.5567625519</v>
      </c>
      <c r="E9" s="363">
        <f>SUM(E11:E62)</f>
        <v>4040660.6705000005</v>
      </c>
      <c r="F9" s="364" t="s">
        <v>92</v>
      </c>
      <c r="G9" s="363">
        <f>SUM(H9:K9)</f>
        <v>1298369.8862625512</v>
      </c>
      <c r="H9" s="363">
        <f>SUM(H11:H62)</f>
        <v>390828.6045938512</v>
      </c>
      <c r="I9" s="363">
        <f>SUM(I11:I62)</f>
        <v>160881.88052181076</v>
      </c>
      <c r="J9" s="363">
        <f>SUM(J11:J62)</f>
        <v>672563.0850079254</v>
      </c>
      <c r="K9" s="365">
        <v>74096.316138964001</v>
      </c>
      <c r="L9" s="366"/>
      <c r="M9" s="50"/>
      <c r="N9" s="149"/>
      <c r="O9" s="149"/>
      <c r="P9" s="8"/>
      <c r="Q9" s="8"/>
    </row>
    <row r="10" spans="1:17" ht="9.75" customHeight="1" x14ac:dyDescent="0.2">
      <c r="A10" s="13"/>
      <c r="B10" s="324"/>
      <c r="C10" s="26"/>
      <c r="D10" s="26"/>
      <c r="E10" s="26"/>
      <c r="F10" s="26"/>
      <c r="G10" s="26"/>
      <c r="H10" s="26"/>
      <c r="I10" s="26"/>
      <c r="J10" s="26"/>
      <c r="K10" s="203"/>
      <c r="L10" s="325"/>
      <c r="M10" s="22"/>
      <c r="N10" s="150"/>
      <c r="O10" s="150"/>
      <c r="P10" s="13"/>
      <c r="Q10" s="13"/>
    </row>
    <row r="11" spans="1:17" ht="15" customHeight="1" x14ac:dyDescent="0.2">
      <c r="A11" s="13"/>
      <c r="B11" s="324"/>
      <c r="C11" s="26" t="s">
        <v>119</v>
      </c>
      <c r="D11" s="4">
        <f t="shared" ref="D11:D62" si="0">SUM(E11,G11)</f>
        <v>47189.262232002853</v>
      </c>
      <c r="E11" s="329">
        <v>0</v>
      </c>
      <c r="F11" s="35" t="s">
        <v>92</v>
      </c>
      <c r="G11" s="4">
        <f t="shared" ref="G11:G62" si="1">SUM(H11:K11)</f>
        <v>47189.262232002853</v>
      </c>
      <c r="H11" s="367">
        <v>30960.552520648929</v>
      </c>
      <c r="I11" s="35">
        <v>107.60412307692307</v>
      </c>
      <c r="J11" s="368">
        <v>16121.105588277</v>
      </c>
      <c r="K11" s="328">
        <v>0</v>
      </c>
      <c r="L11" s="325"/>
      <c r="M11" s="22"/>
      <c r="N11" s="150"/>
      <c r="O11" s="150"/>
      <c r="P11" s="13"/>
      <c r="Q11" s="13"/>
    </row>
    <row r="12" spans="1:17" ht="16.5" customHeight="1" x14ac:dyDescent="0.2">
      <c r="A12" s="13"/>
      <c r="B12" s="324"/>
      <c r="C12" s="26" t="s">
        <v>120</v>
      </c>
      <c r="D12" s="4">
        <f t="shared" si="0"/>
        <v>36586.93844200176</v>
      </c>
      <c r="E12" s="329">
        <v>0</v>
      </c>
      <c r="F12" s="35" t="s">
        <v>92</v>
      </c>
      <c r="G12" s="4">
        <f t="shared" si="1"/>
        <v>36586.93844200176</v>
      </c>
      <c r="H12" s="367">
        <v>17470.213130115466</v>
      </c>
      <c r="I12" s="35">
        <v>303.56600000000009</v>
      </c>
      <c r="J12" s="368">
        <v>18813.159311886298</v>
      </c>
      <c r="K12" s="328">
        <v>0</v>
      </c>
      <c r="L12" s="325"/>
      <c r="M12" s="22"/>
      <c r="N12" s="150"/>
      <c r="O12" s="150"/>
      <c r="P12" s="13"/>
      <c r="Q12" s="13"/>
    </row>
    <row r="13" spans="1:17" ht="15" customHeight="1" x14ac:dyDescent="0.2">
      <c r="A13" s="13"/>
      <c r="B13" s="324"/>
      <c r="C13" s="26" t="s">
        <v>121</v>
      </c>
      <c r="D13" s="4">
        <f t="shared" si="0"/>
        <v>681.82001670327406</v>
      </c>
      <c r="E13" s="329">
        <v>0</v>
      </c>
      <c r="F13" s="35" t="s">
        <v>92</v>
      </c>
      <c r="G13" s="4">
        <f t="shared" si="1"/>
        <v>681.82001670327406</v>
      </c>
      <c r="H13" s="497">
        <v>681.82001670327406</v>
      </c>
      <c r="I13" s="329">
        <v>0</v>
      </c>
      <c r="J13" s="329">
        <v>0</v>
      </c>
      <c r="K13" s="328">
        <v>0</v>
      </c>
      <c r="L13" s="325"/>
      <c r="M13" s="22"/>
      <c r="N13" s="150"/>
      <c r="O13" s="150"/>
      <c r="P13" s="13"/>
      <c r="Q13" s="13"/>
    </row>
    <row r="14" spans="1:17" ht="15" customHeight="1" x14ac:dyDescent="0.2">
      <c r="A14" s="13"/>
      <c r="B14" s="324"/>
      <c r="C14" s="26" t="s">
        <v>122</v>
      </c>
      <c r="D14" s="4">
        <f t="shared" si="0"/>
        <v>9034.9667908937226</v>
      </c>
      <c r="E14" s="329">
        <v>0</v>
      </c>
      <c r="F14" s="35" t="s">
        <v>92</v>
      </c>
      <c r="G14" s="4">
        <f t="shared" si="1"/>
        <v>9034.9667908937226</v>
      </c>
      <c r="H14" s="497">
        <v>7201.2531139706434</v>
      </c>
      <c r="I14" s="102">
        <v>232.45149999999998</v>
      </c>
      <c r="J14" s="368">
        <v>1601.26217692308</v>
      </c>
      <c r="K14" s="328">
        <v>0</v>
      </c>
      <c r="L14" s="325"/>
      <c r="M14" s="22"/>
      <c r="N14" s="150"/>
      <c r="O14" s="150"/>
      <c r="P14" s="13"/>
      <c r="Q14" s="13"/>
    </row>
    <row r="15" spans="1:17" ht="15" customHeight="1" x14ac:dyDescent="0.2">
      <c r="A15" s="13"/>
      <c r="B15" s="324"/>
      <c r="C15" s="26" t="s">
        <v>123</v>
      </c>
      <c r="D15" s="4">
        <f t="shared" si="0"/>
        <v>12298.735815103806</v>
      </c>
      <c r="E15" s="329">
        <v>0</v>
      </c>
      <c r="F15" s="35" t="s">
        <v>92</v>
      </c>
      <c r="G15" s="4">
        <f t="shared" si="1"/>
        <v>12298.735815103806</v>
      </c>
      <c r="H15" s="367">
        <v>12298.735815103806</v>
      </c>
      <c r="I15" s="329">
        <v>0</v>
      </c>
      <c r="J15" s="329">
        <v>0</v>
      </c>
      <c r="K15" s="328">
        <v>0</v>
      </c>
      <c r="L15" s="325"/>
      <c r="M15" s="22"/>
      <c r="N15" s="150"/>
      <c r="O15" s="150"/>
      <c r="P15" s="13"/>
      <c r="Q15" s="13"/>
    </row>
    <row r="16" spans="1:17" ht="15" customHeight="1" x14ac:dyDescent="0.2">
      <c r="A16" s="13"/>
      <c r="B16" s="324"/>
      <c r="C16" s="26" t="s">
        <v>124</v>
      </c>
      <c r="D16" s="4">
        <f t="shared" si="0"/>
        <v>97.086386867149002</v>
      </c>
      <c r="E16" s="329">
        <v>0</v>
      </c>
      <c r="F16" s="35" t="s">
        <v>92</v>
      </c>
      <c r="G16" s="4">
        <f t="shared" si="1"/>
        <v>97.086386867149002</v>
      </c>
      <c r="H16" s="367">
        <v>97.086386867149002</v>
      </c>
      <c r="I16" s="329">
        <v>0</v>
      </c>
      <c r="J16" s="329">
        <v>0</v>
      </c>
      <c r="K16" s="328">
        <v>0</v>
      </c>
      <c r="L16" s="325"/>
      <c r="M16" s="22"/>
      <c r="N16" s="150"/>
      <c r="O16" s="150"/>
      <c r="P16" s="13"/>
      <c r="Q16" s="13"/>
    </row>
    <row r="17" spans="1:17" ht="15" customHeight="1" x14ac:dyDescent="0.2">
      <c r="A17" s="13"/>
      <c r="B17" s="324"/>
      <c r="C17" s="26" t="s">
        <v>125</v>
      </c>
      <c r="D17" s="4">
        <f t="shared" si="0"/>
        <v>10258.47620375091</v>
      </c>
      <c r="E17" s="329">
        <v>0</v>
      </c>
      <c r="F17" s="35" t="s">
        <v>92</v>
      </c>
      <c r="G17" s="4">
        <f t="shared" si="1"/>
        <v>10258.47620375091</v>
      </c>
      <c r="H17" s="367">
        <v>10258.47620375091</v>
      </c>
      <c r="I17" s="329">
        <v>0</v>
      </c>
      <c r="J17" s="329">
        <v>0</v>
      </c>
      <c r="K17" s="328">
        <v>0</v>
      </c>
      <c r="L17" s="325"/>
      <c r="M17" s="22"/>
      <c r="N17" s="150"/>
      <c r="O17" s="150"/>
      <c r="P17" s="13"/>
      <c r="Q17" s="13"/>
    </row>
    <row r="18" spans="1:17" ht="15" customHeight="1" x14ac:dyDescent="0.2">
      <c r="A18" s="13"/>
      <c r="B18" s="324"/>
      <c r="C18" s="26" t="s">
        <v>126</v>
      </c>
      <c r="D18" s="4">
        <f t="shared" si="0"/>
        <v>8269.8038189205745</v>
      </c>
      <c r="E18" s="329">
        <v>0</v>
      </c>
      <c r="F18" s="35" t="s">
        <v>92</v>
      </c>
      <c r="G18" s="4">
        <f t="shared" si="1"/>
        <v>8269.8038189205745</v>
      </c>
      <c r="H18" s="367">
        <v>8219.7588189205744</v>
      </c>
      <c r="I18" s="35">
        <v>49.527000000000001</v>
      </c>
      <c r="J18" s="368">
        <v>0.51800000000000002</v>
      </c>
      <c r="K18" s="328">
        <v>0</v>
      </c>
      <c r="L18" s="325"/>
      <c r="M18" s="22"/>
      <c r="N18" s="150"/>
      <c r="O18" s="150"/>
      <c r="P18" s="13"/>
      <c r="Q18" s="13"/>
    </row>
    <row r="19" spans="1:17" ht="15" customHeight="1" x14ac:dyDescent="0.2">
      <c r="A19" s="13"/>
      <c r="B19" s="324"/>
      <c r="C19" s="26" t="s">
        <v>127</v>
      </c>
      <c r="D19" s="4">
        <f t="shared" si="0"/>
        <v>4150.669705854546</v>
      </c>
      <c r="E19" s="329">
        <v>0</v>
      </c>
      <c r="F19" s="35" t="s">
        <v>92</v>
      </c>
      <c r="G19" s="4">
        <f t="shared" si="1"/>
        <v>4150.669705854546</v>
      </c>
      <c r="H19" s="367">
        <v>4150.669705854546</v>
      </c>
      <c r="I19" s="329">
        <v>0</v>
      </c>
      <c r="J19" s="329">
        <v>0</v>
      </c>
      <c r="K19" s="328">
        <v>0</v>
      </c>
      <c r="L19" s="325"/>
      <c r="M19" s="22"/>
      <c r="N19" s="150"/>
      <c r="O19" s="150"/>
      <c r="P19" s="13"/>
      <c r="Q19" s="13"/>
    </row>
    <row r="20" spans="1:17" ht="15" customHeight="1" x14ac:dyDescent="0.2">
      <c r="A20" s="13"/>
      <c r="B20" s="324"/>
      <c r="C20" s="26" t="s">
        <v>128</v>
      </c>
      <c r="D20" s="4">
        <f t="shared" si="0"/>
        <v>7397.0863528002883</v>
      </c>
      <c r="E20" s="329">
        <v>0</v>
      </c>
      <c r="F20" s="35" t="s">
        <v>92</v>
      </c>
      <c r="G20" s="4">
        <f t="shared" si="1"/>
        <v>7397.0863528002883</v>
      </c>
      <c r="H20" s="367">
        <v>7378.3388528002879</v>
      </c>
      <c r="I20" s="35">
        <v>18.747500000000002</v>
      </c>
      <c r="J20" s="329">
        <v>0</v>
      </c>
      <c r="K20" s="328">
        <v>0</v>
      </c>
      <c r="L20" s="325"/>
      <c r="M20" s="22"/>
      <c r="N20" s="150"/>
      <c r="O20" s="150"/>
      <c r="P20" s="13"/>
      <c r="Q20" s="13"/>
    </row>
    <row r="21" spans="1:17" ht="15" customHeight="1" x14ac:dyDescent="0.2">
      <c r="A21" s="13"/>
      <c r="B21" s="324"/>
      <c r="C21" s="26" t="s">
        <v>129</v>
      </c>
      <c r="D21" s="4">
        <f t="shared" si="0"/>
        <v>2269.9947139777719</v>
      </c>
      <c r="E21" s="329">
        <v>0</v>
      </c>
      <c r="F21" s="35" t="s">
        <v>92</v>
      </c>
      <c r="G21" s="4">
        <f t="shared" si="1"/>
        <v>2269.9947139777719</v>
      </c>
      <c r="H21" s="367">
        <v>2269.9947139777719</v>
      </c>
      <c r="I21" s="329">
        <v>0</v>
      </c>
      <c r="J21" s="329">
        <v>0</v>
      </c>
      <c r="K21" s="328">
        <v>0</v>
      </c>
      <c r="L21" s="325"/>
      <c r="M21" s="22"/>
      <c r="N21" s="150"/>
      <c r="O21" s="150"/>
      <c r="P21" s="13"/>
      <c r="Q21" s="13"/>
    </row>
    <row r="22" spans="1:17" ht="15" customHeight="1" x14ac:dyDescent="0.2">
      <c r="A22" s="13"/>
      <c r="B22" s="324"/>
      <c r="C22" s="26" t="s">
        <v>130</v>
      </c>
      <c r="D22" s="352">
        <f t="shared" si="0"/>
        <v>0</v>
      </c>
      <c r="E22" s="412">
        <v>0</v>
      </c>
      <c r="F22" s="35" t="s">
        <v>92</v>
      </c>
      <c r="G22" s="496">
        <f t="shared" si="1"/>
        <v>0</v>
      </c>
      <c r="H22" s="367" t="s">
        <v>92</v>
      </c>
      <c r="I22" s="329">
        <v>0</v>
      </c>
      <c r="J22" s="329">
        <v>0</v>
      </c>
      <c r="K22" s="328">
        <v>0</v>
      </c>
      <c r="L22" s="325"/>
      <c r="M22" s="22"/>
      <c r="N22" s="150"/>
      <c r="O22" s="150"/>
      <c r="P22" s="13"/>
      <c r="Q22" s="13"/>
    </row>
    <row r="23" spans="1:17" ht="15" customHeight="1" x14ac:dyDescent="0.2">
      <c r="A23" s="13"/>
      <c r="B23" s="324"/>
      <c r="C23" s="26" t="s">
        <v>131</v>
      </c>
      <c r="D23" s="4">
        <f t="shared" si="0"/>
        <v>3725.0165646828896</v>
      </c>
      <c r="E23" s="329">
        <v>0</v>
      </c>
      <c r="F23" s="35" t="s">
        <v>92</v>
      </c>
      <c r="G23" s="4">
        <f t="shared" si="1"/>
        <v>3725.0165646828896</v>
      </c>
      <c r="H23" s="367">
        <v>3387.5259339136587</v>
      </c>
      <c r="I23" s="35">
        <v>31.687000000000001</v>
      </c>
      <c r="J23" s="368">
        <v>305.80363076923101</v>
      </c>
      <c r="K23" s="369">
        <v>0</v>
      </c>
      <c r="L23" s="325"/>
      <c r="M23" s="22"/>
      <c r="N23" s="150"/>
      <c r="O23" s="150"/>
      <c r="P23" s="13"/>
      <c r="Q23" s="13"/>
    </row>
    <row r="24" spans="1:17" ht="15" customHeight="1" x14ac:dyDescent="0.2">
      <c r="A24" s="13"/>
      <c r="B24" s="324"/>
      <c r="C24" s="26" t="s">
        <v>132</v>
      </c>
      <c r="D24" s="352">
        <f t="shared" si="0"/>
        <v>0</v>
      </c>
      <c r="E24" s="329">
        <v>0</v>
      </c>
      <c r="F24" s="35" t="s">
        <v>92</v>
      </c>
      <c r="G24" s="352">
        <f t="shared" si="1"/>
        <v>0</v>
      </c>
      <c r="H24" s="367" t="s">
        <v>92</v>
      </c>
      <c r="I24" s="329">
        <v>0</v>
      </c>
      <c r="J24" s="329">
        <v>0</v>
      </c>
      <c r="K24" s="328">
        <v>0</v>
      </c>
      <c r="L24" s="325"/>
      <c r="M24" s="22"/>
      <c r="N24" s="150"/>
      <c r="O24" s="150"/>
      <c r="P24" s="13"/>
      <c r="Q24" s="13"/>
    </row>
    <row r="25" spans="1:17" ht="15" customHeight="1" x14ac:dyDescent="0.2">
      <c r="A25" s="13"/>
      <c r="B25" s="324"/>
      <c r="C25" s="26" t="s">
        <v>133</v>
      </c>
      <c r="D25" s="4">
        <f t="shared" si="0"/>
        <v>450463.20099199016</v>
      </c>
      <c r="E25" s="35">
        <v>19.145000000000003</v>
      </c>
      <c r="F25" s="35" t="s">
        <v>92</v>
      </c>
      <c r="G25" s="4">
        <f t="shared" si="1"/>
        <v>450444.05599199014</v>
      </c>
      <c r="H25" s="367">
        <v>25005.041693023551</v>
      </c>
      <c r="I25" s="35">
        <v>30253.922268733822</v>
      </c>
      <c r="J25" s="368">
        <v>393236.64541432902</v>
      </c>
      <c r="K25" s="328">
        <v>1948.4466159037329</v>
      </c>
      <c r="L25" s="325"/>
      <c r="M25" s="22"/>
      <c r="N25" s="150"/>
      <c r="O25" s="150"/>
      <c r="P25" s="13"/>
      <c r="Q25" s="13"/>
    </row>
    <row r="26" spans="1:17" ht="15" customHeight="1" x14ac:dyDescent="0.2">
      <c r="A26" s="13"/>
      <c r="B26" s="324"/>
      <c r="C26" s="26" t="s">
        <v>134</v>
      </c>
      <c r="D26" s="4">
        <f t="shared" si="0"/>
        <v>134249.98985499999</v>
      </c>
      <c r="E26" s="35">
        <v>122441.97849999998</v>
      </c>
      <c r="F26" s="35" t="s">
        <v>92</v>
      </c>
      <c r="G26" s="4">
        <f t="shared" si="1"/>
        <v>11808.011355000001</v>
      </c>
      <c r="H26" s="367" t="s">
        <v>92</v>
      </c>
      <c r="I26" s="35">
        <v>790.89370000000008</v>
      </c>
      <c r="J26" s="368">
        <v>11017.117655</v>
      </c>
      <c r="K26" s="328">
        <v>0</v>
      </c>
      <c r="L26" s="325"/>
      <c r="M26" s="22"/>
      <c r="N26" s="150"/>
      <c r="O26" s="150"/>
      <c r="P26" s="13"/>
      <c r="Q26" s="13"/>
    </row>
    <row r="27" spans="1:17" ht="15" customHeight="1" x14ac:dyDescent="0.2">
      <c r="A27" s="13"/>
      <c r="B27" s="324"/>
      <c r="C27" s="26" t="s">
        <v>135</v>
      </c>
      <c r="D27" s="4">
        <f t="shared" si="0"/>
        <v>33034.476132051022</v>
      </c>
      <c r="E27" s="329">
        <v>0</v>
      </c>
      <c r="F27" s="35" t="s">
        <v>92</v>
      </c>
      <c r="G27" s="4">
        <f t="shared" si="1"/>
        <v>33034.476132051022</v>
      </c>
      <c r="H27" s="367">
        <v>11710.328194291234</v>
      </c>
      <c r="I27" s="35">
        <v>998.67550000000017</v>
      </c>
      <c r="J27" s="368">
        <v>18580.202173017999</v>
      </c>
      <c r="K27" s="328">
        <v>1745.2702647417907</v>
      </c>
      <c r="L27" s="325"/>
      <c r="M27" s="22"/>
      <c r="N27" s="150"/>
      <c r="O27" s="150"/>
      <c r="P27" s="13"/>
      <c r="Q27" s="13"/>
    </row>
    <row r="28" spans="1:17" ht="15" customHeight="1" x14ac:dyDescent="0.2">
      <c r="A28" s="13"/>
      <c r="B28" s="324"/>
      <c r="C28" s="26" t="s">
        <v>136</v>
      </c>
      <c r="D28" s="4">
        <f t="shared" si="0"/>
        <v>5300.1359723778405</v>
      </c>
      <c r="E28" s="329">
        <v>0</v>
      </c>
      <c r="F28" s="35" t="s">
        <v>92</v>
      </c>
      <c r="G28" s="4">
        <f t="shared" si="1"/>
        <v>5300.1359723778405</v>
      </c>
      <c r="H28" s="367">
        <v>5225.8728038593217</v>
      </c>
      <c r="I28" s="329">
        <v>0</v>
      </c>
      <c r="J28" s="368">
        <v>74.263168518518498</v>
      </c>
      <c r="K28" s="328">
        <v>0</v>
      </c>
      <c r="L28" s="325"/>
      <c r="M28" s="22"/>
      <c r="N28" s="150"/>
      <c r="O28" s="150"/>
      <c r="P28" s="13"/>
      <c r="Q28" s="13"/>
    </row>
    <row r="29" spans="1:17" ht="15" customHeight="1" x14ac:dyDescent="0.2">
      <c r="A29" s="13"/>
      <c r="B29" s="324"/>
      <c r="C29" s="26" t="s">
        <v>137</v>
      </c>
      <c r="D29" s="4">
        <f t="shared" si="0"/>
        <v>3350.2911642795025</v>
      </c>
      <c r="E29" s="329">
        <v>0</v>
      </c>
      <c r="F29" s="35" t="s">
        <v>92</v>
      </c>
      <c r="G29" s="4">
        <f t="shared" si="1"/>
        <v>3350.2911642795025</v>
      </c>
      <c r="H29" s="367">
        <v>2816.9734555835275</v>
      </c>
      <c r="I29" s="35">
        <v>130.07</v>
      </c>
      <c r="J29" s="35">
        <v>56.921999999999997</v>
      </c>
      <c r="K29" s="328">
        <v>346.32570869597492</v>
      </c>
      <c r="L29" s="325"/>
      <c r="M29" s="22"/>
      <c r="N29" s="150"/>
      <c r="O29" s="150"/>
      <c r="P29" s="13"/>
      <c r="Q29" s="13"/>
    </row>
    <row r="30" spans="1:17" ht="15" customHeight="1" x14ac:dyDescent="0.2">
      <c r="A30" s="13"/>
      <c r="B30" s="324"/>
      <c r="C30" s="26" t="s">
        <v>138</v>
      </c>
      <c r="D30" s="4">
        <f t="shared" si="0"/>
        <v>280.84845925514981</v>
      </c>
      <c r="E30" s="329">
        <v>0</v>
      </c>
      <c r="F30" s="35" t="s">
        <v>92</v>
      </c>
      <c r="G30" s="4">
        <f t="shared" si="1"/>
        <v>280.84845925514981</v>
      </c>
      <c r="H30" s="367">
        <v>280.84845925514981</v>
      </c>
      <c r="I30" s="329">
        <v>0</v>
      </c>
      <c r="J30" s="329">
        <v>0</v>
      </c>
      <c r="K30" s="328">
        <v>0</v>
      </c>
      <c r="L30" s="325"/>
      <c r="M30" s="22"/>
      <c r="N30" s="150"/>
      <c r="O30" s="150"/>
      <c r="P30" s="13"/>
      <c r="Q30" s="13"/>
    </row>
    <row r="31" spans="1:17" ht="15" customHeight="1" x14ac:dyDescent="0.2">
      <c r="A31" s="13"/>
      <c r="B31" s="324"/>
      <c r="C31" s="26" t="s">
        <v>139</v>
      </c>
      <c r="D31" s="4">
        <f t="shared" si="0"/>
        <v>5319.4971857603359</v>
      </c>
      <c r="E31" s="329">
        <v>0</v>
      </c>
      <c r="F31" s="35" t="s">
        <v>92</v>
      </c>
      <c r="G31" s="4">
        <f t="shared" si="1"/>
        <v>5319.4971857603359</v>
      </c>
      <c r="H31" s="367">
        <v>1705.1210661424159</v>
      </c>
      <c r="I31" s="35">
        <v>1673.3801000000001</v>
      </c>
      <c r="J31" s="368">
        <v>237.08849000000001</v>
      </c>
      <c r="K31" s="328">
        <v>1703.9075296179194</v>
      </c>
      <c r="L31" s="325"/>
      <c r="M31" s="22"/>
      <c r="N31" s="150"/>
      <c r="O31" s="150"/>
      <c r="P31" s="13"/>
      <c r="Q31" s="13"/>
    </row>
    <row r="32" spans="1:17" ht="15" customHeight="1" x14ac:dyDescent="0.2">
      <c r="A32" s="13"/>
      <c r="B32" s="324"/>
      <c r="C32" s="26" t="s">
        <v>140</v>
      </c>
      <c r="D32" s="4">
        <f t="shared" si="0"/>
        <v>695.47848539899701</v>
      </c>
      <c r="E32" s="329">
        <v>0</v>
      </c>
      <c r="F32" s="35" t="s">
        <v>92</v>
      </c>
      <c r="G32" s="4">
        <f t="shared" si="1"/>
        <v>695.47848539899701</v>
      </c>
      <c r="H32" s="367">
        <v>695.47848539899701</v>
      </c>
      <c r="I32" s="329">
        <v>0</v>
      </c>
      <c r="J32" s="329">
        <v>0</v>
      </c>
      <c r="K32" s="328">
        <v>0</v>
      </c>
      <c r="L32" s="325"/>
      <c r="M32" s="22"/>
      <c r="N32" s="150"/>
      <c r="O32" s="150"/>
      <c r="P32" s="13"/>
      <c r="Q32" s="13"/>
    </row>
    <row r="33" spans="1:17" ht="15" customHeight="1" x14ac:dyDescent="0.2">
      <c r="A33" s="13"/>
      <c r="B33" s="324"/>
      <c r="C33" s="26" t="s">
        <v>141</v>
      </c>
      <c r="D33" s="4">
        <f t="shared" si="0"/>
        <v>567447.44135958003</v>
      </c>
      <c r="E33" s="35">
        <v>566838.07500000007</v>
      </c>
      <c r="F33" s="35" t="s">
        <v>92</v>
      </c>
      <c r="G33" s="4">
        <f t="shared" si="1"/>
        <v>609.36635957996486</v>
      </c>
      <c r="H33" s="367">
        <v>609.36635957996486</v>
      </c>
      <c r="I33" s="329">
        <v>0</v>
      </c>
      <c r="J33" s="329">
        <v>0</v>
      </c>
      <c r="K33" s="328">
        <v>0</v>
      </c>
      <c r="L33" s="325"/>
      <c r="M33" s="22"/>
      <c r="N33" s="150"/>
      <c r="O33" s="150"/>
      <c r="P33" s="13"/>
      <c r="Q33" s="13"/>
    </row>
    <row r="34" spans="1:17" ht="15" customHeight="1" x14ac:dyDescent="0.2">
      <c r="A34" s="13"/>
      <c r="B34" s="324"/>
      <c r="C34" s="26" t="s">
        <v>142</v>
      </c>
      <c r="D34" s="4">
        <f t="shared" si="0"/>
        <v>4920.4829127693647</v>
      </c>
      <c r="E34" s="329">
        <v>0</v>
      </c>
      <c r="F34" s="35" t="s">
        <v>92</v>
      </c>
      <c r="G34" s="4">
        <f t="shared" si="1"/>
        <v>4920.4829127693647</v>
      </c>
      <c r="H34" s="367">
        <v>3068.1331302693648</v>
      </c>
      <c r="I34" s="35">
        <v>45.567999999999998</v>
      </c>
      <c r="J34" s="368">
        <v>1806.7817825</v>
      </c>
      <c r="K34" s="328">
        <v>0</v>
      </c>
      <c r="L34" s="325"/>
      <c r="M34" s="22"/>
      <c r="N34" s="150"/>
      <c r="O34" s="150"/>
      <c r="P34" s="13"/>
      <c r="Q34" s="13"/>
    </row>
    <row r="35" spans="1:17" ht="15" customHeight="1" x14ac:dyDescent="0.2">
      <c r="A35" s="13"/>
      <c r="B35" s="324"/>
      <c r="C35" s="26" t="s">
        <v>143</v>
      </c>
      <c r="D35" s="4">
        <f t="shared" si="0"/>
        <v>453086.66724725731</v>
      </c>
      <c r="E35" s="35">
        <v>434932.43999999989</v>
      </c>
      <c r="F35" s="35" t="s">
        <v>92</v>
      </c>
      <c r="G35" s="4">
        <f t="shared" si="1"/>
        <v>18154.227247257426</v>
      </c>
      <c r="H35" s="367">
        <v>293.16432725742555</v>
      </c>
      <c r="I35" s="35">
        <v>3986.4539199999999</v>
      </c>
      <c r="J35" s="368">
        <v>13874.609</v>
      </c>
      <c r="K35" s="328">
        <v>0</v>
      </c>
      <c r="L35" s="325"/>
      <c r="M35" s="22"/>
      <c r="N35" s="150"/>
      <c r="O35" s="150"/>
      <c r="P35" s="13"/>
      <c r="Q35" s="13"/>
    </row>
    <row r="36" spans="1:17" ht="15" customHeight="1" x14ac:dyDescent="0.2">
      <c r="A36" s="13"/>
      <c r="B36" s="324"/>
      <c r="C36" s="26" t="s">
        <v>144</v>
      </c>
      <c r="D36" s="4">
        <f t="shared" si="0"/>
        <v>1039043.2321319178</v>
      </c>
      <c r="E36" s="35">
        <v>954080.21799999999</v>
      </c>
      <c r="F36" s="35" t="s">
        <v>92</v>
      </c>
      <c r="G36" s="4">
        <f t="shared" si="1"/>
        <v>84963.014131917822</v>
      </c>
      <c r="H36" s="367">
        <v>10498.675724176894</v>
      </c>
      <c r="I36" s="35">
        <v>56109.515339999984</v>
      </c>
      <c r="J36" s="368">
        <v>8513.0629124499992</v>
      </c>
      <c r="K36" s="328">
        <v>9841.7601552909509</v>
      </c>
      <c r="L36" s="325"/>
      <c r="M36" s="22"/>
      <c r="N36" s="150"/>
      <c r="O36" s="150"/>
      <c r="P36" s="13"/>
      <c r="Q36" s="13"/>
    </row>
    <row r="37" spans="1:17" ht="15" customHeight="1" x14ac:dyDescent="0.2">
      <c r="A37" s="13"/>
      <c r="B37" s="324"/>
      <c r="C37" s="26" t="s">
        <v>145</v>
      </c>
      <c r="D37" s="4">
        <f t="shared" si="0"/>
        <v>62256.780583030988</v>
      </c>
      <c r="E37" s="35">
        <v>59442.325000000004</v>
      </c>
      <c r="F37" s="35" t="s">
        <v>92</v>
      </c>
      <c r="G37" s="4">
        <f t="shared" si="1"/>
        <v>2814.4555830309846</v>
      </c>
      <c r="H37" s="367">
        <v>830.95518303098459</v>
      </c>
      <c r="I37" s="35">
        <v>43.769300000000001</v>
      </c>
      <c r="J37" s="368">
        <v>1939.7311</v>
      </c>
      <c r="K37" s="328">
        <v>0</v>
      </c>
      <c r="L37" s="325"/>
      <c r="M37" s="22"/>
      <c r="N37" s="150"/>
      <c r="O37" s="150"/>
      <c r="P37" s="13"/>
      <c r="Q37" s="13"/>
    </row>
    <row r="38" spans="1:17" ht="15" customHeight="1" x14ac:dyDescent="0.2">
      <c r="A38" s="13"/>
      <c r="B38" s="324"/>
      <c r="C38" s="26" t="s">
        <v>146</v>
      </c>
      <c r="D38" s="4">
        <f t="shared" si="0"/>
        <v>5728.5296423275358</v>
      </c>
      <c r="E38" s="329">
        <v>0</v>
      </c>
      <c r="F38" s="35" t="s">
        <v>92</v>
      </c>
      <c r="G38" s="4">
        <f t="shared" si="1"/>
        <v>5728.5296423275358</v>
      </c>
      <c r="H38" s="367">
        <v>815.72182232753528</v>
      </c>
      <c r="I38" s="35">
        <v>34.133499999999998</v>
      </c>
      <c r="J38" s="368">
        <v>4878.6743200000001</v>
      </c>
      <c r="K38" s="328">
        <v>0</v>
      </c>
      <c r="L38" s="325"/>
      <c r="M38" s="22"/>
      <c r="N38" s="150"/>
      <c r="O38" s="150"/>
      <c r="P38" s="13"/>
      <c r="Q38" s="13"/>
    </row>
    <row r="39" spans="1:17" ht="15" customHeight="1" x14ac:dyDescent="0.2">
      <c r="A39" s="13"/>
      <c r="B39" s="324"/>
      <c r="C39" s="26" t="s">
        <v>147</v>
      </c>
      <c r="D39" s="4">
        <f t="shared" si="0"/>
        <v>590.76263561419012</v>
      </c>
      <c r="E39" s="329">
        <v>0</v>
      </c>
      <c r="F39" s="35" t="s">
        <v>92</v>
      </c>
      <c r="G39" s="4">
        <f t="shared" si="1"/>
        <v>590.76263561419012</v>
      </c>
      <c r="H39" s="367">
        <v>590.21460561419008</v>
      </c>
      <c r="I39" s="329">
        <v>0</v>
      </c>
      <c r="J39" s="368">
        <v>0.54803000000000002</v>
      </c>
      <c r="K39" s="328">
        <v>0</v>
      </c>
      <c r="L39" s="325"/>
      <c r="M39" s="22"/>
      <c r="N39" s="150"/>
      <c r="O39" s="150"/>
      <c r="P39" s="13"/>
      <c r="Q39" s="13"/>
    </row>
    <row r="40" spans="1:17" ht="15" customHeight="1" x14ac:dyDescent="0.2">
      <c r="A40" s="13"/>
      <c r="B40" s="324"/>
      <c r="C40" s="26" t="s">
        <v>148</v>
      </c>
      <c r="D40" s="4">
        <f t="shared" si="0"/>
        <v>3213.9655080870343</v>
      </c>
      <c r="E40" s="35">
        <v>237.11500000000001</v>
      </c>
      <c r="F40" s="35" t="s">
        <v>92</v>
      </c>
      <c r="G40" s="4">
        <f t="shared" si="1"/>
        <v>2976.8505080870345</v>
      </c>
      <c r="H40" s="367">
        <v>1048.0481880870343</v>
      </c>
      <c r="I40" s="329">
        <v>0</v>
      </c>
      <c r="J40" s="368">
        <v>1928.80232</v>
      </c>
      <c r="K40" s="328">
        <v>0</v>
      </c>
      <c r="L40" s="325"/>
      <c r="M40" s="22"/>
      <c r="N40" s="150"/>
      <c r="O40" s="150"/>
      <c r="P40" s="13"/>
      <c r="Q40" s="13"/>
    </row>
    <row r="41" spans="1:17" ht="15" customHeight="1" x14ac:dyDescent="0.2">
      <c r="A41" s="13"/>
      <c r="B41" s="324"/>
      <c r="C41" s="26" t="s">
        <v>149</v>
      </c>
      <c r="D41" s="4">
        <f t="shared" si="0"/>
        <v>237401.20823497704</v>
      </c>
      <c r="E41" s="35">
        <v>236637.89500000002</v>
      </c>
      <c r="F41" s="35" t="s">
        <v>92</v>
      </c>
      <c r="G41" s="4">
        <f t="shared" si="1"/>
        <v>763.31323497701965</v>
      </c>
      <c r="H41" s="367">
        <v>740.3134349770196</v>
      </c>
      <c r="I41" s="35">
        <v>22.9998</v>
      </c>
      <c r="J41" s="329">
        <v>0</v>
      </c>
      <c r="K41" s="328">
        <v>0</v>
      </c>
      <c r="L41" s="325"/>
      <c r="M41" s="22"/>
      <c r="N41" s="150"/>
      <c r="O41" s="150"/>
      <c r="P41" s="13"/>
      <c r="Q41" s="13"/>
    </row>
    <row r="42" spans="1:17" ht="15" customHeight="1" x14ac:dyDescent="0.2">
      <c r="A42" s="13"/>
      <c r="B42" s="324"/>
      <c r="C42" s="26" t="s">
        <v>150</v>
      </c>
      <c r="D42" s="4">
        <f t="shared" si="0"/>
        <v>188041.7914462809</v>
      </c>
      <c r="E42" s="35">
        <v>187945.15499999997</v>
      </c>
      <c r="F42" s="35" t="s">
        <v>92</v>
      </c>
      <c r="G42" s="4">
        <f t="shared" si="1"/>
        <v>96.636446280915365</v>
      </c>
      <c r="H42" s="367">
        <v>96.636446280915365</v>
      </c>
      <c r="I42" s="329">
        <v>0</v>
      </c>
      <c r="J42" s="329">
        <v>0</v>
      </c>
      <c r="K42" s="328">
        <v>0</v>
      </c>
      <c r="L42" s="325"/>
      <c r="M42" s="22"/>
      <c r="N42" s="150"/>
      <c r="O42" s="150"/>
      <c r="P42" s="13"/>
      <c r="Q42" s="13"/>
    </row>
    <row r="43" spans="1:17" ht="15" customHeight="1" x14ac:dyDescent="0.2">
      <c r="A43" s="13"/>
      <c r="B43" s="324"/>
      <c r="C43" s="26" t="s">
        <v>151</v>
      </c>
      <c r="D43" s="4">
        <f t="shared" si="0"/>
        <v>138263.74139448482</v>
      </c>
      <c r="E43" s="35">
        <v>128233.995</v>
      </c>
      <c r="F43" s="35" t="s">
        <v>92</v>
      </c>
      <c r="G43" s="4">
        <f t="shared" si="1"/>
        <v>10029.74639448482</v>
      </c>
      <c r="H43" s="367">
        <v>7333.0727944848204</v>
      </c>
      <c r="I43" s="35">
        <v>1477.4983</v>
      </c>
      <c r="J43" s="368">
        <v>1219.1753000000001</v>
      </c>
      <c r="K43" s="328">
        <v>0</v>
      </c>
      <c r="L43" s="325"/>
      <c r="M43" s="22"/>
      <c r="N43" s="150"/>
      <c r="O43" s="150"/>
      <c r="P43" s="13"/>
      <c r="Q43" s="13"/>
    </row>
    <row r="44" spans="1:17" ht="15" customHeight="1" x14ac:dyDescent="0.2">
      <c r="A44" s="13"/>
      <c r="B44" s="324"/>
      <c r="C44" s="26" t="s">
        <v>152</v>
      </c>
      <c r="D44" s="4">
        <f t="shared" si="0"/>
        <v>271037.0387147938</v>
      </c>
      <c r="E44" s="35">
        <v>269749.73800000001</v>
      </c>
      <c r="F44" s="35" t="s">
        <v>92</v>
      </c>
      <c r="G44" s="4">
        <f t="shared" si="1"/>
        <v>1287.3007147937981</v>
      </c>
      <c r="H44" s="367">
        <v>1287.3007147937981</v>
      </c>
      <c r="I44" s="329">
        <v>0</v>
      </c>
      <c r="J44" s="329">
        <v>0</v>
      </c>
      <c r="K44" s="328">
        <v>0</v>
      </c>
      <c r="L44" s="325"/>
      <c r="M44" s="22"/>
      <c r="N44" s="150"/>
      <c r="O44" s="150"/>
      <c r="P44" s="13"/>
      <c r="Q44" s="13"/>
    </row>
    <row r="45" spans="1:17" ht="15" customHeight="1" x14ac:dyDescent="0.2">
      <c r="A45" s="13"/>
      <c r="B45" s="324"/>
      <c r="C45" s="26" t="s">
        <v>153</v>
      </c>
      <c r="D45" s="4">
        <f t="shared" si="0"/>
        <v>6729.0604203793555</v>
      </c>
      <c r="E45" s="329">
        <v>0</v>
      </c>
      <c r="F45" s="35" t="s">
        <v>92</v>
      </c>
      <c r="G45" s="4">
        <f t="shared" si="1"/>
        <v>6729.0604203793555</v>
      </c>
      <c r="H45" s="367">
        <v>6105.8833662793559</v>
      </c>
      <c r="I45" s="35">
        <v>539.03989999999999</v>
      </c>
      <c r="J45" s="368">
        <v>84.137154100000004</v>
      </c>
      <c r="K45" s="328">
        <v>0</v>
      </c>
      <c r="L45" s="325"/>
      <c r="M45" s="22"/>
      <c r="N45" s="150"/>
      <c r="O45" s="150"/>
      <c r="P45" s="13"/>
      <c r="Q45" s="13"/>
    </row>
    <row r="46" spans="1:17" ht="15" customHeight="1" x14ac:dyDescent="0.2">
      <c r="A46" s="13"/>
      <c r="B46" s="324"/>
      <c r="C46" s="26" t="s">
        <v>154</v>
      </c>
      <c r="D46" s="4">
        <f t="shared" si="0"/>
        <v>530072.77838651766</v>
      </c>
      <c r="E46" s="35">
        <v>438035.03</v>
      </c>
      <c r="F46" s="35" t="s">
        <v>92</v>
      </c>
      <c r="G46" s="4">
        <f t="shared" si="1"/>
        <v>92037.748386517575</v>
      </c>
      <c r="H46" s="367">
        <v>19643.495272767577</v>
      </c>
      <c r="I46" s="35">
        <v>28683.187450000009</v>
      </c>
      <c r="J46" s="368">
        <v>43711.06566375</v>
      </c>
      <c r="K46" s="328">
        <v>0</v>
      </c>
      <c r="L46" s="325"/>
      <c r="M46" s="22"/>
      <c r="N46" s="150"/>
      <c r="O46" s="150"/>
      <c r="P46" s="13"/>
      <c r="Q46" s="13"/>
    </row>
    <row r="47" spans="1:17" ht="15" customHeight="1" x14ac:dyDescent="0.2">
      <c r="A47" s="13"/>
      <c r="B47" s="324"/>
      <c r="C47" s="26" t="s">
        <v>155</v>
      </c>
      <c r="D47" s="4">
        <f t="shared" si="0"/>
        <v>209.68383259812174</v>
      </c>
      <c r="E47" s="329">
        <v>0</v>
      </c>
      <c r="F47" s="35" t="s">
        <v>92</v>
      </c>
      <c r="G47" s="4">
        <f t="shared" si="1"/>
        <v>209.68383259812174</v>
      </c>
      <c r="H47" s="367">
        <v>209.68383259812174</v>
      </c>
      <c r="I47" s="329">
        <v>0</v>
      </c>
      <c r="J47" s="329">
        <v>0</v>
      </c>
      <c r="K47" s="328">
        <v>0</v>
      </c>
      <c r="L47" s="325"/>
      <c r="M47" s="22"/>
      <c r="N47" s="150"/>
      <c r="O47" s="150"/>
      <c r="P47" s="13"/>
      <c r="Q47" s="13"/>
    </row>
    <row r="48" spans="1:17" ht="15" customHeight="1" x14ac:dyDescent="0.2">
      <c r="A48" s="13"/>
      <c r="B48" s="324"/>
      <c r="C48" s="26" t="s">
        <v>156</v>
      </c>
      <c r="D48" s="4">
        <f t="shared" si="0"/>
        <v>20384.993636074596</v>
      </c>
      <c r="E48" s="329">
        <v>0</v>
      </c>
      <c r="F48" s="35" t="s">
        <v>92</v>
      </c>
      <c r="G48" s="4">
        <f t="shared" si="1"/>
        <v>20384.993636074596</v>
      </c>
      <c r="H48" s="367">
        <v>14657.084208074597</v>
      </c>
      <c r="I48" s="35">
        <v>1637.0670199999997</v>
      </c>
      <c r="J48" s="368">
        <v>4090.842408</v>
      </c>
      <c r="K48" s="328">
        <v>0</v>
      </c>
      <c r="L48" s="325"/>
      <c r="M48" s="22"/>
      <c r="N48" s="150"/>
      <c r="O48" s="150"/>
      <c r="P48" s="13"/>
      <c r="Q48" s="13"/>
    </row>
    <row r="49" spans="1:17" ht="15" customHeight="1" x14ac:dyDescent="0.2">
      <c r="A49" s="13"/>
      <c r="B49" s="324"/>
      <c r="C49" s="26" t="s">
        <v>157</v>
      </c>
      <c r="D49" s="4">
        <f t="shared" si="0"/>
        <v>187294.56564661048</v>
      </c>
      <c r="E49" s="35">
        <v>169473.84999999998</v>
      </c>
      <c r="F49" s="35" t="s">
        <v>92</v>
      </c>
      <c r="G49" s="4">
        <f t="shared" si="1"/>
        <v>17820.715646610497</v>
      </c>
      <c r="H49" s="367">
        <v>732.87824661049387</v>
      </c>
      <c r="I49" s="35">
        <v>60.929499999999997</v>
      </c>
      <c r="J49" s="368">
        <v>17025.173900000002</v>
      </c>
      <c r="K49" s="328">
        <v>1.734</v>
      </c>
      <c r="L49" s="325"/>
      <c r="M49" s="22"/>
      <c r="N49" s="150"/>
      <c r="O49" s="150"/>
      <c r="P49" s="13"/>
      <c r="Q49" s="13"/>
    </row>
    <row r="50" spans="1:17" ht="15" customHeight="1" x14ac:dyDescent="0.2">
      <c r="A50" s="13"/>
      <c r="B50" s="324"/>
      <c r="C50" s="26" t="s">
        <v>158</v>
      </c>
      <c r="D50" s="4">
        <f t="shared" si="0"/>
        <v>337140.39444350102</v>
      </c>
      <c r="E50" s="35">
        <v>207441.66000000003</v>
      </c>
      <c r="F50" s="35" t="s">
        <v>92</v>
      </c>
      <c r="G50" s="4">
        <f t="shared" si="1"/>
        <v>129698.734443501</v>
      </c>
      <c r="H50" s="367">
        <v>52472.094134328261</v>
      </c>
      <c r="I50" s="35">
        <v>11410.170900000006</v>
      </c>
      <c r="J50" s="368">
        <v>58959.751531900001</v>
      </c>
      <c r="K50" s="328">
        <v>6856.7178772727302</v>
      </c>
      <c r="L50" s="325"/>
      <c r="M50" s="22"/>
      <c r="N50" s="150"/>
      <c r="O50" s="150"/>
      <c r="P50" s="13"/>
      <c r="Q50" s="13"/>
    </row>
    <row r="51" spans="1:17" ht="15" customHeight="1" x14ac:dyDescent="0.2">
      <c r="A51" s="13"/>
      <c r="B51" s="324"/>
      <c r="C51" s="26" t="s">
        <v>159</v>
      </c>
      <c r="D51" s="4">
        <f t="shared" si="0"/>
        <v>17542.668241188538</v>
      </c>
      <c r="E51" s="329">
        <v>0</v>
      </c>
      <c r="F51" s="35" t="s">
        <v>92</v>
      </c>
      <c r="G51" s="4">
        <f t="shared" si="1"/>
        <v>17542.668241188538</v>
      </c>
      <c r="H51" s="367">
        <v>16429.805141188535</v>
      </c>
      <c r="I51" s="35">
        <v>925.9272000000002</v>
      </c>
      <c r="J51" s="368">
        <v>186.9359</v>
      </c>
      <c r="K51" s="328">
        <v>0</v>
      </c>
      <c r="L51" s="325"/>
      <c r="M51" s="22"/>
      <c r="N51" s="150"/>
      <c r="O51" s="150"/>
      <c r="P51" s="13"/>
      <c r="Q51" s="13"/>
    </row>
    <row r="52" spans="1:17" ht="15" customHeight="1" x14ac:dyDescent="0.2">
      <c r="A52" s="13"/>
      <c r="B52" s="324"/>
      <c r="C52" s="26" t="s">
        <v>160</v>
      </c>
      <c r="D52" s="4">
        <f t="shared" si="0"/>
        <v>23011.174896354431</v>
      </c>
      <c r="E52" s="329">
        <v>0</v>
      </c>
      <c r="F52" s="35" t="s">
        <v>92</v>
      </c>
      <c r="G52" s="4">
        <f t="shared" si="1"/>
        <v>23011.174896354431</v>
      </c>
      <c r="H52" s="367">
        <v>1860.7921915601275</v>
      </c>
      <c r="I52" s="329">
        <v>0</v>
      </c>
      <c r="J52" s="368">
        <v>21.536000000000001</v>
      </c>
      <c r="K52" s="328">
        <v>21128.846704794301</v>
      </c>
      <c r="L52" s="325"/>
      <c r="M52" s="22"/>
      <c r="N52" s="150"/>
      <c r="O52" s="150"/>
      <c r="P52" s="13"/>
      <c r="Q52" s="13"/>
    </row>
    <row r="53" spans="1:17" ht="15" customHeight="1" x14ac:dyDescent="0.2">
      <c r="A53" s="13"/>
      <c r="B53" s="324"/>
      <c r="C53" s="26" t="s">
        <v>161</v>
      </c>
      <c r="D53" s="4">
        <f t="shared" si="0"/>
        <v>7920.5079826567071</v>
      </c>
      <c r="E53" s="329">
        <v>0</v>
      </c>
      <c r="F53" s="35" t="s">
        <v>92</v>
      </c>
      <c r="G53" s="4">
        <f t="shared" si="1"/>
        <v>7920.5079826567071</v>
      </c>
      <c r="H53" s="367">
        <v>4156.5006826567069</v>
      </c>
      <c r="I53" s="35">
        <v>116.17210000000001</v>
      </c>
      <c r="J53" s="368">
        <v>228.6652</v>
      </c>
      <c r="K53" s="328">
        <v>3419.17</v>
      </c>
      <c r="L53" s="325"/>
      <c r="M53" s="22"/>
      <c r="N53" s="150"/>
      <c r="O53" s="150"/>
      <c r="P53" s="13"/>
      <c r="Q53" s="13"/>
    </row>
    <row r="54" spans="1:17" ht="15" customHeight="1" x14ac:dyDescent="0.2">
      <c r="A54" s="13"/>
      <c r="B54" s="324"/>
      <c r="C54" s="26" t="s">
        <v>162</v>
      </c>
      <c r="D54" s="4">
        <f t="shared" si="0"/>
        <v>2287.1059863511855</v>
      </c>
      <c r="E54" s="329">
        <v>0</v>
      </c>
      <c r="F54" s="35" t="s">
        <v>92</v>
      </c>
      <c r="G54" s="4">
        <f t="shared" si="1"/>
        <v>2287.1059863511855</v>
      </c>
      <c r="H54" s="367">
        <v>1568.7490863511853</v>
      </c>
      <c r="I54" s="35">
        <v>93.4114</v>
      </c>
      <c r="J54" s="368">
        <v>624.94550000000004</v>
      </c>
      <c r="K54" s="328">
        <v>0</v>
      </c>
      <c r="L54" s="325"/>
      <c r="M54" s="22"/>
      <c r="N54" s="150"/>
      <c r="O54" s="150"/>
      <c r="P54" s="13"/>
      <c r="Q54" s="13"/>
    </row>
    <row r="55" spans="1:17" ht="15" customHeight="1" x14ac:dyDescent="0.2">
      <c r="A55" s="13"/>
      <c r="B55" s="324"/>
      <c r="C55" s="26" t="s">
        <v>163</v>
      </c>
      <c r="D55" s="4">
        <f t="shared" si="0"/>
        <v>47124.630643516386</v>
      </c>
      <c r="E55" s="35">
        <v>28664.885000000002</v>
      </c>
      <c r="F55" s="35" t="s">
        <v>92</v>
      </c>
      <c r="G55" s="4">
        <f t="shared" si="1"/>
        <v>18459.74564351638</v>
      </c>
      <c r="H55" s="367">
        <v>5015.0056963163797</v>
      </c>
      <c r="I55" s="35">
        <v>5116.7994000000017</v>
      </c>
      <c r="J55" s="368">
        <v>4831.2505472000003</v>
      </c>
      <c r="K55" s="328">
        <v>3496.69</v>
      </c>
      <c r="L55" s="325"/>
      <c r="M55" s="22"/>
      <c r="N55" s="150"/>
      <c r="O55" s="150"/>
      <c r="P55" s="13"/>
      <c r="Q55" s="13"/>
    </row>
    <row r="56" spans="1:17" ht="15" customHeight="1" x14ac:dyDescent="0.2">
      <c r="A56" s="13"/>
      <c r="B56" s="324"/>
      <c r="C56" s="26" t="s">
        <v>164</v>
      </c>
      <c r="D56" s="4">
        <f t="shared" si="0"/>
        <v>5986.4239327359828</v>
      </c>
      <c r="E56" s="329">
        <v>0</v>
      </c>
      <c r="F56" s="35" t="s">
        <v>92</v>
      </c>
      <c r="G56" s="4">
        <f t="shared" si="1"/>
        <v>5986.4239327359828</v>
      </c>
      <c r="H56" s="367">
        <v>5244.9355327359826</v>
      </c>
      <c r="I56" s="35">
        <v>371.03189999999995</v>
      </c>
      <c r="J56" s="368">
        <v>370.45650000000001</v>
      </c>
      <c r="K56" s="328">
        <v>0</v>
      </c>
      <c r="L56" s="325"/>
      <c r="M56" s="22"/>
      <c r="N56" s="150"/>
      <c r="O56" s="150"/>
      <c r="P56" s="13"/>
      <c r="Q56" s="13"/>
    </row>
    <row r="57" spans="1:17" ht="15" customHeight="1" x14ac:dyDescent="0.2">
      <c r="A57" s="13"/>
      <c r="B57" s="324"/>
      <c r="C57" s="26" t="s">
        <v>165</v>
      </c>
      <c r="D57" s="4">
        <f t="shared" si="0"/>
        <v>6537.7390647930915</v>
      </c>
      <c r="E57" s="329">
        <v>0</v>
      </c>
      <c r="F57" s="35" t="s">
        <v>92</v>
      </c>
      <c r="G57" s="4">
        <f t="shared" si="1"/>
        <v>6537.7390647930915</v>
      </c>
      <c r="H57" s="367">
        <v>4177.444010483091</v>
      </c>
      <c r="I57" s="35">
        <v>13.4884</v>
      </c>
      <c r="J57" s="368">
        <v>2346.8066543099999</v>
      </c>
      <c r="K57" s="328">
        <v>0</v>
      </c>
      <c r="L57" s="325"/>
      <c r="M57" s="22"/>
      <c r="N57" s="150"/>
      <c r="O57" s="150"/>
      <c r="P57" s="13"/>
      <c r="Q57" s="13"/>
    </row>
    <row r="58" spans="1:17" ht="15" customHeight="1" x14ac:dyDescent="0.2">
      <c r="A58" s="13"/>
      <c r="B58" s="324"/>
      <c r="C58" s="26" t="s">
        <v>166</v>
      </c>
      <c r="D58" s="4">
        <f t="shared" si="0"/>
        <v>58747.584327250006</v>
      </c>
      <c r="E58" s="35">
        <v>50871.785000000003</v>
      </c>
      <c r="F58" s="35" t="s">
        <v>92</v>
      </c>
      <c r="G58" s="4">
        <f t="shared" si="1"/>
        <v>7875.7993272499998</v>
      </c>
      <c r="H58" s="367" t="s">
        <v>92</v>
      </c>
      <c r="I58" s="35">
        <v>506.99349999999993</v>
      </c>
      <c r="J58" s="35">
        <v>7368.8058272500002</v>
      </c>
      <c r="K58" s="328">
        <v>0</v>
      </c>
      <c r="L58" s="325"/>
      <c r="M58" s="22"/>
      <c r="N58" s="150"/>
      <c r="O58" s="150"/>
      <c r="P58" s="13"/>
      <c r="Q58" s="13"/>
    </row>
    <row r="59" spans="1:17" ht="14.25" x14ac:dyDescent="0.2">
      <c r="A59" s="13"/>
      <c r="B59" s="324"/>
      <c r="C59" s="26" t="s">
        <v>167</v>
      </c>
      <c r="D59" s="4">
        <f t="shared" si="0"/>
        <v>60161.292032903621</v>
      </c>
      <c r="E59" s="35">
        <v>43072.37</v>
      </c>
      <c r="F59" s="35" t="s">
        <v>92</v>
      </c>
      <c r="G59" s="4">
        <f t="shared" si="1"/>
        <v>17088.922032903618</v>
      </c>
      <c r="H59" s="367">
        <v>5758.074271813618</v>
      </c>
      <c r="I59" s="35">
        <v>3736.9470999999985</v>
      </c>
      <c r="J59" s="368">
        <v>7593.9006610899996</v>
      </c>
      <c r="K59" s="328">
        <v>0</v>
      </c>
      <c r="L59" s="325"/>
      <c r="M59" s="22"/>
      <c r="N59" s="150"/>
      <c r="O59" s="150"/>
      <c r="P59" s="13"/>
      <c r="Q59" s="13"/>
    </row>
    <row r="60" spans="1:17" s="179" customFormat="1" ht="18" customHeight="1" x14ac:dyDescent="0.2">
      <c r="A60" s="17"/>
      <c r="B60" s="370"/>
      <c r="C60" s="371" t="s">
        <v>168</v>
      </c>
      <c r="D60" s="372">
        <f t="shared" si="0"/>
        <v>103.29967622269224</v>
      </c>
      <c r="E60" s="373">
        <v>0</v>
      </c>
      <c r="F60" s="374" t="s">
        <v>92</v>
      </c>
      <c r="G60" s="372">
        <f t="shared" si="1"/>
        <v>103.29967622269224</v>
      </c>
      <c r="H60" s="375">
        <v>60.411676222692236</v>
      </c>
      <c r="I60" s="374">
        <v>42.888000000000005</v>
      </c>
      <c r="J60" s="329">
        <v>0</v>
      </c>
      <c r="K60" s="376">
        <v>0</v>
      </c>
      <c r="L60" s="377"/>
      <c r="M60" s="61"/>
      <c r="N60" s="228"/>
      <c r="O60" s="228"/>
      <c r="P60" s="17"/>
      <c r="Q60" s="17"/>
    </row>
    <row r="61" spans="1:17" ht="15" customHeight="1" x14ac:dyDescent="0.2">
      <c r="A61" s="13"/>
      <c r="B61" s="324"/>
      <c r="C61" s="572" t="s">
        <v>169</v>
      </c>
      <c r="D61" s="4">
        <f t="shared" si="0"/>
        <v>104923.28843447553</v>
      </c>
      <c r="E61" s="329">
        <v>0</v>
      </c>
      <c r="F61" s="35" t="s">
        <v>92</v>
      </c>
      <c r="G61" s="4">
        <f t="shared" si="1"/>
        <v>104923.28843447553</v>
      </c>
      <c r="H61" s="367">
        <v>53744.07176480483</v>
      </c>
      <c r="I61" s="35">
        <v>2902.502899999999</v>
      </c>
      <c r="J61" s="368">
        <v>24684.312987024099</v>
      </c>
      <c r="K61" s="328">
        <v>23592.4007826466</v>
      </c>
      <c r="L61" s="325"/>
      <c r="M61" s="22"/>
      <c r="N61" s="150"/>
      <c r="O61" s="150"/>
      <c r="P61" s="13"/>
      <c r="Q61" s="13"/>
    </row>
    <row r="62" spans="1:17" ht="15" customHeight="1" x14ac:dyDescent="0.2">
      <c r="A62" s="13"/>
      <c r="B62" s="324"/>
      <c r="C62" s="26" t="s">
        <v>170</v>
      </c>
      <c r="D62" s="4">
        <f t="shared" si="0"/>
        <v>177167.94807762842</v>
      </c>
      <c r="E62" s="35">
        <v>142543.011</v>
      </c>
      <c r="F62" s="35" t="s">
        <v>92</v>
      </c>
      <c r="G62" s="4">
        <f t="shared" si="1"/>
        <v>34624.93707762842</v>
      </c>
      <c r="H62" s="367">
        <v>19966.003377998415</v>
      </c>
      <c r="I62" s="35">
        <v>8414.8610000000008</v>
      </c>
      <c r="J62" s="368">
        <v>6229.0261996300096</v>
      </c>
      <c r="K62" s="328">
        <v>15.0465</v>
      </c>
      <c r="L62" s="325"/>
      <c r="M62" s="22"/>
      <c r="N62" s="150"/>
      <c r="O62" s="150"/>
      <c r="P62" s="13"/>
      <c r="Q62" s="13"/>
    </row>
    <row r="63" spans="1:17" ht="7.5" customHeight="1" x14ac:dyDescent="0.2">
      <c r="A63" s="13"/>
      <c r="B63" s="153"/>
      <c r="C63" s="154"/>
      <c r="D63" s="154"/>
      <c r="E63" s="155"/>
      <c r="F63" s="154"/>
      <c r="G63" s="358"/>
      <c r="H63" s="154"/>
      <c r="I63" s="154"/>
      <c r="J63" s="154"/>
      <c r="K63" s="359"/>
      <c r="L63" s="356"/>
      <c r="M63" s="22"/>
      <c r="N63" s="150"/>
      <c r="O63" s="150"/>
      <c r="P63" s="13"/>
      <c r="Q63" s="13"/>
    </row>
    <row r="64" spans="1:17" ht="1.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204"/>
      <c r="L64" s="13"/>
      <c r="M64" s="22"/>
      <c r="N64" s="150"/>
      <c r="O64" s="150"/>
      <c r="P64" s="13"/>
      <c r="Q64" s="13"/>
    </row>
    <row r="65" spans="1:17" ht="12" customHeight="1" x14ac:dyDescent="0.2">
      <c r="A65" s="29"/>
      <c r="B65" s="29" t="s">
        <v>171</v>
      </c>
      <c r="C65" s="210" t="s">
        <v>110</v>
      </c>
      <c r="D65" s="29"/>
      <c r="E65" s="29"/>
      <c r="F65" s="29"/>
      <c r="G65" s="29"/>
      <c r="H65" s="29"/>
      <c r="I65" s="29"/>
      <c r="J65" s="29"/>
      <c r="K65" s="205"/>
      <c r="L65" s="29"/>
      <c r="M65" s="70"/>
      <c r="N65" s="151"/>
      <c r="O65" s="151"/>
      <c r="P65" s="29"/>
      <c r="Q65" s="29"/>
    </row>
    <row r="66" spans="1:17" ht="12" customHeight="1" x14ac:dyDescent="0.2">
      <c r="A66" s="29"/>
      <c r="B66" s="29"/>
      <c r="C66" s="29" t="s">
        <v>111</v>
      </c>
      <c r="D66" s="29"/>
      <c r="E66" s="29"/>
      <c r="F66" s="29"/>
      <c r="G66" s="29"/>
      <c r="H66" s="29"/>
      <c r="I66" s="29"/>
      <c r="J66" s="26"/>
      <c r="K66" s="203"/>
      <c r="L66" s="29"/>
      <c r="M66" s="70"/>
      <c r="N66" s="151"/>
      <c r="O66" s="151"/>
      <c r="P66" s="29"/>
      <c r="Q66" s="29"/>
    </row>
    <row r="67" spans="1:17" ht="12" customHeight="1" x14ac:dyDescent="0.2">
      <c r="A67" s="29"/>
      <c r="B67" s="29"/>
      <c r="C67" s="29" t="s">
        <v>172</v>
      </c>
      <c r="D67" s="29"/>
      <c r="E67" s="29"/>
      <c r="F67" s="29"/>
      <c r="G67" s="29"/>
      <c r="H67" s="29"/>
      <c r="I67" s="29"/>
      <c r="J67" s="26"/>
      <c r="K67" s="203"/>
      <c r="L67" s="29"/>
      <c r="M67" s="70"/>
      <c r="N67" s="151"/>
      <c r="O67" s="151"/>
      <c r="P67" s="29"/>
      <c r="Q67" s="29"/>
    </row>
    <row r="68" spans="1:17" ht="12.75" customHeight="1" x14ac:dyDescent="0.2">
      <c r="A68" s="29"/>
      <c r="B68" s="29"/>
      <c r="C68" s="29" t="s">
        <v>173</v>
      </c>
      <c r="D68" s="29"/>
      <c r="E68" s="29"/>
      <c r="F68" s="29"/>
      <c r="G68" s="29"/>
      <c r="H68" s="29"/>
      <c r="I68" s="29"/>
      <c r="J68" s="26"/>
      <c r="K68" s="203"/>
      <c r="L68" s="29"/>
      <c r="M68" s="70"/>
      <c r="N68" s="151"/>
      <c r="O68" s="151"/>
      <c r="P68" s="29"/>
      <c r="Q68" s="29"/>
    </row>
    <row r="69" spans="1:17" ht="12.75" customHeight="1" x14ac:dyDescent="0.2">
      <c r="A69" s="29"/>
      <c r="B69" s="29"/>
      <c r="C69" s="29" t="s">
        <v>174</v>
      </c>
      <c r="D69" s="29"/>
      <c r="E69" s="29"/>
      <c r="F69" s="29"/>
      <c r="G69" s="29"/>
      <c r="H69" s="29"/>
      <c r="I69" s="29"/>
      <c r="J69" s="26"/>
      <c r="K69" s="203"/>
      <c r="L69" s="29"/>
      <c r="M69" s="70"/>
      <c r="N69" s="151"/>
      <c r="O69" s="151"/>
      <c r="P69" s="29"/>
      <c r="Q69" s="29"/>
    </row>
    <row r="70" spans="1:17" ht="12.75" customHeight="1" x14ac:dyDescent="0.2">
      <c r="A70" s="29"/>
      <c r="B70" s="29"/>
      <c r="C70" s="29" t="s">
        <v>113</v>
      </c>
      <c r="D70" s="71"/>
      <c r="E70" s="29"/>
      <c r="F70" s="29"/>
      <c r="G70" s="29"/>
      <c r="H70" s="29"/>
      <c r="I70" s="29"/>
      <c r="J70" s="26"/>
      <c r="K70" s="203"/>
      <c r="L70" s="29"/>
      <c r="M70" s="70"/>
      <c r="N70" s="151"/>
      <c r="O70" s="151"/>
      <c r="P70" s="29"/>
      <c r="Q70" s="29"/>
    </row>
    <row r="71" spans="1:17" ht="12.75" customHeight="1" x14ac:dyDescent="0.2">
      <c r="A71" s="29"/>
      <c r="B71" s="29"/>
      <c r="C71" s="29" t="s">
        <v>33</v>
      </c>
      <c r="D71" s="71"/>
      <c r="E71" s="29"/>
      <c r="F71" s="29"/>
      <c r="G71" s="29"/>
      <c r="H71" s="29"/>
      <c r="I71" s="29"/>
      <c r="J71" s="26"/>
      <c r="K71" s="203"/>
      <c r="L71" s="29"/>
      <c r="M71" s="70"/>
      <c r="N71" s="151"/>
      <c r="O71" s="151"/>
      <c r="P71" s="29"/>
      <c r="Q71" s="29"/>
    </row>
    <row r="72" spans="1:17" ht="12.75" customHeight="1" x14ac:dyDescent="0.2">
      <c r="A72" s="29"/>
      <c r="B72" s="29"/>
      <c r="C72" s="29"/>
      <c r="D72" s="71"/>
      <c r="E72" s="29"/>
      <c r="F72" s="29"/>
      <c r="G72" s="29"/>
      <c r="H72" s="29"/>
      <c r="I72" s="29"/>
      <c r="J72" s="26"/>
      <c r="K72" s="203"/>
      <c r="L72" s="29"/>
      <c r="M72" s="70"/>
      <c r="N72" s="151"/>
      <c r="O72" s="151"/>
      <c r="P72" s="29"/>
      <c r="Q72" s="29"/>
    </row>
    <row r="73" spans="1:17" ht="12.75" customHeight="1" x14ac:dyDescent="0.2">
      <c r="A73" s="29"/>
      <c r="B73" s="29"/>
      <c r="C73" s="29"/>
      <c r="D73" s="71"/>
      <c r="E73" s="29"/>
      <c r="F73" s="29"/>
      <c r="G73" s="29"/>
      <c r="H73" s="29"/>
      <c r="I73" s="29"/>
      <c r="J73" s="26"/>
      <c r="K73" s="203"/>
      <c r="L73" s="29"/>
      <c r="M73" s="70"/>
      <c r="N73" s="151"/>
      <c r="O73" s="151"/>
      <c r="P73" s="29"/>
      <c r="Q73" s="29"/>
    </row>
    <row r="74" spans="1:17" ht="7.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6"/>
      <c r="K74" s="203"/>
      <c r="L74" s="22"/>
      <c r="M74" s="22"/>
      <c r="N74" s="150"/>
      <c r="O74" s="150"/>
      <c r="P74" s="22"/>
      <c r="Q74" s="22"/>
    </row>
    <row r="75" spans="1:17" ht="7.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6"/>
      <c r="K75" s="203"/>
      <c r="L75" s="22"/>
      <c r="M75" s="22"/>
      <c r="N75" s="150"/>
      <c r="O75" s="150"/>
      <c r="P75" s="22"/>
      <c r="Q75" s="22"/>
    </row>
    <row r="76" spans="1:17" ht="13.5" customHeight="1" x14ac:dyDescent="0.2">
      <c r="A76" s="22"/>
      <c r="B76" s="22"/>
      <c r="C76" s="72" t="s">
        <v>141</v>
      </c>
      <c r="D76" s="60">
        <f>+D33</f>
        <v>567447.44135958003</v>
      </c>
      <c r="E76" s="73">
        <f t="shared" ref="E76:E82" si="2">+D76/$D$82*100</f>
        <v>10.628286077906722</v>
      </c>
      <c r="F76" s="22"/>
      <c r="G76" s="51" t="s">
        <v>48</v>
      </c>
      <c r="H76" s="22">
        <f>+H9</f>
        <v>390828.6045938512</v>
      </c>
      <c r="I76" s="74">
        <f t="shared" ref="I76:I79" si="3">+H76/$H$80</f>
        <v>0.30101484078537799</v>
      </c>
      <c r="J76" s="26"/>
      <c r="K76" s="203"/>
      <c r="L76" s="22"/>
      <c r="M76" s="22"/>
      <c r="N76" s="150"/>
      <c r="O76" s="150"/>
      <c r="P76" s="22"/>
      <c r="Q76" s="22"/>
    </row>
    <row r="77" spans="1:17" ht="13.5" customHeight="1" x14ac:dyDescent="0.25">
      <c r="A77" s="50"/>
      <c r="B77" s="50"/>
      <c r="C77" s="22" t="s">
        <v>144</v>
      </c>
      <c r="D77" s="22">
        <f>+D36</f>
        <v>1039043.2321319178</v>
      </c>
      <c r="E77" s="73">
        <f t="shared" si="2"/>
        <v>19.461271500232176</v>
      </c>
      <c r="F77" s="50"/>
      <c r="G77" s="51" t="s">
        <v>19</v>
      </c>
      <c r="H77" s="22">
        <f>+I9</f>
        <v>160881.88052181076</v>
      </c>
      <c r="I77" s="74">
        <f t="shared" si="3"/>
        <v>0.12391066846514789</v>
      </c>
      <c r="J77" s="26"/>
      <c r="K77" s="203"/>
      <c r="L77" s="50"/>
      <c r="M77" s="50"/>
      <c r="N77" s="149"/>
      <c r="O77" s="149"/>
      <c r="P77" s="50"/>
      <c r="Q77" s="50"/>
    </row>
    <row r="78" spans="1:17" ht="15" customHeight="1" x14ac:dyDescent="0.2">
      <c r="A78" s="22"/>
      <c r="B78" s="22"/>
      <c r="C78" s="22" t="s">
        <v>158</v>
      </c>
      <c r="D78" s="22">
        <f>+D50</f>
        <v>337140.39444350102</v>
      </c>
      <c r="E78" s="73">
        <f t="shared" si="2"/>
        <v>6.3146369150569939</v>
      </c>
      <c r="F78" s="22"/>
      <c r="G78" s="51" t="s">
        <v>22</v>
      </c>
      <c r="H78" s="22">
        <f>+J9</f>
        <v>672563.0850079254</v>
      </c>
      <c r="I78" s="74">
        <f t="shared" si="3"/>
        <v>0.51800576409234611</v>
      </c>
      <c r="J78" s="26"/>
      <c r="K78" s="203"/>
      <c r="L78" s="22"/>
      <c r="M78" s="22"/>
      <c r="N78" s="150"/>
      <c r="O78" s="150"/>
      <c r="P78" s="22"/>
      <c r="Q78" s="22"/>
    </row>
    <row r="79" spans="1:17" ht="15" customHeight="1" x14ac:dyDescent="0.2">
      <c r="A79" s="34"/>
      <c r="B79" s="34"/>
      <c r="C79" s="22" t="s">
        <v>154</v>
      </c>
      <c r="D79" s="22">
        <f>+D46</f>
        <v>530072.77838651766</v>
      </c>
      <c r="E79" s="73">
        <f t="shared" si="2"/>
        <v>9.9282589367298897</v>
      </c>
      <c r="F79" s="34"/>
      <c r="G79" s="51" t="s">
        <v>49</v>
      </c>
      <c r="H79" s="22">
        <f>+K9</f>
        <v>74096.316138964001</v>
      </c>
      <c r="I79" s="74">
        <f t="shared" si="3"/>
        <v>5.7068726657128074E-2</v>
      </c>
      <c r="J79" s="26"/>
      <c r="K79" s="203"/>
      <c r="L79" s="34"/>
      <c r="M79" s="34"/>
      <c r="N79" s="147"/>
      <c r="O79" s="147"/>
      <c r="P79" s="34"/>
      <c r="Q79" s="34"/>
    </row>
    <row r="80" spans="1:17" ht="15" customHeight="1" x14ac:dyDescent="0.2">
      <c r="A80" s="34"/>
      <c r="B80" s="34"/>
      <c r="C80" s="22" t="s">
        <v>133</v>
      </c>
      <c r="D80" s="22">
        <f>+D25</f>
        <v>450463.20099199016</v>
      </c>
      <c r="E80" s="73">
        <f t="shared" si="2"/>
        <v>8.4371721832800155</v>
      </c>
      <c r="F80" s="34"/>
      <c r="G80" s="51"/>
      <c r="H80" s="22">
        <f>SUM(H76:H79)</f>
        <v>1298369.8862625512</v>
      </c>
      <c r="I80" s="51"/>
      <c r="J80" s="26"/>
      <c r="K80" s="203"/>
      <c r="L80" s="34"/>
      <c r="M80" s="34"/>
      <c r="N80" s="147"/>
      <c r="O80" s="147"/>
      <c r="P80" s="34"/>
      <c r="Q80" s="34"/>
    </row>
    <row r="81" spans="1:17" ht="15" customHeight="1" x14ac:dyDescent="0.2">
      <c r="A81" s="34"/>
      <c r="B81" s="34"/>
      <c r="C81" s="75" t="s">
        <v>114</v>
      </c>
      <c r="D81" s="22">
        <f>+D9-SUM(D76:D80)</f>
        <v>2414863.5094490452</v>
      </c>
      <c r="E81" s="73">
        <f t="shared" si="2"/>
        <v>45.230374386794203</v>
      </c>
      <c r="F81" s="34"/>
      <c r="G81" s="54"/>
      <c r="H81" s="34"/>
      <c r="I81" s="34"/>
      <c r="J81" s="26"/>
      <c r="K81" s="203"/>
      <c r="L81" s="34"/>
      <c r="M81" s="34"/>
      <c r="N81" s="147"/>
      <c r="O81" s="147"/>
      <c r="P81" s="34"/>
      <c r="Q81" s="34"/>
    </row>
    <row r="82" spans="1:17" ht="15" customHeight="1" x14ac:dyDescent="0.2">
      <c r="A82" s="34"/>
      <c r="B82" s="34"/>
      <c r="C82" s="22"/>
      <c r="D82" s="60">
        <f>SUM(D76:D81)</f>
        <v>5339030.5567625519</v>
      </c>
      <c r="E82" s="73">
        <f t="shared" si="2"/>
        <v>100</v>
      </c>
      <c r="F82" s="34"/>
      <c r="G82" s="54"/>
      <c r="H82" s="34"/>
      <c r="I82" s="34"/>
      <c r="J82" s="26"/>
      <c r="K82" s="203"/>
      <c r="L82" s="34"/>
      <c r="M82" s="34"/>
      <c r="N82" s="147"/>
      <c r="O82" s="147"/>
      <c r="P82" s="34"/>
      <c r="Q82" s="34"/>
    </row>
    <row r="83" spans="1:17" ht="15" customHeight="1" x14ac:dyDescent="0.2">
      <c r="A83" s="34"/>
      <c r="B83" s="34"/>
      <c r="C83" s="22"/>
      <c r="D83" s="22"/>
      <c r="E83" s="22"/>
      <c r="F83" s="34"/>
      <c r="G83" s="54"/>
      <c r="H83" s="34"/>
      <c r="I83" s="34"/>
      <c r="J83" s="26"/>
      <c r="K83" s="203"/>
      <c r="L83" s="34"/>
      <c r="M83" s="34"/>
      <c r="N83" s="147"/>
      <c r="O83" s="147"/>
      <c r="P83" s="34"/>
      <c r="Q83" s="34"/>
    </row>
    <row r="84" spans="1:17" ht="15" customHeight="1" x14ac:dyDescent="0.2">
      <c r="A84" s="34"/>
      <c r="B84" s="34"/>
      <c r="C84" s="22"/>
      <c r="D84" s="22"/>
      <c r="E84" s="22"/>
      <c r="F84" s="34"/>
      <c r="G84" s="54"/>
      <c r="H84" s="34"/>
      <c r="I84" s="34"/>
      <c r="J84" s="26"/>
      <c r="K84" s="203"/>
      <c r="L84" s="34"/>
      <c r="M84" s="34"/>
      <c r="N84" s="147"/>
      <c r="O84" s="147"/>
      <c r="P84" s="34"/>
      <c r="Q84" s="34"/>
    </row>
    <row r="85" spans="1:17" ht="15" customHeight="1" x14ac:dyDescent="0.2">
      <c r="A85" s="34"/>
      <c r="B85" s="34"/>
      <c r="C85" s="22"/>
      <c r="D85" s="22"/>
      <c r="E85" s="22"/>
      <c r="F85" s="34"/>
      <c r="G85" s="54"/>
      <c r="H85" s="34"/>
      <c r="I85" s="34"/>
      <c r="J85" s="26"/>
      <c r="K85" s="203"/>
      <c r="L85" s="34"/>
      <c r="M85" s="34"/>
      <c r="N85" s="147"/>
      <c r="O85" s="147"/>
      <c r="P85" s="34"/>
      <c r="Q85" s="34"/>
    </row>
    <row r="86" spans="1:17" ht="15" customHeight="1" x14ac:dyDescent="0.2">
      <c r="A86" s="34"/>
      <c r="B86" s="34"/>
      <c r="C86" s="22"/>
      <c r="D86" s="22"/>
      <c r="E86" s="22"/>
      <c r="F86" s="34"/>
      <c r="G86" s="54"/>
      <c r="H86" s="34"/>
      <c r="I86" s="34"/>
      <c r="J86" s="26"/>
      <c r="K86" s="203"/>
      <c r="L86" s="34"/>
      <c r="M86" s="34"/>
      <c r="N86" s="147"/>
      <c r="O86" s="147"/>
      <c r="P86" s="34"/>
      <c r="Q86" s="34"/>
    </row>
    <row r="87" spans="1:17" ht="15" customHeight="1" x14ac:dyDescent="0.2">
      <c r="A87" s="34"/>
      <c r="B87" s="34"/>
      <c r="C87" s="34"/>
      <c r="D87" s="34"/>
      <c r="E87" s="54"/>
      <c r="F87" s="34"/>
      <c r="G87" s="54"/>
      <c r="H87" s="34"/>
      <c r="I87" s="34"/>
      <c r="J87" s="26"/>
      <c r="K87" s="203"/>
      <c r="L87" s="34"/>
      <c r="M87" s="34"/>
      <c r="N87" s="147"/>
      <c r="O87" s="147"/>
      <c r="P87" s="34"/>
      <c r="Q87" s="34"/>
    </row>
    <row r="88" spans="1:17" ht="15" customHeight="1" x14ac:dyDescent="0.2">
      <c r="A88" s="34"/>
      <c r="B88" s="34"/>
      <c r="C88" s="34"/>
      <c r="D88" s="34"/>
      <c r="E88" s="54"/>
      <c r="F88" s="34"/>
      <c r="G88" s="34"/>
      <c r="H88" s="34"/>
      <c r="I88" s="34"/>
      <c r="J88" s="26"/>
      <c r="K88" s="203"/>
      <c r="L88" s="34"/>
      <c r="M88" s="34"/>
      <c r="N88" s="147"/>
      <c r="O88" s="147"/>
      <c r="P88" s="34"/>
      <c r="Q88" s="34"/>
    </row>
    <row r="89" spans="1:17" ht="15" customHeight="1" x14ac:dyDescent="0.2">
      <c r="A89" s="34"/>
      <c r="B89" s="34"/>
      <c r="C89" s="34"/>
      <c r="D89" s="34"/>
      <c r="E89" s="54"/>
      <c r="F89" s="34"/>
      <c r="G89" s="34"/>
      <c r="H89" s="34"/>
      <c r="I89" s="34"/>
      <c r="J89" s="26"/>
      <c r="K89" s="203"/>
      <c r="L89" s="34"/>
      <c r="M89" s="34"/>
      <c r="N89" s="147"/>
      <c r="O89" s="147"/>
      <c r="P89" s="34"/>
      <c r="Q89" s="34"/>
    </row>
    <row r="90" spans="1:17" ht="15" customHeight="1" x14ac:dyDescent="0.2">
      <c r="A90" s="34"/>
      <c r="B90" s="34"/>
      <c r="C90" s="34"/>
      <c r="D90" s="34"/>
      <c r="E90" s="54"/>
      <c r="F90" s="34"/>
      <c r="G90" s="34"/>
      <c r="H90" s="34"/>
      <c r="I90" s="34"/>
      <c r="J90" s="26"/>
      <c r="K90" s="203"/>
      <c r="L90" s="34"/>
      <c r="M90" s="34"/>
      <c r="N90" s="147"/>
      <c r="O90" s="147"/>
      <c r="P90" s="34"/>
      <c r="Q90" s="34"/>
    </row>
    <row r="91" spans="1:17" ht="15" customHeight="1" x14ac:dyDescent="0.2">
      <c r="A91" s="34"/>
      <c r="B91" s="34"/>
      <c r="C91" s="34"/>
      <c r="D91" s="34"/>
      <c r="E91" s="54"/>
      <c r="F91" s="34"/>
      <c r="G91" s="34"/>
      <c r="H91" s="34"/>
      <c r="I91" s="34"/>
      <c r="J91" s="26"/>
      <c r="K91" s="203"/>
      <c r="L91" s="34"/>
      <c r="M91" s="34"/>
      <c r="N91" s="147"/>
      <c r="O91" s="147"/>
      <c r="P91" s="34"/>
      <c r="Q91" s="34"/>
    </row>
    <row r="92" spans="1:17" ht="15" customHeight="1" x14ac:dyDescent="0.2">
      <c r="A92" s="34"/>
      <c r="B92" s="34"/>
      <c r="C92" s="34"/>
      <c r="D92" s="34"/>
      <c r="E92" s="22"/>
      <c r="F92" s="34"/>
      <c r="G92" s="34"/>
      <c r="H92" s="34"/>
      <c r="I92" s="34"/>
      <c r="J92" s="26"/>
      <c r="K92" s="203"/>
      <c r="L92" s="34"/>
      <c r="M92" s="34"/>
      <c r="N92" s="147"/>
      <c r="O92" s="147"/>
      <c r="P92" s="34"/>
      <c r="Q92" s="34"/>
    </row>
    <row r="93" spans="1:17" ht="15" customHeight="1" x14ac:dyDescent="0.2">
      <c r="A93" s="34"/>
      <c r="B93" s="34"/>
      <c r="C93" s="34"/>
      <c r="D93" s="34"/>
      <c r="E93" s="34"/>
      <c r="F93" s="34"/>
      <c r="G93" s="34"/>
      <c r="H93" s="34"/>
      <c r="I93" s="34"/>
      <c r="J93" s="26"/>
      <c r="K93" s="203"/>
      <c r="L93" s="34"/>
      <c r="M93" s="34"/>
      <c r="N93" s="147"/>
      <c r="O93" s="147"/>
      <c r="P93" s="34"/>
      <c r="Q93" s="34"/>
    </row>
    <row r="94" spans="1:17" ht="15" customHeight="1" x14ac:dyDescent="0.2">
      <c r="A94" s="34"/>
      <c r="B94" s="34"/>
      <c r="C94" s="29" t="s">
        <v>113</v>
      </c>
      <c r="D94" s="34"/>
      <c r="E94" s="34"/>
      <c r="F94" s="34"/>
      <c r="G94" s="29" t="s">
        <v>113</v>
      </c>
      <c r="H94" s="34"/>
      <c r="I94" s="34"/>
      <c r="J94" s="26"/>
      <c r="K94" s="203"/>
      <c r="L94" s="34"/>
      <c r="M94" s="34"/>
      <c r="N94" s="147"/>
      <c r="O94" s="147"/>
      <c r="P94" s="34"/>
      <c r="Q94" s="34"/>
    </row>
    <row r="95" spans="1:17" ht="15" customHeight="1" x14ac:dyDescent="0.2">
      <c r="A95" s="34"/>
      <c r="B95" s="34"/>
      <c r="C95" s="34"/>
      <c r="D95" s="34"/>
      <c r="E95" s="34"/>
      <c r="F95" s="34"/>
      <c r="G95" s="34"/>
      <c r="H95" s="34"/>
      <c r="I95" s="34"/>
      <c r="J95" s="26"/>
      <c r="K95" s="203"/>
      <c r="L95" s="34"/>
      <c r="M95" s="34"/>
      <c r="N95" s="147"/>
      <c r="O95" s="147"/>
      <c r="P95" s="34"/>
      <c r="Q95" s="34"/>
    </row>
    <row r="96" spans="1:17" ht="15" customHeight="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03"/>
      <c r="L96" s="26"/>
      <c r="M96" s="34"/>
      <c r="N96" s="147"/>
      <c r="O96" s="147"/>
      <c r="P96" s="26"/>
      <c r="Q96" s="26"/>
    </row>
    <row r="97" spans="1:17" ht="15" customHeight="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03"/>
      <c r="L97" s="26"/>
      <c r="M97" s="34"/>
      <c r="N97" s="147"/>
      <c r="O97" s="147"/>
      <c r="P97" s="26"/>
      <c r="Q97" s="26"/>
    </row>
    <row r="98" spans="1:17" ht="15" customHeigh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03"/>
      <c r="L98" s="26"/>
      <c r="M98" s="34"/>
      <c r="N98" s="147"/>
      <c r="O98" s="147"/>
      <c r="P98" s="26"/>
      <c r="Q98" s="26"/>
    </row>
    <row r="99" spans="1:17" ht="15" customHeight="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03"/>
      <c r="L99" s="26"/>
      <c r="M99" s="34"/>
      <c r="N99" s="147"/>
      <c r="O99" s="147"/>
      <c r="P99" s="26"/>
      <c r="Q99" s="26"/>
    </row>
    <row r="100" spans="1:17" ht="15" customHeight="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03"/>
      <c r="L100" s="26"/>
      <c r="M100" s="34"/>
      <c r="N100" s="147"/>
      <c r="O100" s="147"/>
      <c r="P100" s="26"/>
      <c r="Q100" s="26"/>
    </row>
    <row r="101" spans="1:17" ht="15" customHeigh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03"/>
      <c r="L101" s="26"/>
      <c r="M101" s="34"/>
      <c r="N101" s="147"/>
      <c r="O101" s="147"/>
      <c r="P101" s="26"/>
      <c r="Q101" s="26"/>
    </row>
    <row r="102" spans="1:17" ht="15" customHeight="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03"/>
      <c r="L102" s="26"/>
      <c r="M102" s="34"/>
      <c r="N102" s="147"/>
      <c r="O102" s="147"/>
      <c r="P102" s="26"/>
      <c r="Q102" s="26"/>
    </row>
    <row r="103" spans="1:17" ht="15" customHeigh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03"/>
      <c r="L103" s="26"/>
      <c r="M103" s="34"/>
      <c r="N103" s="147"/>
      <c r="O103" s="147"/>
      <c r="P103" s="26"/>
      <c r="Q103" s="26"/>
    </row>
    <row r="104" spans="1:17" ht="15" customHeight="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03"/>
      <c r="L104" s="26"/>
      <c r="M104" s="34"/>
      <c r="N104" s="147"/>
      <c r="O104" s="147"/>
      <c r="P104" s="26"/>
      <c r="Q104" s="26"/>
    </row>
    <row r="105" spans="1:17" ht="15" customHeight="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03"/>
      <c r="L105" s="26"/>
      <c r="M105" s="34"/>
      <c r="N105" s="147"/>
      <c r="O105" s="147"/>
      <c r="P105" s="26"/>
      <c r="Q105" s="26"/>
    </row>
    <row r="106" spans="1:17" ht="15" customHeigh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03"/>
      <c r="L106" s="26"/>
      <c r="M106" s="34"/>
      <c r="N106" s="147"/>
      <c r="O106" s="147"/>
      <c r="P106" s="26"/>
      <c r="Q106" s="26"/>
    </row>
    <row r="107" spans="1:17" ht="15" customHeigh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03"/>
      <c r="L107" s="26"/>
      <c r="M107" s="34"/>
      <c r="N107" s="147"/>
      <c r="O107" s="147"/>
      <c r="P107" s="26"/>
      <c r="Q107" s="26"/>
    </row>
    <row r="108" spans="1:17" ht="15" customHeigh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03"/>
      <c r="L108" s="26"/>
      <c r="M108" s="34"/>
      <c r="N108" s="147"/>
      <c r="O108" s="147"/>
      <c r="P108" s="26"/>
      <c r="Q108" s="26"/>
    </row>
    <row r="109" spans="1:17" ht="15" customHeight="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03"/>
      <c r="L109" s="26"/>
      <c r="M109" s="34"/>
      <c r="N109" s="147"/>
      <c r="O109" s="147"/>
      <c r="P109" s="26"/>
      <c r="Q109" s="26"/>
    </row>
    <row r="110" spans="1:17" ht="15" customHeight="1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03"/>
      <c r="L110" s="26"/>
      <c r="M110" s="34"/>
      <c r="N110" s="147"/>
      <c r="O110" s="147"/>
      <c r="P110" s="26"/>
      <c r="Q110" s="26"/>
    </row>
    <row r="111" spans="1:17" ht="15" customHeight="1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03"/>
      <c r="L111" s="26"/>
      <c r="M111" s="34"/>
      <c r="N111" s="147"/>
      <c r="O111" s="147"/>
      <c r="P111" s="26"/>
      <c r="Q111" s="26"/>
    </row>
    <row r="112" spans="1:17" ht="15" customHeight="1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03"/>
      <c r="L112" s="26"/>
      <c r="M112" s="34"/>
      <c r="N112" s="147"/>
      <c r="O112" s="147"/>
      <c r="P112" s="26"/>
      <c r="Q112" s="26"/>
    </row>
    <row r="113" spans="1:17" ht="15" customHeight="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03"/>
      <c r="L113" s="26"/>
      <c r="M113" s="34"/>
      <c r="N113" s="147"/>
      <c r="O113" s="147"/>
      <c r="P113" s="26"/>
      <c r="Q113" s="26"/>
    </row>
    <row r="114" spans="1:17" ht="15" customHeight="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03"/>
      <c r="L114" s="26"/>
      <c r="M114" s="34"/>
      <c r="N114" s="147"/>
      <c r="O114" s="147"/>
      <c r="P114" s="26"/>
      <c r="Q114" s="26"/>
    </row>
    <row r="115" spans="1:17" ht="15" customHeight="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03"/>
      <c r="L115" s="26"/>
      <c r="M115" s="34"/>
      <c r="N115" s="147"/>
      <c r="O115" s="147"/>
      <c r="P115" s="26"/>
      <c r="Q115" s="26"/>
    </row>
    <row r="116" spans="1:17" ht="15" customHeight="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03"/>
      <c r="L116" s="26"/>
      <c r="M116" s="34"/>
      <c r="N116" s="147"/>
      <c r="O116" s="147"/>
      <c r="P116" s="26"/>
      <c r="Q116" s="26"/>
    </row>
    <row r="117" spans="1:17" ht="15" customHeight="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03"/>
      <c r="L117" s="26"/>
      <c r="M117" s="34"/>
      <c r="N117" s="147"/>
      <c r="O117" s="147"/>
      <c r="P117" s="26"/>
      <c r="Q117" s="26"/>
    </row>
    <row r="118" spans="1:17" ht="15" customHeight="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03"/>
      <c r="L118" s="26"/>
      <c r="M118" s="34"/>
      <c r="N118" s="147"/>
      <c r="O118" s="147"/>
      <c r="P118" s="26"/>
      <c r="Q118" s="26"/>
    </row>
    <row r="119" spans="1:17" ht="15" customHeight="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03"/>
      <c r="L119" s="26"/>
      <c r="M119" s="34"/>
      <c r="N119" s="147"/>
      <c r="O119" s="147"/>
      <c r="P119" s="26"/>
      <c r="Q119" s="26"/>
    </row>
    <row r="120" spans="1:17" ht="12.75" customHeight="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03"/>
      <c r="L120" s="26"/>
      <c r="M120" s="34"/>
      <c r="N120" s="147"/>
      <c r="O120" s="147"/>
      <c r="P120" s="26"/>
      <c r="Q120" s="26"/>
    </row>
    <row r="121" spans="1:17" ht="12.75" customHeight="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03"/>
      <c r="L121" s="26"/>
      <c r="M121" s="34"/>
      <c r="N121" s="147"/>
      <c r="O121" s="147"/>
      <c r="P121" s="26"/>
      <c r="Q121" s="26"/>
    </row>
    <row r="122" spans="1:17" ht="12.75" customHeight="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03"/>
      <c r="L122" s="26"/>
      <c r="M122" s="34"/>
      <c r="N122" s="147"/>
      <c r="O122" s="147"/>
      <c r="P122" s="26"/>
      <c r="Q122" s="26"/>
    </row>
    <row r="123" spans="1:17" ht="12.75" customHeight="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03"/>
      <c r="L123" s="26"/>
      <c r="M123" s="34"/>
      <c r="N123" s="147"/>
      <c r="O123" s="147"/>
      <c r="P123" s="26"/>
      <c r="Q123" s="26"/>
    </row>
    <row r="124" spans="1:17" ht="12.75" customHeight="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03"/>
      <c r="L124" s="26"/>
      <c r="M124" s="34"/>
      <c r="N124" s="147"/>
      <c r="O124" s="147"/>
      <c r="P124" s="26"/>
      <c r="Q124" s="26"/>
    </row>
    <row r="125" spans="1:17" ht="12.75" customHeight="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03"/>
      <c r="L125" s="26"/>
      <c r="M125" s="34"/>
      <c r="N125" s="147"/>
      <c r="O125" s="147"/>
      <c r="P125" s="26"/>
      <c r="Q125" s="26"/>
    </row>
    <row r="126" spans="1:17" ht="12.75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03"/>
      <c r="L126" s="26"/>
      <c r="M126" s="34"/>
      <c r="N126" s="147"/>
      <c r="O126" s="147"/>
      <c r="P126" s="26"/>
      <c r="Q126" s="26"/>
    </row>
    <row r="127" spans="1:17" ht="12.75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03"/>
      <c r="L127" s="26"/>
      <c r="M127" s="34"/>
      <c r="N127" s="147"/>
      <c r="O127" s="147"/>
      <c r="P127" s="26"/>
      <c r="Q127" s="26"/>
    </row>
    <row r="128" spans="1:17" ht="12.75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03"/>
      <c r="L128" s="26"/>
      <c r="M128" s="34"/>
      <c r="N128" s="147"/>
      <c r="O128" s="147"/>
      <c r="P128" s="26"/>
      <c r="Q128" s="26"/>
    </row>
    <row r="129" spans="1:17" ht="12.75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03"/>
      <c r="L129" s="26"/>
      <c r="M129" s="34"/>
      <c r="N129" s="147"/>
      <c r="O129" s="147"/>
      <c r="P129" s="26"/>
      <c r="Q129" s="26"/>
    </row>
    <row r="130" spans="1:17" ht="12.75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03"/>
      <c r="L130" s="26"/>
      <c r="M130" s="34"/>
      <c r="N130" s="147"/>
      <c r="O130" s="147"/>
      <c r="P130" s="26"/>
      <c r="Q130" s="26"/>
    </row>
    <row r="131" spans="1:17" ht="12.75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03"/>
      <c r="L131" s="26"/>
      <c r="M131" s="34"/>
      <c r="N131" s="147"/>
      <c r="O131" s="147"/>
      <c r="P131" s="26"/>
      <c r="Q131" s="26"/>
    </row>
    <row r="132" spans="1:17" ht="12.75" customHeight="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03"/>
      <c r="L132" s="26"/>
      <c r="M132" s="34"/>
      <c r="N132" s="147"/>
      <c r="O132" s="147"/>
      <c r="P132" s="26"/>
      <c r="Q132" s="26"/>
    </row>
    <row r="133" spans="1:17" ht="12.75" customHeight="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03"/>
      <c r="L133" s="26"/>
      <c r="M133" s="34"/>
      <c r="N133" s="147"/>
      <c r="O133" s="147"/>
      <c r="P133" s="26"/>
      <c r="Q133" s="26"/>
    </row>
    <row r="134" spans="1:17" ht="12.75" customHeight="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03"/>
      <c r="L134" s="26"/>
      <c r="M134" s="34"/>
      <c r="N134" s="147"/>
      <c r="O134" s="147"/>
      <c r="P134" s="26"/>
      <c r="Q134" s="26"/>
    </row>
    <row r="135" spans="1:17" ht="12.75" customHeight="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03"/>
      <c r="L135" s="26"/>
      <c r="M135" s="34"/>
      <c r="N135" s="147"/>
      <c r="O135" s="147"/>
      <c r="P135" s="26"/>
      <c r="Q135" s="26"/>
    </row>
    <row r="136" spans="1:17" ht="12.75" customHeight="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03"/>
      <c r="L136" s="26"/>
      <c r="M136" s="34"/>
      <c r="N136" s="147"/>
      <c r="O136" s="147"/>
      <c r="P136" s="26"/>
      <c r="Q136" s="26"/>
    </row>
    <row r="137" spans="1:17" ht="12.75" customHeight="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03"/>
      <c r="L137" s="26"/>
      <c r="M137" s="34"/>
      <c r="N137" s="147"/>
      <c r="O137" s="147"/>
      <c r="P137" s="26"/>
      <c r="Q137" s="26"/>
    </row>
    <row r="138" spans="1:17" ht="12.75" customHeight="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03"/>
      <c r="L138" s="26"/>
      <c r="M138" s="34"/>
      <c r="N138" s="147"/>
      <c r="O138" s="147"/>
      <c r="P138" s="26"/>
      <c r="Q138" s="26"/>
    </row>
    <row r="139" spans="1:17" ht="12.75" customHeight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03"/>
      <c r="L139" s="26"/>
      <c r="M139" s="34"/>
      <c r="N139" s="147"/>
      <c r="O139" s="147"/>
      <c r="P139" s="26"/>
      <c r="Q139" s="26"/>
    </row>
    <row r="140" spans="1:17" ht="12.75" customHeight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03"/>
      <c r="L140" s="26"/>
      <c r="M140" s="34"/>
      <c r="N140" s="147"/>
      <c r="O140" s="147"/>
      <c r="P140" s="26"/>
      <c r="Q140" s="26"/>
    </row>
    <row r="141" spans="1:17" ht="12.75" customHeight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03"/>
      <c r="L141" s="26"/>
      <c r="M141" s="34"/>
      <c r="N141" s="147"/>
      <c r="O141" s="147"/>
      <c r="P141" s="26"/>
      <c r="Q141" s="26"/>
    </row>
    <row r="142" spans="1:17" ht="12.75" customHeight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03"/>
      <c r="L142" s="26"/>
      <c r="M142" s="34"/>
      <c r="N142" s="147"/>
      <c r="O142" s="147"/>
      <c r="P142" s="26"/>
      <c r="Q142" s="26"/>
    </row>
    <row r="143" spans="1:17" ht="12.75" customHeight="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03"/>
      <c r="L143" s="26"/>
      <c r="M143" s="34"/>
      <c r="N143" s="147"/>
      <c r="O143" s="147"/>
      <c r="P143" s="26"/>
      <c r="Q143" s="26"/>
    </row>
    <row r="144" spans="1:17" ht="12.75" customHeight="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03"/>
      <c r="L144" s="26"/>
      <c r="M144" s="34"/>
      <c r="N144" s="147"/>
      <c r="O144" s="147"/>
      <c r="P144" s="26"/>
      <c r="Q144" s="26"/>
    </row>
    <row r="145" spans="1:17" ht="12.75" customHeight="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03"/>
      <c r="L145" s="26"/>
      <c r="M145" s="34"/>
      <c r="N145" s="147"/>
      <c r="O145" s="147"/>
      <c r="P145" s="26"/>
      <c r="Q145" s="26"/>
    </row>
    <row r="146" spans="1:17" ht="12.75" customHeight="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03"/>
      <c r="L146" s="26"/>
      <c r="M146" s="34"/>
      <c r="N146" s="147"/>
      <c r="O146" s="147"/>
      <c r="P146" s="26"/>
      <c r="Q146" s="26"/>
    </row>
    <row r="147" spans="1:17" ht="12.75" customHeight="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03"/>
      <c r="L147" s="26"/>
      <c r="M147" s="34"/>
      <c r="N147" s="147"/>
      <c r="O147" s="147"/>
      <c r="P147" s="26"/>
      <c r="Q147" s="26"/>
    </row>
    <row r="148" spans="1:17" ht="12.75" customHeight="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03"/>
      <c r="L148" s="26"/>
      <c r="M148" s="34"/>
      <c r="N148" s="147"/>
      <c r="O148" s="147"/>
      <c r="P148" s="26"/>
      <c r="Q148" s="26"/>
    </row>
    <row r="149" spans="1:17" ht="12.75" customHeight="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03"/>
      <c r="L149" s="26"/>
      <c r="M149" s="34"/>
      <c r="N149" s="147"/>
      <c r="O149" s="147"/>
      <c r="P149" s="26"/>
      <c r="Q149" s="26"/>
    </row>
    <row r="150" spans="1:17" ht="12.75" customHeight="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03"/>
      <c r="L150" s="26"/>
      <c r="M150" s="34"/>
      <c r="N150" s="147"/>
      <c r="O150" s="147"/>
      <c r="P150" s="26"/>
      <c r="Q150" s="26"/>
    </row>
    <row r="151" spans="1:17" ht="12.75" customHeight="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03"/>
      <c r="L151" s="26"/>
      <c r="M151" s="34"/>
      <c r="N151" s="147"/>
      <c r="O151" s="147"/>
      <c r="P151" s="26"/>
      <c r="Q151" s="26"/>
    </row>
    <row r="152" spans="1:17" ht="12.75" customHeight="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03"/>
      <c r="L152" s="26"/>
      <c r="M152" s="34"/>
      <c r="N152" s="147"/>
      <c r="O152" s="147"/>
      <c r="P152" s="26"/>
      <c r="Q152" s="26"/>
    </row>
    <row r="153" spans="1:17" ht="12.75" customHeight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03"/>
      <c r="L153" s="26"/>
      <c r="M153" s="34"/>
      <c r="N153" s="147"/>
      <c r="O153" s="147"/>
      <c r="P153" s="26"/>
      <c r="Q153" s="26"/>
    </row>
    <row r="154" spans="1:17" ht="12.75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03"/>
      <c r="L154" s="26"/>
      <c r="M154" s="34"/>
      <c r="N154" s="147"/>
      <c r="O154" s="147"/>
      <c r="P154" s="26"/>
      <c r="Q154" s="26"/>
    </row>
    <row r="155" spans="1:17" ht="12.75" customHeight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03"/>
      <c r="L155" s="26"/>
      <c r="M155" s="34"/>
      <c r="N155" s="147"/>
      <c r="O155" s="147"/>
      <c r="P155" s="26"/>
      <c r="Q155" s="26"/>
    </row>
    <row r="156" spans="1:17" ht="12.75" customHeight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03"/>
      <c r="L156" s="26"/>
      <c r="M156" s="34"/>
      <c r="N156" s="147"/>
      <c r="O156" s="147"/>
      <c r="P156" s="26"/>
      <c r="Q156" s="26"/>
    </row>
    <row r="157" spans="1:17" ht="12.7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03"/>
      <c r="L157" s="26"/>
      <c r="M157" s="34"/>
      <c r="N157" s="147"/>
      <c r="O157" s="147"/>
      <c r="P157" s="26"/>
      <c r="Q157" s="26"/>
    </row>
    <row r="158" spans="1:17" ht="12.75" customHeight="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03"/>
      <c r="L158" s="26"/>
      <c r="M158" s="34"/>
      <c r="N158" s="147"/>
      <c r="O158" s="147"/>
      <c r="P158" s="26"/>
      <c r="Q158" s="26"/>
    </row>
    <row r="159" spans="1:17" ht="12.7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03"/>
      <c r="L159" s="26"/>
      <c r="M159" s="34"/>
      <c r="N159" s="147"/>
      <c r="O159" s="147"/>
      <c r="P159" s="26"/>
      <c r="Q159" s="26"/>
    </row>
    <row r="160" spans="1:17" ht="12.75" customHeight="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03"/>
      <c r="L160" s="26"/>
      <c r="M160" s="34"/>
      <c r="N160" s="147"/>
      <c r="O160" s="147"/>
      <c r="P160" s="26"/>
      <c r="Q160" s="26"/>
    </row>
    <row r="161" spans="1:17" ht="12.75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03"/>
      <c r="L161" s="26"/>
      <c r="M161" s="34"/>
      <c r="N161" s="147"/>
      <c r="O161" s="147"/>
      <c r="P161" s="26"/>
      <c r="Q161" s="26"/>
    </row>
    <row r="162" spans="1:17" ht="12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03"/>
      <c r="L162" s="26"/>
      <c r="M162" s="34"/>
      <c r="N162" s="147"/>
      <c r="O162" s="147"/>
      <c r="P162" s="26"/>
      <c r="Q162" s="26"/>
    </row>
    <row r="163" spans="1:17" ht="12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03"/>
      <c r="L163" s="26"/>
      <c r="M163" s="34"/>
      <c r="N163" s="147"/>
      <c r="O163" s="147"/>
      <c r="P163" s="26"/>
      <c r="Q163" s="26"/>
    </row>
    <row r="164" spans="1:17" ht="12.7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03"/>
      <c r="L164" s="26"/>
      <c r="M164" s="34"/>
      <c r="N164" s="147"/>
      <c r="O164" s="147"/>
      <c r="P164" s="26"/>
      <c r="Q164" s="26"/>
    </row>
    <row r="165" spans="1:17" ht="12.7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03"/>
      <c r="L165" s="26"/>
      <c r="M165" s="34"/>
      <c r="N165" s="147"/>
      <c r="O165" s="147"/>
      <c r="P165" s="26"/>
      <c r="Q165" s="26"/>
    </row>
    <row r="166" spans="1:17" ht="12.7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03"/>
      <c r="L166" s="26"/>
      <c r="M166" s="34"/>
      <c r="N166" s="147"/>
      <c r="O166" s="147"/>
      <c r="P166" s="26"/>
      <c r="Q166" s="26"/>
    </row>
    <row r="167" spans="1:17" ht="12.7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03"/>
      <c r="L167" s="26"/>
      <c r="M167" s="34"/>
      <c r="N167" s="147"/>
      <c r="O167" s="147"/>
      <c r="P167" s="26"/>
      <c r="Q167" s="26"/>
    </row>
    <row r="168" spans="1:17" ht="12.7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03"/>
      <c r="L168" s="26"/>
      <c r="M168" s="34"/>
      <c r="N168" s="147"/>
      <c r="O168" s="147"/>
      <c r="P168" s="26"/>
      <c r="Q168" s="26"/>
    </row>
    <row r="169" spans="1:17" ht="12.7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03"/>
      <c r="L169" s="26"/>
      <c r="M169" s="34"/>
      <c r="N169" s="147"/>
      <c r="O169" s="147"/>
      <c r="P169" s="26"/>
      <c r="Q169" s="26"/>
    </row>
    <row r="170" spans="1:17" ht="12.7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03"/>
      <c r="L170" s="26"/>
      <c r="M170" s="34"/>
      <c r="N170" s="147"/>
      <c r="O170" s="147"/>
      <c r="P170" s="26"/>
      <c r="Q170" s="26"/>
    </row>
    <row r="171" spans="1:17" ht="12.7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03"/>
      <c r="L171" s="26"/>
      <c r="M171" s="34"/>
      <c r="N171" s="147"/>
      <c r="O171" s="147"/>
      <c r="P171" s="26"/>
      <c r="Q171" s="26"/>
    </row>
    <row r="172" spans="1:17" ht="12.7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03"/>
      <c r="L172" s="26"/>
      <c r="M172" s="34"/>
      <c r="N172" s="147"/>
      <c r="O172" s="147"/>
      <c r="P172" s="26"/>
      <c r="Q172" s="26"/>
    </row>
    <row r="173" spans="1:17" ht="12.7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03"/>
      <c r="L173" s="26"/>
      <c r="M173" s="34"/>
      <c r="N173" s="147"/>
      <c r="O173" s="147"/>
      <c r="P173" s="26"/>
      <c r="Q173" s="26"/>
    </row>
    <row r="174" spans="1:17" ht="12.75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03"/>
      <c r="L174" s="26"/>
      <c r="M174" s="34"/>
      <c r="N174" s="147"/>
      <c r="O174" s="147"/>
      <c r="P174" s="26"/>
      <c r="Q174" s="26"/>
    </row>
    <row r="175" spans="1:17" ht="12.75" customHeight="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03"/>
      <c r="L175" s="26"/>
      <c r="M175" s="34"/>
      <c r="N175" s="147"/>
      <c r="O175" s="147"/>
      <c r="P175" s="26"/>
      <c r="Q175" s="26"/>
    </row>
    <row r="176" spans="1:17" ht="12.75" customHeight="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03"/>
      <c r="L176" s="26"/>
      <c r="M176" s="34"/>
      <c r="N176" s="147"/>
      <c r="O176" s="147"/>
      <c r="P176" s="26"/>
      <c r="Q176" s="26"/>
    </row>
    <row r="177" spans="1:17" ht="12.75" customHeight="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03"/>
      <c r="L177" s="26"/>
      <c r="M177" s="34"/>
      <c r="N177" s="147"/>
      <c r="O177" s="147"/>
      <c r="P177" s="26"/>
      <c r="Q177" s="26"/>
    </row>
    <row r="178" spans="1:17" ht="12.75" customHeight="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03"/>
      <c r="L178" s="26"/>
      <c r="M178" s="34"/>
      <c r="N178" s="147"/>
      <c r="O178" s="147"/>
      <c r="P178" s="26"/>
      <c r="Q178" s="26"/>
    </row>
    <row r="179" spans="1:17" ht="12.7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03"/>
      <c r="L179" s="26"/>
      <c r="M179" s="34"/>
      <c r="N179" s="147"/>
      <c r="O179" s="147"/>
      <c r="P179" s="26"/>
      <c r="Q179" s="26"/>
    </row>
    <row r="180" spans="1:17" ht="12.75" customHeight="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03"/>
      <c r="L180" s="26"/>
      <c r="M180" s="34"/>
      <c r="N180" s="147"/>
      <c r="O180" s="147"/>
      <c r="P180" s="26"/>
      <c r="Q180" s="26"/>
    </row>
    <row r="181" spans="1:17" ht="12.75" customHeight="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03"/>
      <c r="L181" s="26"/>
      <c r="M181" s="34"/>
      <c r="N181" s="147"/>
      <c r="O181" s="147"/>
      <c r="P181" s="26"/>
      <c r="Q181" s="26"/>
    </row>
    <row r="182" spans="1:17" ht="12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03"/>
      <c r="L182" s="26"/>
      <c r="M182" s="34"/>
      <c r="N182" s="147"/>
      <c r="O182" s="147"/>
      <c r="P182" s="26"/>
      <c r="Q182" s="26"/>
    </row>
    <row r="183" spans="1:17" ht="12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03"/>
      <c r="L183" s="26"/>
      <c r="M183" s="34"/>
      <c r="N183" s="147"/>
      <c r="O183" s="147"/>
      <c r="P183" s="26"/>
      <c r="Q183" s="26"/>
    </row>
    <row r="184" spans="1:17" ht="12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03"/>
      <c r="L184" s="26"/>
      <c r="M184" s="34"/>
      <c r="N184" s="147"/>
      <c r="O184" s="147"/>
      <c r="P184" s="26"/>
      <c r="Q184" s="26"/>
    </row>
    <row r="185" spans="1:17" ht="12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03"/>
      <c r="L185" s="26"/>
      <c r="M185" s="34"/>
      <c r="N185" s="147"/>
      <c r="O185" s="147"/>
      <c r="P185" s="26"/>
      <c r="Q185" s="26"/>
    </row>
    <row r="186" spans="1:17" ht="12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03"/>
      <c r="L186" s="26"/>
      <c r="M186" s="34"/>
      <c r="N186" s="147"/>
      <c r="O186" s="147"/>
      <c r="P186" s="26"/>
      <c r="Q186" s="26"/>
    </row>
    <row r="187" spans="1:17" ht="12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03"/>
      <c r="L187" s="26"/>
      <c r="M187" s="34"/>
      <c r="N187" s="147"/>
      <c r="O187" s="147"/>
      <c r="P187" s="26"/>
      <c r="Q187" s="26"/>
    </row>
    <row r="188" spans="1:17" ht="12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03"/>
      <c r="L188" s="26"/>
      <c r="M188" s="34"/>
      <c r="N188" s="147"/>
      <c r="O188" s="147"/>
      <c r="P188" s="26"/>
      <c r="Q188" s="26"/>
    </row>
    <row r="189" spans="1:17" ht="12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03"/>
      <c r="L189" s="26"/>
      <c r="M189" s="34"/>
      <c r="N189" s="147"/>
      <c r="O189" s="147"/>
      <c r="P189" s="26"/>
      <c r="Q189" s="26"/>
    </row>
    <row r="190" spans="1:17" ht="12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03"/>
      <c r="L190" s="26"/>
      <c r="M190" s="34"/>
      <c r="N190" s="147"/>
      <c r="O190" s="147"/>
      <c r="P190" s="26"/>
      <c r="Q190" s="26"/>
    </row>
    <row r="191" spans="1:17" ht="12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03"/>
      <c r="L191" s="26"/>
      <c r="M191" s="34"/>
      <c r="N191" s="147"/>
      <c r="O191" s="147"/>
      <c r="P191" s="26"/>
      <c r="Q191" s="26"/>
    </row>
    <row r="192" spans="1:17" ht="12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03"/>
      <c r="L192" s="26"/>
      <c r="M192" s="34"/>
      <c r="N192" s="147"/>
      <c r="O192" s="147"/>
      <c r="P192" s="26"/>
      <c r="Q192" s="26"/>
    </row>
    <row r="193" spans="1:17" ht="12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03"/>
      <c r="L193" s="26"/>
      <c r="M193" s="34"/>
      <c r="N193" s="147"/>
      <c r="O193" s="147"/>
      <c r="P193" s="26"/>
      <c r="Q193" s="26"/>
    </row>
    <row r="194" spans="1:17" ht="12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03"/>
      <c r="L194" s="26"/>
      <c r="M194" s="34"/>
      <c r="N194" s="147"/>
      <c r="O194" s="147"/>
      <c r="P194" s="26"/>
      <c r="Q194" s="26"/>
    </row>
    <row r="195" spans="1:17" ht="12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03"/>
      <c r="L195" s="26"/>
      <c r="M195" s="34"/>
      <c r="N195" s="147"/>
      <c r="O195" s="147"/>
      <c r="P195" s="26"/>
      <c r="Q195" s="26"/>
    </row>
    <row r="196" spans="1:17" ht="12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03"/>
      <c r="L196" s="26"/>
      <c r="M196" s="34"/>
      <c r="N196" s="147"/>
      <c r="O196" s="147"/>
      <c r="P196" s="26"/>
      <c r="Q196" s="26"/>
    </row>
    <row r="197" spans="1:17" ht="12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03"/>
      <c r="L197" s="26"/>
      <c r="M197" s="34"/>
      <c r="N197" s="147"/>
      <c r="O197" s="147"/>
      <c r="P197" s="26"/>
      <c r="Q197" s="26"/>
    </row>
    <row r="198" spans="1:17" ht="12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03"/>
      <c r="L198" s="26"/>
      <c r="M198" s="34"/>
      <c r="N198" s="147"/>
      <c r="O198" s="147"/>
      <c r="P198" s="26"/>
      <c r="Q198" s="26"/>
    </row>
    <row r="199" spans="1:17" ht="12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03"/>
      <c r="L199" s="26"/>
      <c r="M199" s="34"/>
      <c r="N199" s="147"/>
      <c r="O199" s="147"/>
      <c r="P199" s="26"/>
      <c r="Q199" s="26"/>
    </row>
    <row r="200" spans="1:17" ht="12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03"/>
      <c r="L200" s="26"/>
      <c r="M200" s="34"/>
      <c r="N200" s="147"/>
      <c r="O200" s="147"/>
      <c r="P200" s="26"/>
      <c r="Q200" s="26"/>
    </row>
    <row r="201" spans="1:17" ht="12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03"/>
      <c r="L201" s="26"/>
      <c r="M201" s="34"/>
      <c r="N201" s="147"/>
      <c r="O201" s="147"/>
      <c r="P201" s="26"/>
      <c r="Q201" s="26"/>
    </row>
    <row r="202" spans="1:17" ht="12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03"/>
      <c r="L202" s="26"/>
      <c r="M202" s="34"/>
      <c r="N202" s="147"/>
      <c r="O202" s="147"/>
      <c r="P202" s="26"/>
      <c r="Q202" s="26"/>
    </row>
    <row r="203" spans="1:17" ht="12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03"/>
      <c r="L203" s="26"/>
      <c r="M203" s="34"/>
      <c r="N203" s="147"/>
      <c r="O203" s="147"/>
      <c r="P203" s="26"/>
      <c r="Q203" s="26"/>
    </row>
    <row r="204" spans="1:17" ht="12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03"/>
      <c r="L204" s="26"/>
      <c r="M204" s="34"/>
      <c r="N204" s="147"/>
      <c r="O204" s="147"/>
      <c r="P204" s="26"/>
      <c r="Q204" s="26"/>
    </row>
    <row r="205" spans="1:17" ht="12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03"/>
      <c r="L205" s="26"/>
      <c r="M205" s="34"/>
      <c r="N205" s="147"/>
      <c r="O205" s="147"/>
      <c r="P205" s="26"/>
      <c r="Q205" s="26"/>
    </row>
    <row r="206" spans="1:17" ht="12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03"/>
      <c r="L206" s="26"/>
      <c r="M206" s="34"/>
      <c r="N206" s="147"/>
      <c r="O206" s="147"/>
      <c r="P206" s="26"/>
      <c r="Q206" s="26"/>
    </row>
    <row r="207" spans="1:17" ht="12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03"/>
      <c r="L207" s="26"/>
      <c r="M207" s="34"/>
      <c r="N207" s="147"/>
      <c r="O207" s="147"/>
      <c r="P207" s="26"/>
      <c r="Q207" s="26"/>
    </row>
    <row r="208" spans="1:17" ht="12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03"/>
      <c r="L208" s="26"/>
      <c r="M208" s="34"/>
      <c r="N208" s="147"/>
      <c r="O208" s="147"/>
      <c r="P208" s="26"/>
      <c r="Q208" s="26"/>
    </row>
    <row r="209" spans="1:17" ht="12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03"/>
      <c r="L209" s="26"/>
      <c r="M209" s="34"/>
      <c r="N209" s="147"/>
      <c r="O209" s="147"/>
      <c r="P209" s="26"/>
      <c r="Q209" s="26"/>
    </row>
    <row r="210" spans="1:17" ht="12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03"/>
      <c r="L210" s="26"/>
      <c r="M210" s="34"/>
      <c r="N210" s="147"/>
      <c r="O210" s="147"/>
      <c r="P210" s="26"/>
      <c r="Q210" s="26"/>
    </row>
    <row r="211" spans="1:17" ht="12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03"/>
      <c r="L211" s="26"/>
      <c r="M211" s="34"/>
      <c r="N211" s="147"/>
      <c r="O211" s="147"/>
      <c r="P211" s="26"/>
      <c r="Q211" s="26"/>
    </row>
    <row r="212" spans="1:17" ht="12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03"/>
      <c r="L212" s="26"/>
      <c r="M212" s="34"/>
      <c r="N212" s="147"/>
      <c r="O212" s="147"/>
      <c r="P212" s="26"/>
      <c r="Q212" s="26"/>
    </row>
    <row r="213" spans="1:17" ht="12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03"/>
      <c r="L213" s="26"/>
      <c r="M213" s="34"/>
      <c r="N213" s="147"/>
      <c r="O213" s="147"/>
      <c r="P213" s="26"/>
      <c r="Q213" s="26"/>
    </row>
    <row r="214" spans="1:17" ht="12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03"/>
      <c r="L214" s="26"/>
      <c r="M214" s="34"/>
      <c r="N214" s="147"/>
      <c r="O214" s="147"/>
      <c r="P214" s="26"/>
      <c r="Q214" s="26"/>
    </row>
    <row r="215" spans="1:17" ht="12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03"/>
      <c r="L215" s="26"/>
      <c r="M215" s="34"/>
      <c r="N215" s="147"/>
      <c r="O215" s="147"/>
      <c r="P215" s="26"/>
      <c r="Q215" s="26"/>
    </row>
    <row r="216" spans="1:17" ht="12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03"/>
      <c r="L216" s="26"/>
      <c r="M216" s="34"/>
      <c r="N216" s="147"/>
      <c r="O216" s="147"/>
      <c r="P216" s="26"/>
      <c r="Q216" s="26"/>
    </row>
    <row r="217" spans="1:17" ht="12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03"/>
      <c r="L217" s="26"/>
      <c r="M217" s="34"/>
      <c r="N217" s="147"/>
      <c r="O217" s="147"/>
      <c r="P217" s="26"/>
      <c r="Q217" s="26"/>
    </row>
    <row r="218" spans="1:17" ht="12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03"/>
      <c r="L218" s="26"/>
      <c r="M218" s="34"/>
      <c r="N218" s="147"/>
      <c r="O218" s="147"/>
      <c r="P218" s="26"/>
      <c r="Q218" s="26"/>
    </row>
    <row r="219" spans="1:17" ht="12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03"/>
      <c r="L219" s="26"/>
      <c r="M219" s="34"/>
      <c r="N219" s="147"/>
      <c r="O219" s="147"/>
      <c r="P219" s="26"/>
      <c r="Q219" s="26"/>
    </row>
    <row r="220" spans="1:17" ht="12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03"/>
      <c r="L220" s="26"/>
      <c r="M220" s="34"/>
      <c r="N220" s="147"/>
      <c r="O220" s="147"/>
      <c r="P220" s="26"/>
      <c r="Q220" s="26"/>
    </row>
    <row r="221" spans="1:17" ht="12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03"/>
      <c r="L221" s="26"/>
      <c r="M221" s="34"/>
      <c r="N221" s="147"/>
      <c r="O221" s="147"/>
      <c r="P221" s="26"/>
      <c r="Q221" s="26"/>
    </row>
    <row r="222" spans="1:17" ht="12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03"/>
      <c r="L222" s="26"/>
      <c r="M222" s="34"/>
      <c r="N222" s="147"/>
      <c r="O222" s="147"/>
      <c r="P222" s="26"/>
      <c r="Q222" s="26"/>
    </row>
    <row r="223" spans="1:17" ht="12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03"/>
      <c r="L223" s="26"/>
      <c r="M223" s="34"/>
      <c r="N223" s="147"/>
      <c r="O223" s="147"/>
      <c r="P223" s="26"/>
      <c r="Q223" s="26"/>
    </row>
    <row r="224" spans="1:17" ht="12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03"/>
      <c r="L224" s="26"/>
      <c r="M224" s="34"/>
      <c r="N224" s="147"/>
      <c r="O224" s="147"/>
      <c r="P224" s="26"/>
      <c r="Q224" s="26"/>
    </row>
    <row r="225" spans="1:17" ht="12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03"/>
      <c r="L225" s="26"/>
      <c r="M225" s="34"/>
      <c r="N225" s="147"/>
      <c r="O225" s="147"/>
      <c r="P225" s="26"/>
      <c r="Q225" s="26"/>
    </row>
    <row r="226" spans="1:17" ht="12.7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03"/>
      <c r="L226" s="26"/>
      <c r="M226" s="34"/>
      <c r="N226" s="147"/>
      <c r="O226" s="147"/>
      <c r="P226" s="26"/>
      <c r="Q226" s="26"/>
    </row>
    <row r="227" spans="1:17" ht="12.7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03"/>
      <c r="L227" s="26"/>
      <c r="M227" s="34"/>
      <c r="N227" s="147"/>
      <c r="O227" s="147"/>
      <c r="P227" s="26"/>
      <c r="Q227" s="26"/>
    </row>
    <row r="228" spans="1:17" ht="12.7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03"/>
      <c r="L228" s="26"/>
      <c r="M228" s="34"/>
      <c r="N228" s="147"/>
      <c r="O228" s="147"/>
      <c r="P228" s="26"/>
      <c r="Q228" s="26"/>
    </row>
    <row r="229" spans="1:17" ht="12.7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03"/>
      <c r="L229" s="26"/>
      <c r="M229" s="34"/>
      <c r="N229" s="147"/>
      <c r="O229" s="147"/>
      <c r="P229" s="26"/>
      <c r="Q229" s="26"/>
    </row>
    <row r="230" spans="1:17" ht="12.7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03"/>
      <c r="L230" s="26"/>
      <c r="M230" s="34"/>
      <c r="N230" s="147"/>
      <c r="O230" s="147"/>
      <c r="P230" s="26"/>
      <c r="Q230" s="26"/>
    </row>
    <row r="231" spans="1:17" ht="12.7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03"/>
      <c r="L231" s="26"/>
      <c r="M231" s="34"/>
      <c r="N231" s="147"/>
      <c r="O231" s="147"/>
      <c r="P231" s="26"/>
      <c r="Q231" s="26"/>
    </row>
    <row r="232" spans="1:17" ht="12.7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03"/>
      <c r="L232" s="26"/>
      <c r="M232" s="34"/>
      <c r="N232" s="147"/>
      <c r="O232" s="147"/>
      <c r="P232" s="26"/>
      <c r="Q232" s="26"/>
    </row>
    <row r="233" spans="1:17" ht="12.7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03"/>
      <c r="L233" s="26"/>
      <c r="M233" s="34"/>
      <c r="N233" s="147"/>
      <c r="O233" s="147"/>
      <c r="P233" s="26"/>
      <c r="Q233" s="26"/>
    </row>
    <row r="234" spans="1:17" ht="12.7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03"/>
      <c r="L234" s="26"/>
      <c r="M234" s="34"/>
      <c r="N234" s="147"/>
      <c r="O234" s="147"/>
      <c r="P234" s="26"/>
      <c r="Q234" s="26"/>
    </row>
    <row r="235" spans="1:17" ht="12.7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03"/>
      <c r="L235" s="26"/>
      <c r="M235" s="34"/>
      <c r="N235" s="147"/>
      <c r="O235" s="147"/>
      <c r="P235" s="26"/>
      <c r="Q235" s="26"/>
    </row>
    <row r="236" spans="1:17" ht="12.7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03"/>
      <c r="L236" s="26"/>
      <c r="M236" s="34"/>
      <c r="N236" s="147"/>
      <c r="O236" s="147"/>
      <c r="P236" s="26"/>
      <c r="Q236" s="26"/>
    </row>
    <row r="237" spans="1:17" ht="12.7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03"/>
      <c r="L237" s="26"/>
      <c r="M237" s="34"/>
      <c r="N237" s="147"/>
      <c r="O237" s="147"/>
      <c r="P237" s="26"/>
      <c r="Q237" s="26"/>
    </row>
    <row r="238" spans="1:17" ht="12.7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03"/>
      <c r="L238" s="26"/>
      <c r="M238" s="34"/>
      <c r="N238" s="147"/>
      <c r="O238" s="147"/>
      <c r="P238" s="26"/>
      <c r="Q238" s="26"/>
    </row>
    <row r="239" spans="1:17" ht="12.7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03"/>
      <c r="L239" s="26"/>
      <c r="M239" s="34"/>
      <c r="N239" s="147"/>
      <c r="O239" s="147"/>
      <c r="P239" s="26"/>
      <c r="Q239" s="26"/>
    </row>
    <row r="240" spans="1:17" ht="12.7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03"/>
      <c r="L240" s="26"/>
      <c r="M240" s="34"/>
      <c r="N240" s="147"/>
      <c r="O240" s="147"/>
      <c r="P240" s="26"/>
      <c r="Q240" s="26"/>
    </row>
    <row r="241" spans="1:17" ht="12.7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03"/>
      <c r="L241" s="26"/>
      <c r="M241" s="34"/>
      <c r="N241" s="147"/>
      <c r="O241" s="147"/>
      <c r="P241" s="26"/>
      <c r="Q241" s="26"/>
    </row>
    <row r="242" spans="1:17" ht="12.7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03"/>
      <c r="L242" s="26"/>
      <c r="M242" s="34"/>
      <c r="N242" s="147"/>
      <c r="O242" s="147"/>
      <c r="P242" s="26"/>
      <c r="Q242" s="26"/>
    </row>
    <row r="243" spans="1:17" ht="12.7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03"/>
      <c r="L243" s="26"/>
      <c r="M243" s="34"/>
      <c r="N243" s="147"/>
      <c r="O243" s="147"/>
      <c r="P243" s="26"/>
      <c r="Q243" s="26"/>
    </row>
    <row r="244" spans="1:17" ht="12.7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03"/>
      <c r="L244" s="26"/>
      <c r="M244" s="34"/>
      <c r="N244" s="147"/>
      <c r="O244" s="147"/>
      <c r="P244" s="26"/>
      <c r="Q244" s="26"/>
    </row>
    <row r="245" spans="1:17" ht="12.7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03"/>
      <c r="L245" s="26"/>
      <c r="M245" s="34"/>
      <c r="N245" s="147"/>
      <c r="O245" s="147"/>
      <c r="P245" s="26"/>
      <c r="Q245" s="26"/>
    </row>
    <row r="246" spans="1:17" ht="12.7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03"/>
      <c r="L246" s="26"/>
      <c r="M246" s="34"/>
      <c r="N246" s="147"/>
      <c r="O246" s="147"/>
      <c r="P246" s="26"/>
      <c r="Q246" s="26"/>
    </row>
    <row r="247" spans="1:17" ht="12.7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03"/>
      <c r="L247" s="26"/>
      <c r="M247" s="34"/>
      <c r="N247" s="147"/>
      <c r="O247" s="147"/>
      <c r="P247" s="26"/>
      <c r="Q247" s="26"/>
    </row>
    <row r="248" spans="1:17" ht="12.7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03"/>
      <c r="L248" s="26"/>
      <c r="M248" s="34"/>
      <c r="N248" s="147"/>
      <c r="O248" s="147"/>
      <c r="P248" s="26"/>
      <c r="Q248" s="26"/>
    </row>
    <row r="249" spans="1:17" ht="12.7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03"/>
      <c r="L249" s="26"/>
      <c r="M249" s="34"/>
      <c r="N249" s="147"/>
      <c r="O249" s="147"/>
      <c r="P249" s="26"/>
      <c r="Q249" s="26"/>
    </row>
    <row r="250" spans="1:17" ht="12.7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03"/>
      <c r="L250" s="26"/>
      <c r="M250" s="34"/>
      <c r="N250" s="147"/>
      <c r="O250" s="147"/>
      <c r="P250" s="26"/>
      <c r="Q250" s="26"/>
    </row>
    <row r="251" spans="1:17" ht="12.7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03"/>
      <c r="L251" s="26"/>
      <c r="M251" s="34"/>
      <c r="N251" s="147"/>
      <c r="O251" s="147"/>
      <c r="P251" s="26"/>
      <c r="Q251" s="26"/>
    </row>
    <row r="252" spans="1:17" ht="12.7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03"/>
      <c r="L252" s="26"/>
      <c r="M252" s="34"/>
      <c r="N252" s="147"/>
      <c r="O252" s="147"/>
      <c r="P252" s="26"/>
      <c r="Q252" s="26"/>
    </row>
    <row r="253" spans="1:17" ht="12.7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03"/>
      <c r="L253" s="26"/>
      <c r="M253" s="34"/>
      <c r="N253" s="147"/>
      <c r="O253" s="147"/>
      <c r="P253" s="26"/>
      <c r="Q253" s="26"/>
    </row>
    <row r="254" spans="1:17" ht="12.7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03"/>
      <c r="L254" s="26"/>
      <c r="M254" s="34"/>
      <c r="N254" s="147"/>
      <c r="O254" s="147"/>
      <c r="P254" s="26"/>
      <c r="Q254" s="26"/>
    </row>
    <row r="255" spans="1:17" ht="12.7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03"/>
      <c r="L255" s="26"/>
      <c r="M255" s="34"/>
      <c r="N255" s="147"/>
      <c r="O255" s="147"/>
      <c r="P255" s="26"/>
      <c r="Q255" s="26"/>
    </row>
    <row r="256" spans="1:17" ht="12.7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03"/>
      <c r="L256" s="26"/>
      <c r="M256" s="34"/>
      <c r="N256" s="147"/>
      <c r="O256" s="147"/>
      <c r="P256" s="26"/>
      <c r="Q256" s="26"/>
    </row>
    <row r="257" spans="1:17" ht="12.7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03"/>
      <c r="L257" s="26"/>
      <c r="M257" s="34"/>
      <c r="N257" s="147"/>
      <c r="O257" s="147"/>
      <c r="P257" s="26"/>
      <c r="Q257" s="26"/>
    </row>
    <row r="258" spans="1:17" ht="12.7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03"/>
      <c r="L258" s="26"/>
      <c r="M258" s="34"/>
      <c r="N258" s="147"/>
      <c r="O258" s="147"/>
      <c r="P258" s="26"/>
      <c r="Q258" s="26"/>
    </row>
    <row r="259" spans="1:17" ht="12.7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03"/>
      <c r="L259" s="26"/>
      <c r="M259" s="34"/>
      <c r="N259" s="147"/>
      <c r="O259" s="147"/>
      <c r="P259" s="26"/>
      <c r="Q259" s="26"/>
    </row>
    <row r="260" spans="1:17" ht="12.7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03"/>
      <c r="L260" s="26"/>
      <c r="M260" s="34"/>
      <c r="N260" s="147"/>
      <c r="O260" s="147"/>
      <c r="P260" s="26"/>
      <c r="Q260" s="26"/>
    </row>
    <row r="261" spans="1:17" ht="12.7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03"/>
      <c r="L261" s="26"/>
      <c r="M261" s="34"/>
      <c r="N261" s="147"/>
      <c r="O261" s="147"/>
      <c r="P261" s="26"/>
      <c r="Q261" s="26"/>
    </row>
    <row r="262" spans="1:17" ht="12.7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03"/>
      <c r="L262" s="26"/>
      <c r="M262" s="34"/>
      <c r="N262" s="147"/>
      <c r="O262" s="147"/>
      <c r="P262" s="26"/>
      <c r="Q262" s="26"/>
    </row>
    <row r="263" spans="1:17" ht="12.7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03"/>
      <c r="L263" s="26"/>
      <c r="M263" s="34"/>
      <c r="N263" s="147"/>
      <c r="O263" s="147"/>
      <c r="P263" s="26"/>
      <c r="Q263" s="26"/>
    </row>
    <row r="264" spans="1:17" ht="12.7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03"/>
      <c r="L264" s="26"/>
      <c r="M264" s="34"/>
      <c r="N264" s="147"/>
      <c r="O264" s="147"/>
      <c r="P264" s="26"/>
      <c r="Q264" s="26"/>
    </row>
    <row r="265" spans="1:17" ht="12.7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03"/>
      <c r="L265" s="26"/>
      <c r="M265" s="34"/>
      <c r="N265" s="147"/>
      <c r="O265" s="147"/>
      <c r="P265" s="26"/>
      <c r="Q265" s="26"/>
    </row>
    <row r="266" spans="1:17" ht="12.7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03"/>
      <c r="L266" s="26"/>
      <c r="M266" s="34"/>
      <c r="N266" s="147"/>
      <c r="O266" s="147"/>
      <c r="P266" s="26"/>
      <c r="Q266" s="26"/>
    </row>
    <row r="267" spans="1:17" ht="12.7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03"/>
      <c r="L267" s="26"/>
      <c r="M267" s="34"/>
      <c r="N267" s="147"/>
      <c r="O267" s="147"/>
      <c r="P267" s="26"/>
      <c r="Q267" s="26"/>
    </row>
    <row r="268" spans="1:17" ht="12.75" customHeight="1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03"/>
      <c r="L268" s="26"/>
      <c r="M268" s="34"/>
      <c r="N268" s="147"/>
      <c r="O268" s="147"/>
      <c r="P268" s="26"/>
      <c r="Q268" s="26"/>
    </row>
    <row r="269" spans="1:17" ht="12.75" customHeight="1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03"/>
      <c r="L269" s="26"/>
      <c r="M269" s="34"/>
      <c r="N269" s="147"/>
      <c r="O269" s="147"/>
      <c r="P269" s="26"/>
      <c r="Q269" s="26"/>
    </row>
    <row r="270" spans="1:17" ht="12.75" customHeight="1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03"/>
      <c r="L270" s="26"/>
      <c r="M270" s="34"/>
      <c r="N270" s="147"/>
      <c r="O270" s="147"/>
      <c r="P270" s="26"/>
      <c r="Q270" s="26"/>
    </row>
    <row r="271" spans="1:17" ht="12.75" customHeight="1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03"/>
      <c r="L271" s="26"/>
      <c r="M271" s="34"/>
      <c r="N271" s="147"/>
      <c r="O271" s="147"/>
      <c r="P271" s="26"/>
      <c r="Q271" s="26"/>
    </row>
    <row r="272" spans="1:17" ht="12.75" customHeight="1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03"/>
      <c r="L272" s="26"/>
      <c r="M272" s="34"/>
      <c r="N272" s="147"/>
      <c r="O272" s="147"/>
      <c r="P272" s="26"/>
      <c r="Q272" s="26"/>
    </row>
    <row r="273" spans="1:17" ht="12.75" customHeight="1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03"/>
      <c r="L273" s="26"/>
      <c r="M273" s="34"/>
      <c r="N273" s="147"/>
      <c r="O273" s="147"/>
      <c r="P273" s="26"/>
      <c r="Q273" s="26"/>
    </row>
    <row r="274" spans="1:17" ht="12.75" customHeight="1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03"/>
      <c r="L274" s="26"/>
      <c r="M274" s="34"/>
      <c r="N274" s="147"/>
      <c r="O274" s="147"/>
      <c r="P274" s="26"/>
      <c r="Q274" s="26"/>
    </row>
    <row r="275" spans="1:17" ht="12.75" customHeight="1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03"/>
      <c r="L275" s="26"/>
      <c r="M275" s="34"/>
      <c r="N275" s="147"/>
      <c r="O275" s="147"/>
      <c r="P275" s="26"/>
      <c r="Q275" s="26"/>
    </row>
    <row r="276" spans="1:17" ht="12.75" customHeight="1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03"/>
      <c r="L276" s="26"/>
      <c r="M276" s="34"/>
      <c r="N276" s="147"/>
      <c r="O276" s="147"/>
      <c r="P276" s="26"/>
      <c r="Q276" s="26"/>
    </row>
    <row r="277" spans="1:17" ht="12.75" customHeight="1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03"/>
      <c r="L277" s="26"/>
      <c r="M277" s="34"/>
      <c r="N277" s="147"/>
      <c r="O277" s="147"/>
      <c r="P277" s="26"/>
      <c r="Q277" s="26"/>
    </row>
    <row r="278" spans="1:17" ht="12.75" customHeight="1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03"/>
      <c r="L278" s="26"/>
      <c r="M278" s="34"/>
      <c r="N278" s="147"/>
      <c r="O278" s="147"/>
      <c r="P278" s="26"/>
      <c r="Q278" s="26"/>
    </row>
    <row r="279" spans="1:17" ht="12.75" customHeight="1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03"/>
      <c r="L279" s="26"/>
      <c r="M279" s="34"/>
      <c r="N279" s="147"/>
      <c r="O279" s="147"/>
      <c r="P279" s="26"/>
      <c r="Q279" s="26"/>
    </row>
    <row r="280" spans="1:17" ht="12.75" customHeight="1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03"/>
      <c r="L280" s="26"/>
      <c r="M280" s="34"/>
      <c r="N280" s="147"/>
      <c r="O280" s="147"/>
      <c r="P280" s="26"/>
      <c r="Q280" s="26"/>
    </row>
    <row r="281" spans="1:17" ht="12.75" customHeight="1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03"/>
      <c r="L281" s="26"/>
      <c r="M281" s="34"/>
      <c r="N281" s="147"/>
      <c r="O281" s="147"/>
      <c r="P281" s="26"/>
      <c r="Q281" s="26"/>
    </row>
    <row r="282" spans="1:17" ht="12.75" customHeight="1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03"/>
      <c r="L282" s="26"/>
      <c r="M282" s="34"/>
      <c r="N282" s="147"/>
      <c r="O282" s="147"/>
      <c r="P282" s="26"/>
      <c r="Q282" s="26"/>
    </row>
    <row r="283" spans="1:17" ht="12.75" customHeight="1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03"/>
      <c r="L283" s="26"/>
      <c r="M283" s="34"/>
      <c r="N283" s="147"/>
      <c r="O283" s="147"/>
      <c r="P283" s="26"/>
      <c r="Q283" s="26"/>
    </row>
    <row r="284" spans="1:17" ht="12.75" customHeight="1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03"/>
      <c r="L284" s="26"/>
      <c r="M284" s="34"/>
      <c r="N284" s="147"/>
      <c r="O284" s="147"/>
      <c r="P284" s="26"/>
      <c r="Q284" s="26"/>
    </row>
    <row r="285" spans="1:17" ht="12.75" customHeight="1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03"/>
      <c r="L285" s="26"/>
      <c r="M285" s="34"/>
      <c r="N285" s="147"/>
      <c r="O285" s="147"/>
      <c r="P285" s="26"/>
      <c r="Q285" s="26"/>
    </row>
    <row r="286" spans="1:17" ht="12.75" customHeight="1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03"/>
      <c r="L286" s="26"/>
      <c r="M286" s="34"/>
      <c r="N286" s="147"/>
      <c r="O286" s="147"/>
      <c r="P286" s="26"/>
      <c r="Q286" s="26"/>
    </row>
    <row r="287" spans="1:17" ht="12.75" customHeight="1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03"/>
      <c r="L287" s="26"/>
      <c r="M287" s="34"/>
      <c r="N287" s="147"/>
      <c r="O287" s="147"/>
      <c r="P287" s="26"/>
      <c r="Q287" s="26"/>
    </row>
    <row r="288" spans="1:17" ht="12.75" customHeight="1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03"/>
      <c r="L288" s="26"/>
      <c r="M288" s="34"/>
      <c r="N288" s="147"/>
      <c r="O288" s="147"/>
      <c r="P288" s="26"/>
      <c r="Q288" s="26"/>
    </row>
    <row r="289" spans="1:17" ht="12.75" customHeight="1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03"/>
      <c r="L289" s="26"/>
      <c r="M289" s="34"/>
      <c r="N289" s="147"/>
      <c r="O289" s="147"/>
      <c r="P289" s="26"/>
      <c r="Q289" s="26"/>
    </row>
    <row r="290" spans="1:17" ht="12.75" customHeight="1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03"/>
      <c r="L290" s="26"/>
      <c r="M290" s="34"/>
      <c r="N290" s="147"/>
      <c r="O290" s="147"/>
      <c r="P290" s="26"/>
      <c r="Q290" s="26"/>
    </row>
    <row r="291" spans="1:17" ht="12.75" customHeight="1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03"/>
      <c r="L291" s="26"/>
      <c r="M291" s="34"/>
      <c r="N291" s="147"/>
      <c r="O291" s="147"/>
      <c r="P291" s="26"/>
      <c r="Q291" s="26"/>
    </row>
    <row r="292" spans="1:17" ht="12.75" customHeight="1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03"/>
      <c r="L292" s="26"/>
      <c r="M292" s="34"/>
      <c r="N292" s="147"/>
      <c r="O292" s="147"/>
      <c r="P292" s="26"/>
      <c r="Q292" s="26"/>
    </row>
    <row r="293" spans="1:17" ht="12.75" customHeight="1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03"/>
      <c r="L293" s="26"/>
      <c r="M293" s="34"/>
      <c r="N293" s="147"/>
      <c r="O293" s="147"/>
      <c r="P293" s="26"/>
      <c r="Q293" s="26"/>
    </row>
    <row r="294" spans="1:17" ht="12.75" customHeight="1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03"/>
      <c r="L294" s="26"/>
      <c r="M294" s="34"/>
      <c r="N294" s="147"/>
      <c r="O294" s="147"/>
      <c r="P294" s="26"/>
      <c r="Q294" s="26"/>
    </row>
    <row r="295" spans="1:17" ht="15.75" customHeight="1" x14ac:dyDescent="0.2">
      <c r="K295" s="206"/>
      <c r="N295" s="152"/>
      <c r="O295" s="152"/>
    </row>
    <row r="296" spans="1:17" ht="15.75" customHeight="1" x14ac:dyDescent="0.2">
      <c r="K296" s="206"/>
      <c r="N296" s="152"/>
      <c r="O296" s="152"/>
    </row>
    <row r="297" spans="1:17" ht="15.75" customHeight="1" x14ac:dyDescent="0.2">
      <c r="K297" s="206"/>
      <c r="N297" s="152"/>
      <c r="O297" s="152"/>
    </row>
    <row r="298" spans="1:17" ht="15.75" customHeight="1" x14ac:dyDescent="0.2">
      <c r="K298" s="206"/>
      <c r="N298" s="152"/>
      <c r="O298" s="152"/>
    </row>
    <row r="299" spans="1:17" ht="15.75" customHeight="1" x14ac:dyDescent="0.2">
      <c r="K299" s="206"/>
      <c r="N299" s="152"/>
      <c r="O299" s="152"/>
    </row>
    <row r="300" spans="1:17" ht="15.75" customHeight="1" x14ac:dyDescent="0.2">
      <c r="K300" s="206"/>
      <c r="N300" s="152"/>
      <c r="O300" s="152"/>
    </row>
    <row r="301" spans="1:17" ht="15.75" customHeight="1" x14ac:dyDescent="0.2">
      <c r="K301" s="206"/>
      <c r="N301" s="152"/>
      <c r="O301" s="152"/>
    </row>
    <row r="302" spans="1:17" ht="15.75" customHeight="1" x14ac:dyDescent="0.2">
      <c r="K302" s="206"/>
      <c r="N302" s="152"/>
      <c r="O302" s="152"/>
    </row>
    <row r="303" spans="1:17" ht="15.75" customHeight="1" x14ac:dyDescent="0.2">
      <c r="K303" s="206"/>
      <c r="N303" s="152"/>
      <c r="O303" s="152"/>
    </row>
    <row r="304" spans="1:17" ht="15.75" customHeight="1" x14ac:dyDescent="0.2">
      <c r="K304" s="206"/>
      <c r="N304" s="152"/>
      <c r="O304" s="152"/>
    </row>
    <row r="305" spans="11:15" ht="15.75" customHeight="1" x14ac:dyDescent="0.2">
      <c r="K305" s="206"/>
      <c r="N305" s="152"/>
      <c r="O305" s="152"/>
    </row>
    <row r="306" spans="11:15" ht="15.75" customHeight="1" x14ac:dyDescent="0.2">
      <c r="K306" s="206"/>
      <c r="N306" s="152"/>
      <c r="O306" s="152"/>
    </row>
    <row r="307" spans="11:15" ht="15.75" customHeight="1" x14ac:dyDescent="0.2">
      <c r="K307" s="206"/>
      <c r="N307" s="152"/>
      <c r="O307" s="152"/>
    </row>
    <row r="308" spans="11:15" ht="15.75" customHeight="1" x14ac:dyDescent="0.2">
      <c r="K308" s="206"/>
      <c r="N308" s="152"/>
      <c r="O308" s="152"/>
    </row>
    <row r="309" spans="11:15" ht="15.75" customHeight="1" x14ac:dyDescent="0.2">
      <c r="K309" s="206"/>
      <c r="N309" s="152"/>
      <c r="O309" s="152"/>
    </row>
    <row r="310" spans="11:15" ht="15.75" customHeight="1" x14ac:dyDescent="0.2">
      <c r="K310" s="206"/>
      <c r="N310" s="152"/>
      <c r="O310" s="152"/>
    </row>
    <row r="311" spans="11:15" ht="15.75" customHeight="1" x14ac:dyDescent="0.2">
      <c r="K311" s="206"/>
      <c r="N311" s="152"/>
      <c r="O311" s="152"/>
    </row>
    <row r="312" spans="11:15" ht="15.75" customHeight="1" x14ac:dyDescent="0.2">
      <c r="K312" s="206"/>
      <c r="N312" s="152"/>
      <c r="O312" s="152"/>
    </row>
    <row r="313" spans="11:15" ht="15.75" customHeight="1" x14ac:dyDescent="0.2">
      <c r="K313" s="206"/>
      <c r="N313" s="152"/>
      <c r="O313" s="152"/>
    </row>
    <row r="314" spans="11:15" ht="15.75" customHeight="1" x14ac:dyDescent="0.2">
      <c r="K314" s="206"/>
      <c r="N314" s="152"/>
      <c r="O314" s="152"/>
    </row>
    <row r="315" spans="11:15" ht="15.75" customHeight="1" x14ac:dyDescent="0.2">
      <c r="K315" s="206"/>
      <c r="N315" s="152"/>
      <c r="O315" s="152"/>
    </row>
    <row r="316" spans="11:15" ht="15.75" customHeight="1" x14ac:dyDescent="0.2">
      <c r="K316" s="206"/>
      <c r="N316" s="152"/>
      <c r="O316" s="152"/>
    </row>
    <row r="317" spans="11:15" ht="15.75" customHeight="1" x14ac:dyDescent="0.2">
      <c r="K317" s="206"/>
      <c r="N317" s="152"/>
      <c r="O317" s="152"/>
    </row>
    <row r="318" spans="11:15" ht="15.75" customHeight="1" x14ac:dyDescent="0.2">
      <c r="K318" s="206"/>
      <c r="N318" s="152"/>
      <c r="O318" s="152"/>
    </row>
    <row r="319" spans="11:15" ht="15.75" customHeight="1" x14ac:dyDescent="0.2">
      <c r="K319" s="206"/>
      <c r="N319" s="152"/>
      <c r="O319" s="152"/>
    </row>
    <row r="320" spans="11:15" ht="15.75" customHeight="1" x14ac:dyDescent="0.2">
      <c r="K320" s="206"/>
      <c r="N320" s="152"/>
      <c r="O320" s="152"/>
    </row>
    <row r="321" spans="11:15" ht="15.75" customHeight="1" x14ac:dyDescent="0.2">
      <c r="K321" s="206"/>
      <c r="N321" s="152"/>
      <c r="O321" s="152"/>
    </row>
    <row r="322" spans="11:15" ht="15.75" customHeight="1" x14ac:dyDescent="0.2">
      <c r="K322" s="206"/>
      <c r="N322" s="152"/>
      <c r="O322" s="152"/>
    </row>
    <row r="323" spans="11:15" ht="15.75" customHeight="1" x14ac:dyDescent="0.2">
      <c r="K323" s="206"/>
      <c r="N323" s="152"/>
      <c r="O323" s="152"/>
    </row>
    <row r="324" spans="11:15" ht="15.75" customHeight="1" x14ac:dyDescent="0.2">
      <c r="K324" s="206"/>
      <c r="N324" s="152"/>
      <c r="O324" s="152"/>
    </row>
    <row r="325" spans="11:15" ht="15.75" customHeight="1" x14ac:dyDescent="0.2">
      <c r="K325" s="206"/>
      <c r="N325" s="152"/>
      <c r="O325" s="152"/>
    </row>
    <row r="326" spans="11:15" ht="15.75" customHeight="1" x14ac:dyDescent="0.2">
      <c r="K326" s="206"/>
      <c r="N326" s="152"/>
      <c r="O326" s="152"/>
    </row>
    <row r="327" spans="11:15" ht="15.75" customHeight="1" x14ac:dyDescent="0.2">
      <c r="K327" s="206"/>
      <c r="N327" s="152"/>
      <c r="O327" s="152"/>
    </row>
    <row r="328" spans="11:15" ht="15.75" customHeight="1" x14ac:dyDescent="0.2">
      <c r="K328" s="206"/>
      <c r="N328" s="152"/>
      <c r="O328" s="152"/>
    </row>
    <row r="329" spans="11:15" ht="15.75" customHeight="1" x14ac:dyDescent="0.2">
      <c r="K329" s="206"/>
      <c r="N329" s="152"/>
      <c r="O329" s="152"/>
    </row>
    <row r="330" spans="11:15" ht="15.75" customHeight="1" x14ac:dyDescent="0.2">
      <c r="K330" s="206"/>
      <c r="N330" s="152"/>
      <c r="O330" s="152"/>
    </row>
    <row r="331" spans="11:15" ht="15.75" customHeight="1" x14ac:dyDescent="0.2">
      <c r="K331" s="206"/>
      <c r="N331" s="152"/>
      <c r="O331" s="152"/>
    </row>
    <row r="332" spans="11:15" ht="15.75" customHeight="1" x14ac:dyDescent="0.2">
      <c r="K332" s="206"/>
      <c r="N332" s="152"/>
      <c r="O332" s="152"/>
    </row>
    <row r="333" spans="11:15" ht="15.75" customHeight="1" x14ac:dyDescent="0.2">
      <c r="K333" s="206"/>
      <c r="N333" s="152"/>
      <c r="O333" s="152"/>
    </row>
    <row r="334" spans="11:15" ht="15.75" customHeight="1" x14ac:dyDescent="0.2">
      <c r="K334" s="206"/>
      <c r="N334" s="152"/>
      <c r="O334" s="152"/>
    </row>
    <row r="335" spans="11:15" ht="15.75" customHeight="1" x14ac:dyDescent="0.2">
      <c r="K335" s="206"/>
      <c r="N335" s="152"/>
      <c r="O335" s="152"/>
    </row>
    <row r="336" spans="11:15" ht="15.75" customHeight="1" x14ac:dyDescent="0.2">
      <c r="K336" s="206"/>
      <c r="N336" s="152"/>
      <c r="O336" s="152"/>
    </row>
    <row r="337" spans="11:15" ht="15.75" customHeight="1" x14ac:dyDescent="0.2">
      <c r="K337" s="206"/>
      <c r="N337" s="152"/>
      <c r="O337" s="152"/>
    </row>
    <row r="338" spans="11:15" ht="15.75" customHeight="1" x14ac:dyDescent="0.2">
      <c r="K338" s="206"/>
      <c r="N338" s="152"/>
      <c r="O338" s="152"/>
    </row>
    <row r="339" spans="11:15" ht="15.75" customHeight="1" x14ac:dyDescent="0.2">
      <c r="K339" s="206"/>
      <c r="N339" s="152"/>
      <c r="O339" s="152"/>
    </row>
    <row r="340" spans="11:15" ht="15.75" customHeight="1" x14ac:dyDescent="0.2">
      <c r="K340" s="206"/>
      <c r="N340" s="152"/>
      <c r="O340" s="152"/>
    </row>
    <row r="341" spans="11:15" ht="15.75" customHeight="1" x14ac:dyDescent="0.2">
      <c r="K341" s="206"/>
      <c r="N341" s="152"/>
      <c r="O341" s="152"/>
    </row>
    <row r="342" spans="11:15" ht="15.75" customHeight="1" x14ac:dyDescent="0.2">
      <c r="K342" s="206"/>
      <c r="N342" s="152"/>
      <c r="O342" s="152"/>
    </row>
    <row r="343" spans="11:15" ht="15.75" customHeight="1" x14ac:dyDescent="0.2">
      <c r="K343" s="206"/>
      <c r="N343" s="152"/>
      <c r="O343" s="152"/>
    </row>
    <row r="344" spans="11:15" ht="15.75" customHeight="1" x14ac:dyDescent="0.2">
      <c r="K344" s="206"/>
      <c r="N344" s="152"/>
      <c r="O344" s="152"/>
    </row>
    <row r="345" spans="11:15" ht="15.75" customHeight="1" x14ac:dyDescent="0.2">
      <c r="K345" s="206"/>
      <c r="N345" s="152"/>
      <c r="O345" s="152"/>
    </row>
    <row r="346" spans="11:15" ht="15.75" customHeight="1" x14ac:dyDescent="0.2">
      <c r="K346" s="206"/>
      <c r="N346" s="152"/>
      <c r="O346" s="152"/>
    </row>
    <row r="347" spans="11:15" ht="15.75" customHeight="1" x14ac:dyDescent="0.2">
      <c r="K347" s="206"/>
      <c r="N347" s="152"/>
      <c r="O347" s="152"/>
    </row>
    <row r="348" spans="11:15" ht="15.75" customHeight="1" x14ac:dyDescent="0.2">
      <c r="K348" s="206"/>
      <c r="N348" s="152"/>
      <c r="O348" s="152"/>
    </row>
    <row r="349" spans="11:15" ht="15.75" customHeight="1" x14ac:dyDescent="0.2">
      <c r="K349" s="206"/>
      <c r="N349" s="152"/>
      <c r="O349" s="152"/>
    </row>
    <row r="350" spans="11:15" ht="15.75" customHeight="1" x14ac:dyDescent="0.2">
      <c r="K350" s="206"/>
      <c r="N350" s="152"/>
      <c r="O350" s="152"/>
    </row>
    <row r="351" spans="11:15" ht="15.75" customHeight="1" x14ac:dyDescent="0.2">
      <c r="K351" s="206"/>
      <c r="N351" s="152"/>
      <c r="O351" s="152"/>
    </row>
    <row r="352" spans="11:15" ht="15.75" customHeight="1" x14ac:dyDescent="0.2">
      <c r="K352" s="206"/>
      <c r="N352" s="152"/>
      <c r="O352" s="152"/>
    </row>
    <row r="353" spans="11:15" ht="15.75" customHeight="1" x14ac:dyDescent="0.2">
      <c r="K353" s="206"/>
      <c r="N353" s="152"/>
      <c r="O353" s="152"/>
    </row>
    <row r="354" spans="11:15" ht="15.75" customHeight="1" x14ac:dyDescent="0.2">
      <c r="K354" s="206"/>
      <c r="N354" s="152"/>
      <c r="O354" s="152"/>
    </row>
    <row r="355" spans="11:15" ht="15.75" customHeight="1" x14ac:dyDescent="0.2">
      <c r="K355" s="206"/>
      <c r="N355" s="152"/>
      <c r="O355" s="152"/>
    </row>
    <row r="356" spans="11:15" ht="15.75" customHeight="1" x14ac:dyDescent="0.2">
      <c r="K356" s="206"/>
      <c r="N356" s="152"/>
      <c r="O356" s="152"/>
    </row>
    <row r="357" spans="11:15" ht="15.75" customHeight="1" x14ac:dyDescent="0.2">
      <c r="K357" s="206"/>
      <c r="N357" s="152"/>
      <c r="O357" s="152"/>
    </row>
    <row r="358" spans="11:15" ht="15.75" customHeight="1" x14ac:dyDescent="0.2">
      <c r="K358" s="206"/>
      <c r="N358" s="152"/>
      <c r="O358" s="152"/>
    </row>
    <row r="359" spans="11:15" ht="15.75" customHeight="1" x14ac:dyDescent="0.2">
      <c r="K359" s="206"/>
      <c r="N359" s="152"/>
      <c r="O359" s="152"/>
    </row>
    <row r="360" spans="11:15" ht="15.75" customHeight="1" x14ac:dyDescent="0.2">
      <c r="K360" s="206"/>
      <c r="N360" s="152"/>
      <c r="O360" s="152"/>
    </row>
    <row r="361" spans="11:15" ht="15.75" customHeight="1" x14ac:dyDescent="0.2">
      <c r="K361" s="206"/>
      <c r="N361" s="152"/>
      <c r="O361" s="152"/>
    </row>
    <row r="362" spans="11:15" ht="15.75" customHeight="1" x14ac:dyDescent="0.2">
      <c r="K362" s="206"/>
      <c r="N362" s="152"/>
      <c r="O362" s="152"/>
    </row>
    <row r="363" spans="11:15" ht="15.75" customHeight="1" x14ac:dyDescent="0.2">
      <c r="K363" s="206"/>
      <c r="N363" s="152"/>
      <c r="O363" s="152"/>
    </row>
    <row r="364" spans="11:15" ht="15.75" customHeight="1" x14ac:dyDescent="0.2">
      <c r="K364" s="206"/>
      <c r="N364" s="152"/>
      <c r="O364" s="152"/>
    </row>
    <row r="365" spans="11:15" ht="15.75" customHeight="1" x14ac:dyDescent="0.2">
      <c r="K365" s="206"/>
      <c r="N365" s="152"/>
      <c r="O365" s="152"/>
    </row>
    <row r="366" spans="11:15" ht="15.75" customHeight="1" x14ac:dyDescent="0.2">
      <c r="K366" s="206"/>
      <c r="N366" s="152"/>
      <c r="O366" s="152"/>
    </row>
    <row r="367" spans="11:15" ht="15.75" customHeight="1" x14ac:dyDescent="0.2">
      <c r="K367" s="206"/>
      <c r="N367" s="152"/>
      <c r="O367" s="152"/>
    </row>
    <row r="368" spans="11:15" ht="15.75" customHeight="1" x14ac:dyDescent="0.2">
      <c r="K368" s="206"/>
      <c r="N368" s="152"/>
      <c r="O368" s="152"/>
    </row>
    <row r="369" spans="11:15" ht="15.75" customHeight="1" x14ac:dyDescent="0.2">
      <c r="K369" s="206"/>
      <c r="N369" s="152"/>
      <c r="O369" s="152"/>
    </row>
    <row r="370" spans="11:15" ht="15.75" customHeight="1" x14ac:dyDescent="0.2">
      <c r="K370" s="206"/>
      <c r="N370" s="152"/>
      <c r="O370" s="152"/>
    </row>
    <row r="371" spans="11:15" ht="15.75" customHeight="1" x14ac:dyDescent="0.2">
      <c r="K371" s="206"/>
      <c r="N371" s="152"/>
      <c r="O371" s="152"/>
    </row>
    <row r="372" spans="11:15" ht="15.75" customHeight="1" x14ac:dyDescent="0.2">
      <c r="K372" s="206"/>
      <c r="N372" s="152"/>
      <c r="O372" s="152"/>
    </row>
    <row r="373" spans="11:15" ht="15.75" customHeight="1" x14ac:dyDescent="0.2">
      <c r="K373" s="206"/>
      <c r="N373" s="152"/>
      <c r="O373" s="152"/>
    </row>
    <row r="374" spans="11:15" ht="15.75" customHeight="1" x14ac:dyDescent="0.2">
      <c r="K374" s="206"/>
      <c r="N374" s="152"/>
      <c r="O374" s="152"/>
    </row>
    <row r="375" spans="11:15" ht="15.75" customHeight="1" x14ac:dyDescent="0.2">
      <c r="K375" s="206"/>
      <c r="N375" s="152"/>
      <c r="O375" s="152"/>
    </row>
    <row r="376" spans="11:15" ht="15.75" customHeight="1" x14ac:dyDescent="0.2">
      <c r="K376" s="206"/>
      <c r="N376" s="152"/>
      <c r="O376" s="152"/>
    </row>
    <row r="377" spans="11:15" ht="15.75" customHeight="1" x14ac:dyDescent="0.2">
      <c r="K377" s="206"/>
      <c r="N377" s="152"/>
      <c r="O377" s="152"/>
    </row>
    <row r="378" spans="11:15" ht="15.75" customHeight="1" x14ac:dyDescent="0.2">
      <c r="K378" s="206"/>
      <c r="N378" s="152"/>
      <c r="O378" s="152"/>
    </row>
    <row r="379" spans="11:15" ht="15.75" customHeight="1" x14ac:dyDescent="0.2">
      <c r="K379" s="206"/>
      <c r="N379" s="152"/>
      <c r="O379" s="152"/>
    </row>
    <row r="380" spans="11:15" ht="15.75" customHeight="1" x14ac:dyDescent="0.2">
      <c r="K380" s="206"/>
      <c r="N380" s="152"/>
      <c r="O380" s="152"/>
    </row>
    <row r="381" spans="11:15" ht="15.75" customHeight="1" x14ac:dyDescent="0.2">
      <c r="K381" s="206"/>
      <c r="N381" s="152"/>
      <c r="O381" s="152"/>
    </row>
    <row r="382" spans="11:15" ht="15.75" customHeight="1" x14ac:dyDescent="0.2">
      <c r="K382" s="206"/>
      <c r="N382" s="152"/>
      <c r="O382" s="152"/>
    </row>
    <row r="383" spans="11:15" ht="15.75" customHeight="1" x14ac:dyDescent="0.2">
      <c r="K383" s="206"/>
      <c r="N383" s="152"/>
      <c r="O383" s="152"/>
    </row>
    <row r="384" spans="11:15" ht="15.75" customHeight="1" x14ac:dyDescent="0.2">
      <c r="K384" s="206"/>
      <c r="N384" s="152"/>
      <c r="O384" s="152"/>
    </row>
    <row r="385" spans="11:15" ht="15.75" customHeight="1" x14ac:dyDescent="0.2">
      <c r="K385" s="206"/>
      <c r="N385" s="152"/>
      <c r="O385" s="152"/>
    </row>
    <row r="386" spans="11:15" ht="15.75" customHeight="1" x14ac:dyDescent="0.2">
      <c r="K386" s="206"/>
      <c r="N386" s="152"/>
      <c r="O386" s="152"/>
    </row>
    <row r="387" spans="11:15" ht="15.75" customHeight="1" x14ac:dyDescent="0.2">
      <c r="K387" s="206"/>
      <c r="N387" s="152"/>
      <c r="O387" s="152"/>
    </row>
    <row r="388" spans="11:15" ht="15.75" customHeight="1" x14ac:dyDescent="0.2">
      <c r="K388" s="206"/>
      <c r="N388" s="152"/>
      <c r="O388" s="152"/>
    </row>
    <row r="389" spans="11:15" ht="15.75" customHeight="1" x14ac:dyDescent="0.2">
      <c r="K389" s="206"/>
      <c r="N389" s="152"/>
      <c r="O389" s="152"/>
    </row>
    <row r="390" spans="11:15" ht="15.75" customHeight="1" x14ac:dyDescent="0.2">
      <c r="K390" s="206"/>
      <c r="N390" s="152"/>
      <c r="O390" s="152"/>
    </row>
    <row r="391" spans="11:15" ht="15.75" customHeight="1" x14ac:dyDescent="0.2">
      <c r="K391" s="206"/>
      <c r="N391" s="152"/>
      <c r="O391" s="152"/>
    </row>
    <row r="392" spans="11:15" ht="15.75" customHeight="1" x14ac:dyDescent="0.2">
      <c r="K392" s="206"/>
      <c r="N392" s="152"/>
      <c r="O392" s="152"/>
    </row>
    <row r="393" spans="11:15" ht="15.75" customHeight="1" x14ac:dyDescent="0.2">
      <c r="K393" s="206"/>
      <c r="N393" s="152"/>
      <c r="O393" s="152"/>
    </row>
    <row r="394" spans="11:15" ht="15.75" customHeight="1" x14ac:dyDescent="0.2">
      <c r="K394" s="206"/>
      <c r="N394" s="152"/>
      <c r="O394" s="152"/>
    </row>
    <row r="395" spans="11:15" ht="15.75" customHeight="1" x14ac:dyDescent="0.2">
      <c r="K395" s="206"/>
      <c r="N395" s="152"/>
      <c r="O395" s="152"/>
    </row>
    <row r="396" spans="11:15" ht="15.75" customHeight="1" x14ac:dyDescent="0.2">
      <c r="K396" s="206"/>
      <c r="N396" s="152"/>
      <c r="O396" s="152"/>
    </row>
    <row r="397" spans="11:15" ht="15.75" customHeight="1" x14ac:dyDescent="0.2">
      <c r="K397" s="206"/>
      <c r="N397" s="152"/>
      <c r="O397" s="152"/>
    </row>
    <row r="398" spans="11:15" ht="15.75" customHeight="1" x14ac:dyDescent="0.2">
      <c r="K398" s="206"/>
      <c r="N398" s="152"/>
      <c r="O398" s="152"/>
    </row>
    <row r="399" spans="11:15" ht="15.75" customHeight="1" x14ac:dyDescent="0.2">
      <c r="K399" s="206"/>
      <c r="N399" s="152"/>
      <c r="O399" s="152"/>
    </row>
    <row r="400" spans="11:15" ht="15.75" customHeight="1" x14ac:dyDescent="0.2">
      <c r="K400" s="206"/>
      <c r="N400" s="152"/>
      <c r="O400" s="152"/>
    </row>
    <row r="401" spans="11:15" ht="15.75" customHeight="1" x14ac:dyDescent="0.2">
      <c r="K401" s="206"/>
      <c r="N401" s="152"/>
      <c r="O401" s="152"/>
    </row>
    <row r="402" spans="11:15" ht="15.75" customHeight="1" x14ac:dyDescent="0.2">
      <c r="K402" s="206"/>
      <c r="N402" s="152"/>
      <c r="O402" s="152"/>
    </row>
    <row r="403" spans="11:15" ht="15.75" customHeight="1" x14ac:dyDescent="0.2">
      <c r="K403" s="206"/>
      <c r="N403" s="152"/>
      <c r="O403" s="152"/>
    </row>
    <row r="404" spans="11:15" ht="15.75" customHeight="1" x14ac:dyDescent="0.2">
      <c r="K404" s="206"/>
      <c r="N404" s="152"/>
      <c r="O404" s="152"/>
    </row>
    <row r="405" spans="11:15" ht="15.75" customHeight="1" x14ac:dyDescent="0.2">
      <c r="K405" s="206"/>
      <c r="N405" s="152"/>
      <c r="O405" s="152"/>
    </row>
    <row r="406" spans="11:15" ht="15.75" customHeight="1" x14ac:dyDescent="0.2">
      <c r="K406" s="206"/>
      <c r="N406" s="152"/>
      <c r="O406" s="152"/>
    </row>
    <row r="407" spans="11:15" ht="15.75" customHeight="1" x14ac:dyDescent="0.2">
      <c r="K407" s="206"/>
      <c r="N407" s="152"/>
      <c r="O407" s="152"/>
    </row>
    <row r="408" spans="11:15" ht="15.75" customHeight="1" x14ac:dyDescent="0.2">
      <c r="K408" s="206"/>
      <c r="N408" s="152"/>
      <c r="O408" s="152"/>
    </row>
    <row r="409" spans="11:15" ht="15.75" customHeight="1" x14ac:dyDescent="0.2">
      <c r="K409" s="206"/>
      <c r="N409" s="152"/>
      <c r="O409" s="152"/>
    </row>
    <row r="410" spans="11:15" ht="15.75" customHeight="1" x14ac:dyDescent="0.2">
      <c r="K410" s="206"/>
      <c r="N410" s="152"/>
      <c r="O410" s="152"/>
    </row>
    <row r="411" spans="11:15" ht="15.75" customHeight="1" x14ac:dyDescent="0.2">
      <c r="K411" s="206"/>
      <c r="N411" s="152"/>
      <c r="O411" s="152"/>
    </row>
    <row r="412" spans="11:15" ht="15.75" customHeight="1" x14ac:dyDescent="0.2">
      <c r="K412" s="206"/>
      <c r="N412" s="152"/>
      <c r="O412" s="152"/>
    </row>
    <row r="413" spans="11:15" ht="15.75" customHeight="1" x14ac:dyDescent="0.2">
      <c r="K413" s="206"/>
      <c r="N413" s="152"/>
      <c r="O413" s="152"/>
    </row>
    <row r="414" spans="11:15" ht="15.75" customHeight="1" x14ac:dyDescent="0.2">
      <c r="K414" s="206"/>
      <c r="N414" s="152"/>
      <c r="O414" s="152"/>
    </row>
    <row r="415" spans="11:15" ht="15.75" customHeight="1" x14ac:dyDescent="0.2">
      <c r="K415" s="206"/>
      <c r="N415" s="152"/>
      <c r="O415" s="152"/>
    </row>
    <row r="416" spans="11:15" ht="15.75" customHeight="1" x14ac:dyDescent="0.2">
      <c r="K416" s="206"/>
      <c r="N416" s="152"/>
      <c r="O416" s="152"/>
    </row>
    <row r="417" spans="11:15" ht="15.75" customHeight="1" x14ac:dyDescent="0.2">
      <c r="K417" s="206"/>
      <c r="N417" s="152"/>
      <c r="O417" s="152"/>
    </row>
    <row r="418" spans="11:15" ht="15.75" customHeight="1" x14ac:dyDescent="0.2">
      <c r="K418" s="206"/>
      <c r="N418" s="152"/>
      <c r="O418" s="152"/>
    </row>
    <row r="419" spans="11:15" ht="15.75" customHeight="1" x14ac:dyDescent="0.2">
      <c r="K419" s="206"/>
      <c r="N419" s="152"/>
      <c r="O419" s="152"/>
    </row>
    <row r="420" spans="11:15" ht="15.75" customHeight="1" x14ac:dyDescent="0.2">
      <c r="K420" s="206"/>
      <c r="N420" s="152"/>
      <c r="O420" s="152"/>
    </row>
    <row r="421" spans="11:15" ht="15.75" customHeight="1" x14ac:dyDescent="0.2">
      <c r="K421" s="206"/>
      <c r="N421" s="152"/>
      <c r="O421" s="152"/>
    </row>
    <row r="422" spans="11:15" ht="15.75" customHeight="1" x14ac:dyDescent="0.2">
      <c r="K422" s="206"/>
      <c r="N422" s="152"/>
      <c r="O422" s="152"/>
    </row>
    <row r="423" spans="11:15" ht="15.75" customHeight="1" x14ac:dyDescent="0.2">
      <c r="K423" s="206"/>
      <c r="N423" s="152"/>
      <c r="O423" s="152"/>
    </row>
    <row r="424" spans="11:15" ht="15.75" customHeight="1" x14ac:dyDescent="0.2">
      <c r="K424" s="206"/>
      <c r="N424" s="152"/>
      <c r="O424" s="152"/>
    </row>
    <row r="425" spans="11:15" ht="15.75" customHeight="1" x14ac:dyDescent="0.2">
      <c r="K425" s="206"/>
      <c r="N425" s="152"/>
      <c r="O425" s="152"/>
    </row>
    <row r="426" spans="11:15" ht="15.75" customHeight="1" x14ac:dyDescent="0.2">
      <c r="K426" s="206"/>
      <c r="N426" s="152"/>
      <c r="O426" s="152"/>
    </row>
    <row r="427" spans="11:15" ht="15.75" customHeight="1" x14ac:dyDescent="0.2">
      <c r="K427" s="206"/>
      <c r="N427" s="152"/>
      <c r="O427" s="152"/>
    </row>
    <row r="428" spans="11:15" ht="15.75" customHeight="1" x14ac:dyDescent="0.2">
      <c r="K428" s="206"/>
      <c r="N428" s="152"/>
      <c r="O428" s="152"/>
    </row>
    <row r="429" spans="11:15" ht="15.75" customHeight="1" x14ac:dyDescent="0.2">
      <c r="K429" s="206"/>
      <c r="N429" s="152"/>
      <c r="O429" s="152"/>
    </row>
    <row r="430" spans="11:15" ht="15.75" customHeight="1" x14ac:dyDescent="0.2">
      <c r="K430" s="206"/>
      <c r="N430" s="152"/>
      <c r="O430" s="152"/>
    </row>
    <row r="431" spans="11:15" ht="15.75" customHeight="1" x14ac:dyDescent="0.2">
      <c r="K431" s="206"/>
      <c r="N431" s="152"/>
      <c r="O431" s="152"/>
    </row>
    <row r="432" spans="11:15" ht="15.75" customHeight="1" x14ac:dyDescent="0.2">
      <c r="K432" s="206"/>
      <c r="N432" s="152"/>
      <c r="O432" s="152"/>
    </row>
    <row r="433" spans="11:15" ht="15.75" customHeight="1" x14ac:dyDescent="0.2">
      <c r="K433" s="206"/>
      <c r="N433" s="152"/>
      <c r="O433" s="152"/>
    </row>
    <row r="434" spans="11:15" ht="15.75" customHeight="1" x14ac:dyDescent="0.2">
      <c r="K434" s="206"/>
      <c r="N434" s="152"/>
      <c r="O434" s="152"/>
    </row>
    <row r="435" spans="11:15" ht="15.75" customHeight="1" x14ac:dyDescent="0.2">
      <c r="K435" s="206"/>
      <c r="N435" s="152"/>
      <c r="O435" s="152"/>
    </row>
    <row r="436" spans="11:15" ht="15.75" customHeight="1" x14ac:dyDescent="0.2">
      <c r="K436" s="206"/>
      <c r="N436" s="152"/>
      <c r="O436" s="152"/>
    </row>
    <row r="437" spans="11:15" ht="15.75" customHeight="1" x14ac:dyDescent="0.2">
      <c r="K437" s="206"/>
      <c r="N437" s="152"/>
      <c r="O437" s="152"/>
    </row>
    <row r="438" spans="11:15" ht="15.75" customHeight="1" x14ac:dyDescent="0.2">
      <c r="K438" s="206"/>
      <c r="N438" s="152"/>
      <c r="O438" s="152"/>
    </row>
    <row r="439" spans="11:15" ht="15.75" customHeight="1" x14ac:dyDescent="0.2">
      <c r="K439" s="206"/>
      <c r="N439" s="152"/>
      <c r="O439" s="152"/>
    </row>
    <row r="440" spans="11:15" ht="15.75" customHeight="1" x14ac:dyDescent="0.2">
      <c r="K440" s="206"/>
      <c r="N440" s="152"/>
      <c r="O440" s="152"/>
    </row>
    <row r="441" spans="11:15" ht="15.75" customHeight="1" x14ac:dyDescent="0.2">
      <c r="K441" s="206"/>
      <c r="N441" s="152"/>
      <c r="O441" s="152"/>
    </row>
    <row r="442" spans="11:15" ht="15.75" customHeight="1" x14ac:dyDescent="0.2">
      <c r="K442" s="206"/>
      <c r="N442" s="152"/>
      <c r="O442" s="152"/>
    </row>
    <row r="443" spans="11:15" ht="15.75" customHeight="1" x14ac:dyDescent="0.2">
      <c r="K443" s="206"/>
      <c r="N443" s="152"/>
      <c r="O443" s="152"/>
    </row>
    <row r="444" spans="11:15" ht="15.75" customHeight="1" x14ac:dyDescent="0.2">
      <c r="K444" s="206"/>
      <c r="N444" s="152"/>
      <c r="O444" s="152"/>
    </row>
    <row r="445" spans="11:15" ht="15.75" customHeight="1" x14ac:dyDescent="0.2">
      <c r="K445" s="206"/>
      <c r="N445" s="152"/>
      <c r="O445" s="152"/>
    </row>
    <row r="446" spans="11:15" ht="15.75" customHeight="1" x14ac:dyDescent="0.2">
      <c r="K446" s="206"/>
      <c r="N446" s="152"/>
      <c r="O446" s="152"/>
    </row>
    <row r="447" spans="11:15" ht="15.75" customHeight="1" x14ac:dyDescent="0.2">
      <c r="K447" s="206"/>
      <c r="N447" s="152"/>
      <c r="O447" s="152"/>
    </row>
    <row r="448" spans="11:15" ht="15.75" customHeight="1" x14ac:dyDescent="0.2">
      <c r="K448" s="206"/>
      <c r="N448" s="152"/>
      <c r="O448" s="152"/>
    </row>
    <row r="449" spans="11:15" ht="15.75" customHeight="1" x14ac:dyDescent="0.2">
      <c r="K449" s="206"/>
      <c r="N449" s="152"/>
      <c r="O449" s="152"/>
    </row>
    <row r="450" spans="11:15" ht="15.75" customHeight="1" x14ac:dyDescent="0.2">
      <c r="K450" s="206"/>
      <c r="N450" s="152"/>
      <c r="O450" s="152"/>
    </row>
    <row r="451" spans="11:15" ht="15.75" customHeight="1" x14ac:dyDescent="0.2">
      <c r="K451" s="206"/>
      <c r="N451" s="152"/>
      <c r="O451" s="152"/>
    </row>
    <row r="452" spans="11:15" ht="15.75" customHeight="1" x14ac:dyDescent="0.2">
      <c r="K452" s="206"/>
      <c r="N452" s="152"/>
      <c r="O452" s="152"/>
    </row>
    <row r="453" spans="11:15" ht="15.75" customHeight="1" x14ac:dyDescent="0.2">
      <c r="K453" s="206"/>
      <c r="N453" s="152"/>
      <c r="O453" s="152"/>
    </row>
    <row r="454" spans="11:15" ht="15.75" customHeight="1" x14ac:dyDescent="0.2">
      <c r="K454" s="206"/>
      <c r="N454" s="152"/>
      <c r="O454" s="152"/>
    </row>
    <row r="455" spans="11:15" ht="15.75" customHeight="1" x14ac:dyDescent="0.2">
      <c r="K455" s="206"/>
      <c r="N455" s="152"/>
      <c r="O455" s="152"/>
    </row>
    <row r="456" spans="11:15" ht="15.75" customHeight="1" x14ac:dyDescent="0.2">
      <c r="K456" s="206"/>
      <c r="N456" s="152"/>
      <c r="O456" s="152"/>
    </row>
    <row r="457" spans="11:15" ht="15.75" customHeight="1" x14ac:dyDescent="0.2">
      <c r="K457" s="206"/>
      <c r="N457" s="152"/>
      <c r="O457" s="152"/>
    </row>
    <row r="458" spans="11:15" ht="15.75" customHeight="1" x14ac:dyDescent="0.2">
      <c r="K458" s="206"/>
      <c r="N458" s="152"/>
      <c r="O458" s="152"/>
    </row>
    <row r="459" spans="11:15" ht="15.75" customHeight="1" x14ac:dyDescent="0.2">
      <c r="K459" s="206"/>
      <c r="N459" s="152"/>
      <c r="O459" s="152"/>
    </row>
    <row r="460" spans="11:15" ht="15.75" customHeight="1" x14ac:dyDescent="0.2">
      <c r="K460" s="206"/>
      <c r="N460" s="152"/>
      <c r="O460" s="152"/>
    </row>
    <row r="461" spans="11:15" ht="15.75" customHeight="1" x14ac:dyDescent="0.2">
      <c r="K461" s="206"/>
      <c r="N461" s="152"/>
      <c r="O461" s="152"/>
    </row>
    <row r="462" spans="11:15" ht="15.75" customHeight="1" x14ac:dyDescent="0.2">
      <c r="K462" s="206"/>
      <c r="N462" s="152"/>
      <c r="O462" s="152"/>
    </row>
    <row r="463" spans="11:15" ht="15.75" customHeight="1" x14ac:dyDescent="0.2">
      <c r="K463" s="206"/>
      <c r="N463" s="152"/>
      <c r="O463" s="152"/>
    </row>
    <row r="464" spans="11:15" ht="15.75" customHeight="1" x14ac:dyDescent="0.2">
      <c r="K464" s="206"/>
      <c r="N464" s="152"/>
      <c r="O464" s="152"/>
    </row>
    <row r="465" spans="11:15" ht="15.75" customHeight="1" x14ac:dyDescent="0.2">
      <c r="K465" s="206"/>
      <c r="N465" s="152"/>
      <c r="O465" s="152"/>
    </row>
    <row r="466" spans="11:15" ht="15.75" customHeight="1" x14ac:dyDescent="0.2">
      <c r="K466" s="206"/>
      <c r="N466" s="152"/>
      <c r="O466" s="152"/>
    </row>
    <row r="467" spans="11:15" ht="15.75" customHeight="1" x14ac:dyDescent="0.2">
      <c r="K467" s="206"/>
      <c r="N467" s="152"/>
      <c r="O467" s="152"/>
    </row>
    <row r="468" spans="11:15" ht="15.75" customHeight="1" x14ac:dyDescent="0.2">
      <c r="K468" s="206"/>
      <c r="N468" s="152"/>
      <c r="O468" s="152"/>
    </row>
    <row r="469" spans="11:15" ht="15.75" customHeight="1" x14ac:dyDescent="0.2">
      <c r="K469" s="206"/>
      <c r="N469" s="152"/>
      <c r="O469" s="152"/>
    </row>
    <row r="470" spans="11:15" ht="15.75" customHeight="1" x14ac:dyDescent="0.2">
      <c r="K470" s="206"/>
      <c r="N470" s="152"/>
      <c r="O470" s="152"/>
    </row>
    <row r="471" spans="11:15" ht="15.75" customHeight="1" x14ac:dyDescent="0.2">
      <c r="K471" s="206"/>
      <c r="N471" s="152"/>
      <c r="O471" s="152"/>
    </row>
    <row r="472" spans="11:15" ht="15.75" customHeight="1" x14ac:dyDescent="0.2">
      <c r="K472" s="206"/>
      <c r="N472" s="152"/>
      <c r="O472" s="152"/>
    </row>
    <row r="473" spans="11:15" ht="15.75" customHeight="1" x14ac:dyDescent="0.2">
      <c r="K473" s="206"/>
      <c r="N473" s="152"/>
      <c r="O473" s="152"/>
    </row>
    <row r="474" spans="11:15" ht="15.75" customHeight="1" x14ac:dyDescent="0.2">
      <c r="K474" s="206"/>
      <c r="N474" s="152"/>
      <c r="O474" s="152"/>
    </row>
    <row r="475" spans="11:15" ht="15.75" customHeight="1" x14ac:dyDescent="0.2">
      <c r="K475" s="206"/>
      <c r="N475" s="152"/>
      <c r="O475" s="152"/>
    </row>
    <row r="476" spans="11:15" ht="15.75" customHeight="1" x14ac:dyDescent="0.2">
      <c r="K476" s="206"/>
      <c r="N476" s="152"/>
      <c r="O476" s="152"/>
    </row>
    <row r="477" spans="11:15" ht="15.75" customHeight="1" x14ac:dyDescent="0.2">
      <c r="K477" s="206"/>
      <c r="N477" s="152"/>
      <c r="O477" s="152"/>
    </row>
    <row r="478" spans="11:15" ht="15.75" customHeight="1" x14ac:dyDescent="0.2">
      <c r="K478" s="206"/>
      <c r="N478" s="152"/>
      <c r="O478" s="152"/>
    </row>
    <row r="479" spans="11:15" ht="15.75" customHeight="1" x14ac:dyDescent="0.2">
      <c r="K479" s="206"/>
      <c r="N479" s="152"/>
      <c r="O479" s="152"/>
    </row>
    <row r="480" spans="11:15" ht="15.75" customHeight="1" x14ac:dyDescent="0.2">
      <c r="K480" s="206"/>
      <c r="N480" s="152"/>
      <c r="O480" s="152"/>
    </row>
    <row r="481" spans="11:15" ht="15.75" customHeight="1" x14ac:dyDescent="0.2">
      <c r="K481" s="206"/>
      <c r="N481" s="152"/>
      <c r="O481" s="152"/>
    </row>
    <row r="482" spans="11:15" ht="15.75" customHeight="1" x14ac:dyDescent="0.2">
      <c r="K482" s="206"/>
      <c r="N482" s="152"/>
      <c r="O482" s="152"/>
    </row>
    <row r="483" spans="11:15" ht="15.75" customHeight="1" x14ac:dyDescent="0.2">
      <c r="K483" s="206"/>
      <c r="N483" s="152"/>
      <c r="O483" s="152"/>
    </row>
    <row r="484" spans="11:15" ht="15.75" customHeight="1" x14ac:dyDescent="0.2">
      <c r="K484" s="206"/>
      <c r="N484" s="152"/>
      <c r="O484" s="152"/>
    </row>
    <row r="485" spans="11:15" ht="15.75" customHeight="1" x14ac:dyDescent="0.2">
      <c r="K485" s="206"/>
      <c r="N485" s="152"/>
      <c r="O485" s="152"/>
    </row>
    <row r="486" spans="11:15" ht="15.75" customHeight="1" x14ac:dyDescent="0.2">
      <c r="K486" s="206"/>
      <c r="N486" s="152"/>
      <c r="O486" s="152"/>
    </row>
    <row r="487" spans="11:15" ht="15.75" customHeight="1" x14ac:dyDescent="0.2">
      <c r="K487" s="206"/>
      <c r="N487" s="152"/>
      <c r="O487" s="152"/>
    </row>
    <row r="488" spans="11:15" ht="15.75" customHeight="1" x14ac:dyDescent="0.2">
      <c r="K488" s="206"/>
      <c r="N488" s="152"/>
      <c r="O488" s="152"/>
    </row>
    <row r="489" spans="11:15" ht="15.75" customHeight="1" x14ac:dyDescent="0.2">
      <c r="K489" s="206"/>
      <c r="N489" s="152"/>
      <c r="O489" s="152"/>
    </row>
    <row r="490" spans="11:15" ht="15.75" customHeight="1" x14ac:dyDescent="0.2">
      <c r="K490" s="206"/>
      <c r="N490" s="152"/>
      <c r="O490" s="152"/>
    </row>
    <row r="491" spans="11:15" ht="15.75" customHeight="1" x14ac:dyDescent="0.2">
      <c r="K491" s="206"/>
      <c r="N491" s="152"/>
      <c r="O491" s="152"/>
    </row>
    <row r="492" spans="11:15" ht="15.75" customHeight="1" x14ac:dyDescent="0.2">
      <c r="K492" s="206"/>
      <c r="N492" s="152"/>
      <c r="O492" s="152"/>
    </row>
    <row r="493" spans="11:15" ht="15.75" customHeight="1" x14ac:dyDescent="0.2">
      <c r="K493" s="206"/>
      <c r="N493" s="152"/>
      <c r="O493" s="152"/>
    </row>
    <row r="494" spans="11:15" ht="15.75" customHeight="1" x14ac:dyDescent="0.2">
      <c r="K494" s="206"/>
      <c r="N494" s="152"/>
      <c r="O494" s="152"/>
    </row>
    <row r="495" spans="11:15" ht="15.75" customHeight="1" x14ac:dyDescent="0.2">
      <c r="K495" s="206"/>
      <c r="N495" s="152"/>
      <c r="O495" s="152"/>
    </row>
    <row r="496" spans="11:15" ht="15.75" customHeight="1" x14ac:dyDescent="0.2">
      <c r="K496" s="206"/>
      <c r="N496" s="152"/>
      <c r="O496" s="152"/>
    </row>
    <row r="497" spans="11:15" ht="15.75" customHeight="1" x14ac:dyDescent="0.2">
      <c r="K497" s="206"/>
      <c r="N497" s="152"/>
      <c r="O497" s="152"/>
    </row>
    <row r="498" spans="11:15" ht="15.75" customHeight="1" x14ac:dyDescent="0.2">
      <c r="K498" s="206"/>
      <c r="N498" s="152"/>
      <c r="O498" s="152"/>
    </row>
    <row r="499" spans="11:15" ht="15.75" customHeight="1" x14ac:dyDescent="0.2">
      <c r="K499" s="206"/>
      <c r="N499" s="152"/>
      <c r="O499" s="152"/>
    </row>
    <row r="500" spans="11:15" ht="15.75" customHeight="1" x14ac:dyDescent="0.2">
      <c r="K500" s="206"/>
      <c r="N500" s="152"/>
      <c r="O500" s="152"/>
    </row>
    <row r="501" spans="11:15" ht="15.75" customHeight="1" x14ac:dyDescent="0.2">
      <c r="K501" s="206"/>
      <c r="N501" s="152"/>
      <c r="O501" s="152"/>
    </row>
    <row r="502" spans="11:15" ht="15.75" customHeight="1" x14ac:dyDescent="0.2">
      <c r="K502" s="206"/>
      <c r="N502" s="152"/>
      <c r="O502" s="152"/>
    </row>
    <row r="503" spans="11:15" ht="15.75" customHeight="1" x14ac:dyDescent="0.2">
      <c r="K503" s="206"/>
      <c r="N503" s="152"/>
      <c r="O503" s="152"/>
    </row>
    <row r="504" spans="11:15" ht="15.75" customHeight="1" x14ac:dyDescent="0.2">
      <c r="K504" s="206"/>
      <c r="N504" s="152"/>
      <c r="O504" s="152"/>
    </row>
    <row r="505" spans="11:15" ht="15.75" customHeight="1" x14ac:dyDescent="0.2">
      <c r="K505" s="206"/>
      <c r="N505" s="152"/>
      <c r="O505" s="152"/>
    </row>
    <row r="506" spans="11:15" ht="15.75" customHeight="1" x14ac:dyDescent="0.2">
      <c r="K506" s="206"/>
      <c r="N506" s="152"/>
      <c r="O506" s="152"/>
    </row>
    <row r="507" spans="11:15" ht="15.75" customHeight="1" x14ac:dyDescent="0.2">
      <c r="K507" s="206"/>
      <c r="N507" s="152"/>
      <c r="O507" s="152"/>
    </row>
    <row r="508" spans="11:15" ht="15.75" customHeight="1" x14ac:dyDescent="0.2">
      <c r="K508" s="206"/>
      <c r="N508" s="152"/>
      <c r="O508" s="152"/>
    </row>
    <row r="509" spans="11:15" ht="15.75" customHeight="1" x14ac:dyDescent="0.2">
      <c r="K509" s="206"/>
      <c r="N509" s="152"/>
      <c r="O509" s="152"/>
    </row>
    <row r="510" spans="11:15" ht="15.75" customHeight="1" x14ac:dyDescent="0.2">
      <c r="K510" s="206"/>
      <c r="N510" s="152"/>
      <c r="O510" s="152"/>
    </row>
    <row r="511" spans="11:15" ht="15.75" customHeight="1" x14ac:dyDescent="0.2">
      <c r="K511" s="206"/>
      <c r="N511" s="152"/>
      <c r="O511" s="152"/>
    </row>
    <row r="512" spans="11:15" ht="15.75" customHeight="1" x14ac:dyDescent="0.2">
      <c r="K512" s="206"/>
      <c r="N512" s="152"/>
      <c r="O512" s="152"/>
    </row>
    <row r="513" spans="11:15" ht="15.75" customHeight="1" x14ac:dyDescent="0.2">
      <c r="K513" s="206"/>
      <c r="N513" s="152"/>
      <c r="O513" s="152"/>
    </row>
    <row r="514" spans="11:15" ht="15.75" customHeight="1" x14ac:dyDescent="0.2">
      <c r="K514" s="206"/>
      <c r="N514" s="152"/>
      <c r="O514" s="152"/>
    </row>
    <row r="515" spans="11:15" ht="15.75" customHeight="1" x14ac:dyDescent="0.2">
      <c r="K515" s="206"/>
      <c r="N515" s="152"/>
      <c r="O515" s="152"/>
    </row>
    <row r="516" spans="11:15" ht="15.75" customHeight="1" x14ac:dyDescent="0.2">
      <c r="K516" s="206"/>
      <c r="N516" s="152"/>
      <c r="O516" s="152"/>
    </row>
    <row r="517" spans="11:15" ht="15.75" customHeight="1" x14ac:dyDescent="0.2">
      <c r="K517" s="206"/>
      <c r="N517" s="152"/>
      <c r="O517" s="152"/>
    </row>
    <row r="518" spans="11:15" ht="15.75" customHeight="1" x14ac:dyDescent="0.2">
      <c r="K518" s="206"/>
      <c r="N518" s="152"/>
      <c r="O518" s="152"/>
    </row>
    <row r="519" spans="11:15" ht="15.75" customHeight="1" x14ac:dyDescent="0.2">
      <c r="K519" s="206"/>
      <c r="N519" s="152"/>
      <c r="O519" s="152"/>
    </row>
    <row r="520" spans="11:15" ht="15.75" customHeight="1" x14ac:dyDescent="0.2">
      <c r="K520" s="206"/>
      <c r="N520" s="152"/>
      <c r="O520" s="152"/>
    </row>
    <row r="521" spans="11:15" ht="15.75" customHeight="1" x14ac:dyDescent="0.2">
      <c r="K521" s="206"/>
      <c r="N521" s="152"/>
      <c r="O521" s="152"/>
    </row>
    <row r="522" spans="11:15" ht="15.75" customHeight="1" x14ac:dyDescent="0.2">
      <c r="K522" s="206"/>
      <c r="N522" s="152"/>
      <c r="O522" s="152"/>
    </row>
    <row r="523" spans="11:15" ht="15.75" customHeight="1" x14ac:dyDescent="0.2">
      <c r="K523" s="206"/>
      <c r="N523" s="152"/>
      <c r="O523" s="152"/>
    </row>
    <row r="524" spans="11:15" ht="15.75" customHeight="1" x14ac:dyDescent="0.2">
      <c r="K524" s="206"/>
      <c r="N524" s="152"/>
      <c r="O524" s="152"/>
    </row>
    <row r="525" spans="11:15" ht="15.75" customHeight="1" x14ac:dyDescent="0.2">
      <c r="K525" s="206"/>
      <c r="N525" s="152"/>
      <c r="O525" s="152"/>
    </row>
    <row r="526" spans="11:15" ht="15.75" customHeight="1" x14ac:dyDescent="0.2">
      <c r="K526" s="206"/>
      <c r="N526" s="152"/>
      <c r="O526" s="152"/>
    </row>
    <row r="527" spans="11:15" ht="15.75" customHeight="1" x14ac:dyDescent="0.2">
      <c r="K527" s="206"/>
      <c r="N527" s="152"/>
      <c r="O527" s="152"/>
    </row>
    <row r="528" spans="11:15" ht="15.75" customHeight="1" x14ac:dyDescent="0.2">
      <c r="K528" s="206"/>
      <c r="N528" s="152"/>
      <c r="O528" s="152"/>
    </row>
    <row r="529" spans="11:15" ht="15.75" customHeight="1" x14ac:dyDescent="0.2">
      <c r="K529" s="206"/>
      <c r="N529" s="152"/>
      <c r="O529" s="152"/>
    </row>
    <row r="530" spans="11:15" ht="15.75" customHeight="1" x14ac:dyDescent="0.2">
      <c r="K530" s="206"/>
      <c r="N530" s="152"/>
      <c r="O530" s="152"/>
    </row>
    <row r="531" spans="11:15" ht="15.75" customHeight="1" x14ac:dyDescent="0.2">
      <c r="K531" s="206"/>
      <c r="N531" s="152"/>
      <c r="O531" s="152"/>
    </row>
    <row r="532" spans="11:15" ht="15.75" customHeight="1" x14ac:dyDescent="0.2">
      <c r="K532" s="206"/>
      <c r="N532" s="152"/>
      <c r="O532" s="152"/>
    </row>
    <row r="533" spans="11:15" ht="15.75" customHeight="1" x14ac:dyDescent="0.2">
      <c r="K533" s="206"/>
      <c r="N533" s="152"/>
      <c r="O533" s="152"/>
    </row>
    <row r="534" spans="11:15" ht="15.75" customHeight="1" x14ac:dyDescent="0.2">
      <c r="K534" s="206"/>
      <c r="N534" s="152"/>
      <c r="O534" s="152"/>
    </row>
    <row r="535" spans="11:15" ht="15.75" customHeight="1" x14ac:dyDescent="0.2">
      <c r="K535" s="206"/>
      <c r="N535" s="152"/>
      <c r="O535" s="152"/>
    </row>
    <row r="536" spans="11:15" ht="15.75" customHeight="1" x14ac:dyDescent="0.2">
      <c r="K536" s="206"/>
      <c r="N536" s="152"/>
      <c r="O536" s="152"/>
    </row>
    <row r="537" spans="11:15" ht="15.75" customHeight="1" x14ac:dyDescent="0.2">
      <c r="K537" s="206"/>
      <c r="N537" s="152"/>
      <c r="O537" s="152"/>
    </row>
    <row r="538" spans="11:15" ht="15.75" customHeight="1" x14ac:dyDescent="0.2">
      <c r="K538" s="206"/>
      <c r="N538" s="152"/>
      <c r="O538" s="152"/>
    </row>
    <row r="539" spans="11:15" ht="15.75" customHeight="1" x14ac:dyDescent="0.2">
      <c r="K539" s="206"/>
      <c r="N539" s="152"/>
      <c r="O539" s="152"/>
    </row>
    <row r="540" spans="11:15" ht="15.75" customHeight="1" x14ac:dyDescent="0.2">
      <c r="K540" s="206"/>
      <c r="N540" s="152"/>
      <c r="O540" s="152"/>
    </row>
    <row r="541" spans="11:15" ht="15.75" customHeight="1" x14ac:dyDescent="0.2">
      <c r="K541" s="206"/>
      <c r="N541" s="152"/>
      <c r="O541" s="152"/>
    </row>
    <row r="542" spans="11:15" ht="15.75" customHeight="1" x14ac:dyDescent="0.2">
      <c r="K542" s="206"/>
      <c r="N542" s="152"/>
      <c r="O542" s="152"/>
    </row>
    <row r="543" spans="11:15" ht="15.75" customHeight="1" x14ac:dyDescent="0.2">
      <c r="K543" s="206"/>
      <c r="N543" s="152"/>
      <c r="O543" s="152"/>
    </row>
    <row r="544" spans="11:15" ht="15.75" customHeight="1" x14ac:dyDescent="0.2">
      <c r="K544" s="206"/>
      <c r="N544" s="152"/>
      <c r="O544" s="152"/>
    </row>
    <row r="545" spans="11:15" ht="15.75" customHeight="1" x14ac:dyDescent="0.2">
      <c r="K545" s="206"/>
      <c r="N545" s="152"/>
      <c r="O545" s="152"/>
    </row>
    <row r="546" spans="11:15" ht="15.75" customHeight="1" x14ac:dyDescent="0.2">
      <c r="K546" s="206"/>
      <c r="N546" s="152"/>
      <c r="O546" s="152"/>
    </row>
    <row r="547" spans="11:15" ht="15.75" customHeight="1" x14ac:dyDescent="0.2">
      <c r="K547" s="206"/>
      <c r="N547" s="152"/>
      <c r="O547" s="152"/>
    </row>
    <row r="548" spans="11:15" ht="15.75" customHeight="1" x14ac:dyDescent="0.2">
      <c r="K548" s="206"/>
      <c r="N548" s="152"/>
      <c r="O548" s="152"/>
    </row>
    <row r="549" spans="11:15" ht="15.75" customHeight="1" x14ac:dyDescent="0.2">
      <c r="K549" s="206"/>
      <c r="N549" s="152"/>
      <c r="O549" s="152"/>
    </row>
    <row r="550" spans="11:15" ht="15.75" customHeight="1" x14ac:dyDescent="0.2">
      <c r="K550" s="206"/>
      <c r="N550" s="152"/>
      <c r="O550" s="152"/>
    </row>
    <row r="551" spans="11:15" ht="15.75" customHeight="1" x14ac:dyDescent="0.2">
      <c r="K551" s="206"/>
      <c r="N551" s="152"/>
      <c r="O551" s="152"/>
    </row>
    <row r="552" spans="11:15" ht="15.75" customHeight="1" x14ac:dyDescent="0.2">
      <c r="K552" s="206"/>
      <c r="N552" s="152"/>
      <c r="O552" s="152"/>
    </row>
    <row r="553" spans="11:15" ht="15.75" customHeight="1" x14ac:dyDescent="0.2">
      <c r="K553" s="206"/>
      <c r="N553" s="152"/>
      <c r="O553" s="152"/>
    </row>
    <row r="554" spans="11:15" ht="15.75" customHeight="1" x14ac:dyDescent="0.2">
      <c r="K554" s="206"/>
      <c r="N554" s="152"/>
      <c r="O554" s="152"/>
    </row>
    <row r="555" spans="11:15" ht="15.75" customHeight="1" x14ac:dyDescent="0.2">
      <c r="K555" s="206"/>
      <c r="N555" s="152"/>
      <c r="O555" s="152"/>
    </row>
    <row r="556" spans="11:15" ht="15.75" customHeight="1" x14ac:dyDescent="0.2">
      <c r="K556" s="206"/>
      <c r="N556" s="152"/>
      <c r="O556" s="152"/>
    </row>
    <row r="557" spans="11:15" ht="15.75" customHeight="1" x14ac:dyDescent="0.2">
      <c r="K557" s="206"/>
      <c r="N557" s="152"/>
      <c r="O557" s="152"/>
    </row>
    <row r="558" spans="11:15" ht="15.75" customHeight="1" x14ac:dyDescent="0.2">
      <c r="K558" s="206"/>
      <c r="N558" s="152"/>
      <c r="O558" s="152"/>
    </row>
    <row r="559" spans="11:15" ht="15.75" customHeight="1" x14ac:dyDescent="0.2">
      <c r="K559" s="206"/>
      <c r="N559" s="152"/>
      <c r="O559" s="152"/>
    </row>
    <row r="560" spans="11:15" ht="15.75" customHeight="1" x14ac:dyDescent="0.2">
      <c r="K560" s="206"/>
      <c r="N560" s="152"/>
      <c r="O560" s="152"/>
    </row>
    <row r="561" spans="11:15" ht="15.75" customHeight="1" x14ac:dyDescent="0.2">
      <c r="K561" s="206"/>
      <c r="N561" s="152"/>
      <c r="O561" s="152"/>
    </row>
    <row r="562" spans="11:15" ht="15.75" customHeight="1" x14ac:dyDescent="0.2">
      <c r="K562" s="206"/>
      <c r="N562" s="152"/>
      <c r="O562" s="152"/>
    </row>
    <row r="563" spans="11:15" ht="15.75" customHeight="1" x14ac:dyDescent="0.2">
      <c r="K563" s="206"/>
      <c r="N563" s="152"/>
      <c r="O563" s="152"/>
    </row>
    <row r="564" spans="11:15" ht="15.75" customHeight="1" x14ac:dyDescent="0.2">
      <c r="K564" s="206"/>
      <c r="N564" s="152"/>
      <c r="O564" s="152"/>
    </row>
    <row r="565" spans="11:15" ht="15.75" customHeight="1" x14ac:dyDescent="0.2">
      <c r="K565" s="206"/>
      <c r="N565" s="152"/>
      <c r="O565" s="152"/>
    </row>
    <row r="566" spans="11:15" ht="15.75" customHeight="1" x14ac:dyDescent="0.2">
      <c r="K566" s="206"/>
      <c r="N566" s="152"/>
      <c r="O566" s="152"/>
    </row>
    <row r="567" spans="11:15" ht="15.75" customHeight="1" x14ac:dyDescent="0.2">
      <c r="K567" s="206"/>
      <c r="N567" s="152"/>
      <c r="O567" s="152"/>
    </row>
    <row r="568" spans="11:15" ht="15.75" customHeight="1" x14ac:dyDescent="0.2">
      <c r="K568" s="206"/>
      <c r="N568" s="152"/>
      <c r="O568" s="152"/>
    </row>
    <row r="569" spans="11:15" ht="15.75" customHeight="1" x14ac:dyDescent="0.2">
      <c r="K569" s="206"/>
      <c r="N569" s="152"/>
      <c r="O569" s="152"/>
    </row>
    <row r="570" spans="11:15" ht="15.75" customHeight="1" x14ac:dyDescent="0.2">
      <c r="K570" s="206"/>
      <c r="N570" s="152"/>
      <c r="O570" s="152"/>
    </row>
    <row r="571" spans="11:15" ht="15.75" customHeight="1" x14ac:dyDescent="0.2">
      <c r="K571" s="206"/>
      <c r="N571" s="152"/>
      <c r="O571" s="152"/>
    </row>
    <row r="572" spans="11:15" ht="15.75" customHeight="1" x14ac:dyDescent="0.2">
      <c r="K572" s="206"/>
      <c r="N572" s="152"/>
      <c r="O572" s="152"/>
    </row>
    <row r="573" spans="11:15" ht="15.75" customHeight="1" x14ac:dyDescent="0.2">
      <c r="K573" s="206"/>
      <c r="N573" s="152"/>
      <c r="O573" s="152"/>
    </row>
    <row r="574" spans="11:15" ht="15.75" customHeight="1" x14ac:dyDescent="0.2">
      <c r="K574" s="206"/>
      <c r="N574" s="152"/>
      <c r="O574" s="152"/>
    </row>
    <row r="575" spans="11:15" ht="15.75" customHeight="1" x14ac:dyDescent="0.2">
      <c r="K575" s="206"/>
      <c r="N575" s="152"/>
      <c r="O575" s="152"/>
    </row>
    <row r="576" spans="11:15" ht="15.75" customHeight="1" x14ac:dyDescent="0.2">
      <c r="K576" s="206"/>
      <c r="N576" s="152"/>
      <c r="O576" s="152"/>
    </row>
    <row r="577" spans="11:15" ht="15.75" customHeight="1" x14ac:dyDescent="0.2">
      <c r="K577" s="206"/>
      <c r="N577" s="152"/>
      <c r="O577" s="152"/>
    </row>
    <row r="578" spans="11:15" ht="15.75" customHeight="1" x14ac:dyDescent="0.2">
      <c r="K578" s="206"/>
      <c r="N578" s="152"/>
      <c r="O578" s="152"/>
    </row>
    <row r="579" spans="11:15" ht="15.75" customHeight="1" x14ac:dyDescent="0.2">
      <c r="K579" s="206"/>
      <c r="N579" s="152"/>
      <c r="O579" s="152"/>
    </row>
    <row r="580" spans="11:15" ht="15.75" customHeight="1" x14ac:dyDescent="0.2">
      <c r="K580" s="206"/>
      <c r="N580" s="152"/>
      <c r="O580" s="152"/>
    </row>
    <row r="581" spans="11:15" ht="15.75" customHeight="1" x14ac:dyDescent="0.2">
      <c r="K581" s="206"/>
      <c r="N581" s="152"/>
      <c r="O581" s="152"/>
    </row>
    <row r="582" spans="11:15" ht="15.75" customHeight="1" x14ac:dyDescent="0.2">
      <c r="K582" s="206"/>
      <c r="N582" s="152"/>
      <c r="O582" s="152"/>
    </row>
    <row r="583" spans="11:15" ht="15.75" customHeight="1" x14ac:dyDescent="0.2">
      <c r="K583" s="206"/>
      <c r="N583" s="152"/>
      <c r="O583" s="152"/>
    </row>
    <row r="584" spans="11:15" ht="15.75" customHeight="1" x14ac:dyDescent="0.2">
      <c r="K584" s="206"/>
      <c r="N584" s="152"/>
      <c r="O584" s="152"/>
    </row>
    <row r="585" spans="11:15" ht="15.75" customHeight="1" x14ac:dyDescent="0.2">
      <c r="K585" s="206"/>
      <c r="N585" s="152"/>
      <c r="O585" s="152"/>
    </row>
    <row r="586" spans="11:15" ht="15.75" customHeight="1" x14ac:dyDescent="0.2">
      <c r="K586" s="206"/>
      <c r="N586" s="152"/>
      <c r="O586" s="152"/>
    </row>
    <row r="587" spans="11:15" ht="15.75" customHeight="1" x14ac:dyDescent="0.2">
      <c r="K587" s="206"/>
      <c r="N587" s="152"/>
      <c r="O587" s="152"/>
    </row>
    <row r="588" spans="11:15" ht="15.75" customHeight="1" x14ac:dyDescent="0.2">
      <c r="K588" s="206"/>
      <c r="N588" s="152"/>
      <c r="O588" s="152"/>
    </row>
    <row r="589" spans="11:15" ht="15.75" customHeight="1" x14ac:dyDescent="0.2">
      <c r="K589" s="206"/>
      <c r="N589" s="152"/>
      <c r="O589" s="152"/>
    </row>
    <row r="590" spans="11:15" ht="15.75" customHeight="1" x14ac:dyDescent="0.2">
      <c r="K590" s="206"/>
      <c r="N590" s="152"/>
      <c r="O590" s="152"/>
    </row>
    <row r="591" spans="11:15" ht="15.75" customHeight="1" x14ac:dyDescent="0.2">
      <c r="K591" s="206"/>
      <c r="N591" s="152"/>
      <c r="O591" s="152"/>
    </row>
    <row r="592" spans="11:15" ht="15.75" customHeight="1" x14ac:dyDescent="0.2">
      <c r="K592" s="206"/>
      <c r="N592" s="152"/>
      <c r="O592" s="152"/>
    </row>
    <row r="593" spans="11:15" ht="15.75" customHeight="1" x14ac:dyDescent="0.2">
      <c r="K593" s="206"/>
      <c r="N593" s="152"/>
      <c r="O593" s="152"/>
    </row>
    <row r="594" spans="11:15" ht="15.75" customHeight="1" x14ac:dyDescent="0.2">
      <c r="K594" s="206"/>
      <c r="N594" s="152"/>
      <c r="O594" s="152"/>
    </row>
    <row r="595" spans="11:15" ht="15.75" customHeight="1" x14ac:dyDescent="0.2">
      <c r="K595" s="206"/>
      <c r="N595" s="152"/>
      <c r="O595" s="152"/>
    </row>
    <row r="596" spans="11:15" ht="15.75" customHeight="1" x14ac:dyDescent="0.2">
      <c r="K596" s="206"/>
      <c r="N596" s="152"/>
      <c r="O596" s="152"/>
    </row>
    <row r="597" spans="11:15" ht="15.75" customHeight="1" x14ac:dyDescent="0.2">
      <c r="K597" s="206"/>
      <c r="N597" s="152"/>
      <c r="O597" s="152"/>
    </row>
    <row r="598" spans="11:15" ht="15.75" customHeight="1" x14ac:dyDescent="0.2">
      <c r="K598" s="206"/>
      <c r="N598" s="152"/>
      <c r="O598" s="152"/>
    </row>
    <row r="599" spans="11:15" ht="15.75" customHeight="1" x14ac:dyDescent="0.2">
      <c r="K599" s="206"/>
      <c r="N599" s="152"/>
      <c r="O599" s="152"/>
    </row>
    <row r="600" spans="11:15" ht="15.75" customHeight="1" x14ac:dyDescent="0.2">
      <c r="K600" s="206"/>
      <c r="N600" s="152"/>
      <c r="O600" s="152"/>
    </row>
    <row r="601" spans="11:15" ht="15.75" customHeight="1" x14ac:dyDescent="0.2">
      <c r="K601" s="206"/>
      <c r="N601" s="152"/>
      <c r="O601" s="152"/>
    </row>
    <row r="602" spans="11:15" ht="15.75" customHeight="1" x14ac:dyDescent="0.2">
      <c r="K602" s="206"/>
      <c r="N602" s="152"/>
      <c r="O602" s="152"/>
    </row>
    <row r="603" spans="11:15" ht="15.75" customHeight="1" x14ac:dyDescent="0.2">
      <c r="K603" s="206"/>
      <c r="N603" s="152"/>
      <c r="O603" s="152"/>
    </row>
    <row r="604" spans="11:15" ht="15.75" customHeight="1" x14ac:dyDescent="0.2">
      <c r="K604" s="206"/>
      <c r="N604" s="152"/>
      <c r="O604" s="152"/>
    </row>
    <row r="605" spans="11:15" ht="15.75" customHeight="1" x14ac:dyDescent="0.2">
      <c r="K605" s="206"/>
      <c r="N605" s="152"/>
      <c r="O605" s="152"/>
    </row>
    <row r="606" spans="11:15" ht="15.75" customHeight="1" x14ac:dyDescent="0.2">
      <c r="K606" s="206"/>
      <c r="N606" s="152"/>
      <c r="O606" s="152"/>
    </row>
    <row r="607" spans="11:15" ht="15.75" customHeight="1" x14ac:dyDescent="0.2">
      <c r="K607" s="206"/>
      <c r="N607" s="152"/>
      <c r="O607" s="152"/>
    </row>
    <row r="608" spans="11:15" ht="15.75" customHeight="1" x14ac:dyDescent="0.2">
      <c r="K608" s="206"/>
      <c r="N608" s="152"/>
      <c r="O608" s="152"/>
    </row>
    <row r="609" spans="11:15" ht="15.75" customHeight="1" x14ac:dyDescent="0.2">
      <c r="K609" s="206"/>
      <c r="N609" s="152"/>
      <c r="O609" s="152"/>
    </row>
    <row r="610" spans="11:15" ht="15.75" customHeight="1" x14ac:dyDescent="0.2">
      <c r="K610" s="206"/>
      <c r="N610" s="152"/>
      <c r="O610" s="152"/>
    </row>
    <row r="611" spans="11:15" ht="15.75" customHeight="1" x14ac:dyDescent="0.2">
      <c r="K611" s="206"/>
      <c r="N611" s="152"/>
      <c r="O611" s="152"/>
    </row>
    <row r="612" spans="11:15" ht="15.75" customHeight="1" x14ac:dyDescent="0.2">
      <c r="K612" s="206"/>
      <c r="N612" s="152"/>
      <c r="O612" s="152"/>
    </row>
    <row r="613" spans="11:15" ht="15.75" customHeight="1" x14ac:dyDescent="0.2">
      <c r="K613" s="206"/>
      <c r="N613" s="152"/>
      <c r="O613" s="152"/>
    </row>
    <row r="614" spans="11:15" ht="15.75" customHeight="1" x14ac:dyDescent="0.2">
      <c r="K614" s="206"/>
      <c r="N614" s="152"/>
      <c r="O614" s="152"/>
    </row>
    <row r="615" spans="11:15" ht="15.75" customHeight="1" x14ac:dyDescent="0.2">
      <c r="K615" s="206"/>
      <c r="N615" s="152"/>
      <c r="O615" s="152"/>
    </row>
    <row r="616" spans="11:15" ht="15.75" customHeight="1" x14ac:dyDescent="0.2">
      <c r="K616" s="206"/>
      <c r="N616" s="152"/>
      <c r="O616" s="152"/>
    </row>
    <row r="617" spans="11:15" ht="15.75" customHeight="1" x14ac:dyDescent="0.2">
      <c r="K617" s="206"/>
      <c r="N617" s="152"/>
      <c r="O617" s="152"/>
    </row>
    <row r="618" spans="11:15" ht="15.75" customHeight="1" x14ac:dyDescent="0.2">
      <c r="K618" s="206"/>
      <c r="N618" s="152"/>
      <c r="O618" s="152"/>
    </row>
    <row r="619" spans="11:15" ht="15.75" customHeight="1" x14ac:dyDescent="0.2">
      <c r="K619" s="206"/>
      <c r="N619" s="152"/>
      <c r="O619" s="152"/>
    </row>
    <row r="620" spans="11:15" ht="15.75" customHeight="1" x14ac:dyDescent="0.2">
      <c r="K620" s="206"/>
      <c r="N620" s="152"/>
      <c r="O620" s="152"/>
    </row>
    <row r="621" spans="11:15" ht="15.75" customHeight="1" x14ac:dyDescent="0.2">
      <c r="K621" s="206"/>
      <c r="N621" s="152"/>
      <c r="O621" s="152"/>
    </row>
    <row r="622" spans="11:15" ht="15.75" customHeight="1" x14ac:dyDescent="0.2">
      <c r="K622" s="206"/>
      <c r="N622" s="152"/>
      <c r="O622" s="152"/>
    </row>
    <row r="623" spans="11:15" ht="15.75" customHeight="1" x14ac:dyDescent="0.2">
      <c r="K623" s="206"/>
      <c r="N623" s="152"/>
      <c r="O623" s="152"/>
    </row>
    <row r="624" spans="11:15" ht="15.75" customHeight="1" x14ac:dyDescent="0.2">
      <c r="K624" s="206"/>
      <c r="N624" s="152"/>
      <c r="O624" s="152"/>
    </row>
    <row r="625" spans="11:15" ht="15.75" customHeight="1" x14ac:dyDescent="0.2">
      <c r="K625" s="206"/>
      <c r="N625" s="152"/>
      <c r="O625" s="152"/>
    </row>
    <row r="626" spans="11:15" ht="15.75" customHeight="1" x14ac:dyDescent="0.2">
      <c r="K626" s="206"/>
      <c r="N626" s="152"/>
      <c r="O626" s="152"/>
    </row>
    <row r="627" spans="11:15" ht="15.75" customHeight="1" x14ac:dyDescent="0.2">
      <c r="K627" s="206"/>
      <c r="N627" s="152"/>
      <c r="O627" s="152"/>
    </row>
    <row r="628" spans="11:15" ht="15.75" customHeight="1" x14ac:dyDescent="0.2">
      <c r="K628" s="206"/>
      <c r="N628" s="152"/>
      <c r="O628" s="152"/>
    </row>
    <row r="629" spans="11:15" ht="15.75" customHeight="1" x14ac:dyDescent="0.2">
      <c r="K629" s="206"/>
      <c r="N629" s="152"/>
      <c r="O629" s="152"/>
    </row>
    <row r="630" spans="11:15" ht="15.75" customHeight="1" x14ac:dyDescent="0.2">
      <c r="K630" s="206"/>
      <c r="N630" s="152"/>
      <c r="O630" s="152"/>
    </row>
    <row r="631" spans="11:15" ht="15.75" customHeight="1" x14ac:dyDescent="0.2">
      <c r="K631" s="206"/>
      <c r="N631" s="152"/>
      <c r="O631" s="152"/>
    </row>
    <row r="632" spans="11:15" ht="15.75" customHeight="1" x14ac:dyDescent="0.2">
      <c r="K632" s="206"/>
      <c r="N632" s="152"/>
      <c r="O632" s="152"/>
    </row>
    <row r="633" spans="11:15" ht="15.75" customHeight="1" x14ac:dyDescent="0.2">
      <c r="K633" s="206"/>
      <c r="N633" s="152"/>
      <c r="O633" s="152"/>
    </row>
    <row r="634" spans="11:15" ht="15.75" customHeight="1" x14ac:dyDescent="0.2">
      <c r="K634" s="206"/>
      <c r="N634" s="152"/>
      <c r="O634" s="152"/>
    </row>
    <row r="635" spans="11:15" ht="15.75" customHeight="1" x14ac:dyDescent="0.2">
      <c r="K635" s="206"/>
      <c r="N635" s="152"/>
      <c r="O635" s="152"/>
    </row>
    <row r="636" spans="11:15" ht="15.75" customHeight="1" x14ac:dyDescent="0.2">
      <c r="K636" s="206"/>
      <c r="N636" s="152"/>
      <c r="O636" s="152"/>
    </row>
    <row r="637" spans="11:15" ht="15.75" customHeight="1" x14ac:dyDescent="0.2">
      <c r="K637" s="206"/>
      <c r="N637" s="152"/>
      <c r="O637" s="152"/>
    </row>
    <row r="638" spans="11:15" ht="15.75" customHeight="1" x14ac:dyDescent="0.2">
      <c r="K638" s="206"/>
      <c r="N638" s="152"/>
      <c r="O638" s="152"/>
    </row>
    <row r="639" spans="11:15" ht="15.75" customHeight="1" x14ac:dyDescent="0.2">
      <c r="K639" s="206"/>
      <c r="N639" s="152"/>
      <c r="O639" s="152"/>
    </row>
    <row r="640" spans="11:15" ht="15.75" customHeight="1" x14ac:dyDescent="0.2">
      <c r="K640" s="206"/>
      <c r="N640" s="152"/>
      <c r="O640" s="152"/>
    </row>
    <row r="641" spans="11:15" ht="15.75" customHeight="1" x14ac:dyDescent="0.2">
      <c r="K641" s="206"/>
      <c r="N641" s="152"/>
      <c r="O641" s="152"/>
    </row>
    <row r="642" spans="11:15" ht="15.75" customHeight="1" x14ac:dyDescent="0.2">
      <c r="K642" s="206"/>
      <c r="N642" s="152"/>
      <c r="O642" s="152"/>
    </row>
    <row r="643" spans="11:15" ht="15.75" customHeight="1" x14ac:dyDescent="0.2">
      <c r="K643" s="206"/>
      <c r="N643" s="152"/>
      <c r="O643" s="152"/>
    </row>
    <row r="644" spans="11:15" ht="15.75" customHeight="1" x14ac:dyDescent="0.2">
      <c r="K644" s="206"/>
      <c r="N644" s="152"/>
      <c r="O644" s="152"/>
    </row>
    <row r="645" spans="11:15" ht="15.75" customHeight="1" x14ac:dyDescent="0.2">
      <c r="K645" s="206"/>
      <c r="N645" s="152"/>
      <c r="O645" s="152"/>
    </row>
    <row r="646" spans="11:15" ht="15.75" customHeight="1" x14ac:dyDescent="0.2">
      <c r="K646" s="206"/>
      <c r="N646" s="152"/>
      <c r="O646" s="152"/>
    </row>
    <row r="647" spans="11:15" ht="15.75" customHeight="1" x14ac:dyDescent="0.2">
      <c r="K647" s="206"/>
      <c r="N647" s="152"/>
      <c r="O647" s="152"/>
    </row>
    <row r="648" spans="11:15" ht="15.75" customHeight="1" x14ac:dyDescent="0.2">
      <c r="K648" s="206"/>
      <c r="N648" s="152"/>
      <c r="O648" s="152"/>
    </row>
    <row r="649" spans="11:15" ht="15.75" customHeight="1" x14ac:dyDescent="0.2">
      <c r="K649" s="206"/>
      <c r="N649" s="152"/>
      <c r="O649" s="152"/>
    </row>
    <row r="650" spans="11:15" ht="15.75" customHeight="1" x14ac:dyDescent="0.2">
      <c r="K650" s="206"/>
      <c r="N650" s="152"/>
      <c r="O650" s="152"/>
    </row>
    <row r="651" spans="11:15" ht="15.75" customHeight="1" x14ac:dyDescent="0.2">
      <c r="K651" s="206"/>
      <c r="N651" s="152"/>
      <c r="O651" s="152"/>
    </row>
    <row r="652" spans="11:15" ht="15.75" customHeight="1" x14ac:dyDescent="0.2">
      <c r="K652" s="206"/>
      <c r="N652" s="152"/>
      <c r="O652" s="152"/>
    </row>
    <row r="653" spans="11:15" ht="15.75" customHeight="1" x14ac:dyDescent="0.2">
      <c r="K653" s="206"/>
      <c r="N653" s="152"/>
      <c r="O653" s="152"/>
    </row>
    <row r="654" spans="11:15" ht="15.75" customHeight="1" x14ac:dyDescent="0.2">
      <c r="K654" s="206"/>
      <c r="N654" s="152"/>
      <c r="O654" s="152"/>
    </row>
    <row r="655" spans="11:15" ht="15.75" customHeight="1" x14ac:dyDescent="0.2">
      <c r="K655" s="206"/>
      <c r="N655" s="152"/>
      <c r="O655" s="152"/>
    </row>
    <row r="656" spans="11:15" ht="15.75" customHeight="1" x14ac:dyDescent="0.2">
      <c r="K656" s="206"/>
      <c r="N656" s="152"/>
      <c r="O656" s="152"/>
    </row>
    <row r="657" spans="11:15" ht="15.75" customHeight="1" x14ac:dyDescent="0.2">
      <c r="K657" s="206"/>
      <c r="N657" s="152"/>
      <c r="O657" s="152"/>
    </row>
    <row r="658" spans="11:15" ht="15.75" customHeight="1" x14ac:dyDescent="0.2">
      <c r="K658" s="206"/>
      <c r="N658" s="152"/>
      <c r="O658" s="152"/>
    </row>
    <row r="659" spans="11:15" ht="15.75" customHeight="1" x14ac:dyDescent="0.2">
      <c r="K659" s="206"/>
      <c r="N659" s="152"/>
      <c r="O659" s="152"/>
    </row>
    <row r="660" spans="11:15" ht="15.75" customHeight="1" x14ac:dyDescent="0.2">
      <c r="K660" s="206"/>
      <c r="N660" s="152"/>
      <c r="O660" s="152"/>
    </row>
    <row r="661" spans="11:15" ht="15.75" customHeight="1" x14ac:dyDescent="0.2">
      <c r="K661" s="206"/>
      <c r="N661" s="152"/>
      <c r="O661" s="152"/>
    </row>
    <row r="662" spans="11:15" ht="15.75" customHeight="1" x14ac:dyDescent="0.2">
      <c r="K662" s="206"/>
      <c r="N662" s="152"/>
      <c r="O662" s="152"/>
    </row>
    <row r="663" spans="11:15" ht="15.75" customHeight="1" x14ac:dyDescent="0.2">
      <c r="K663" s="206"/>
      <c r="N663" s="152"/>
      <c r="O663" s="152"/>
    </row>
    <row r="664" spans="11:15" ht="15.75" customHeight="1" x14ac:dyDescent="0.2">
      <c r="K664" s="206"/>
      <c r="N664" s="152"/>
      <c r="O664" s="152"/>
    </row>
    <row r="665" spans="11:15" ht="15.75" customHeight="1" x14ac:dyDescent="0.2">
      <c r="K665" s="206"/>
      <c r="N665" s="152"/>
      <c r="O665" s="152"/>
    </row>
    <row r="666" spans="11:15" ht="15.75" customHeight="1" x14ac:dyDescent="0.2">
      <c r="K666" s="206"/>
      <c r="N666" s="152"/>
      <c r="O666" s="152"/>
    </row>
    <row r="667" spans="11:15" ht="15.75" customHeight="1" x14ac:dyDescent="0.2">
      <c r="K667" s="206"/>
      <c r="N667" s="152"/>
      <c r="O667" s="152"/>
    </row>
    <row r="668" spans="11:15" ht="15.75" customHeight="1" x14ac:dyDescent="0.2">
      <c r="K668" s="206"/>
      <c r="N668" s="152"/>
      <c r="O668" s="152"/>
    </row>
    <row r="669" spans="11:15" ht="15.75" customHeight="1" x14ac:dyDescent="0.2">
      <c r="K669" s="206"/>
      <c r="N669" s="152"/>
      <c r="O669" s="152"/>
    </row>
    <row r="670" spans="11:15" ht="15.75" customHeight="1" x14ac:dyDescent="0.2">
      <c r="K670" s="206"/>
      <c r="N670" s="152"/>
      <c r="O670" s="152"/>
    </row>
    <row r="671" spans="11:15" ht="15.75" customHeight="1" x14ac:dyDescent="0.2">
      <c r="K671" s="206"/>
      <c r="N671" s="152"/>
      <c r="O671" s="152"/>
    </row>
    <row r="672" spans="11:15" ht="15.75" customHeight="1" x14ac:dyDescent="0.2">
      <c r="K672" s="206"/>
      <c r="N672" s="152"/>
      <c r="O672" s="152"/>
    </row>
    <row r="673" spans="11:15" ht="15.75" customHeight="1" x14ac:dyDescent="0.2">
      <c r="K673" s="206"/>
      <c r="N673" s="152"/>
      <c r="O673" s="152"/>
    </row>
    <row r="674" spans="11:15" ht="15.75" customHeight="1" x14ac:dyDescent="0.2">
      <c r="K674" s="206"/>
      <c r="N674" s="152"/>
      <c r="O674" s="152"/>
    </row>
    <row r="675" spans="11:15" ht="15.75" customHeight="1" x14ac:dyDescent="0.2">
      <c r="K675" s="206"/>
      <c r="N675" s="152"/>
      <c r="O675" s="152"/>
    </row>
    <row r="676" spans="11:15" ht="15.75" customHeight="1" x14ac:dyDescent="0.2">
      <c r="K676" s="206"/>
      <c r="N676" s="152"/>
      <c r="O676" s="152"/>
    </row>
    <row r="677" spans="11:15" ht="15.75" customHeight="1" x14ac:dyDescent="0.2">
      <c r="K677" s="206"/>
      <c r="N677" s="152"/>
      <c r="O677" s="152"/>
    </row>
    <row r="678" spans="11:15" ht="15.75" customHeight="1" x14ac:dyDescent="0.2">
      <c r="K678" s="206"/>
      <c r="N678" s="152"/>
      <c r="O678" s="152"/>
    </row>
    <row r="679" spans="11:15" ht="15.75" customHeight="1" x14ac:dyDescent="0.2">
      <c r="K679" s="206"/>
      <c r="N679" s="152"/>
      <c r="O679" s="152"/>
    </row>
    <row r="680" spans="11:15" ht="15.75" customHeight="1" x14ac:dyDescent="0.2">
      <c r="K680" s="206"/>
      <c r="N680" s="152"/>
      <c r="O680" s="152"/>
    </row>
    <row r="681" spans="11:15" ht="15.75" customHeight="1" x14ac:dyDescent="0.2">
      <c r="K681" s="206"/>
      <c r="N681" s="152"/>
      <c r="O681" s="152"/>
    </row>
    <row r="682" spans="11:15" ht="15.75" customHeight="1" x14ac:dyDescent="0.2">
      <c r="K682" s="206"/>
      <c r="N682" s="152"/>
      <c r="O682" s="152"/>
    </row>
    <row r="683" spans="11:15" ht="15.75" customHeight="1" x14ac:dyDescent="0.2">
      <c r="K683" s="206"/>
      <c r="N683" s="152"/>
      <c r="O683" s="152"/>
    </row>
    <row r="684" spans="11:15" ht="15.75" customHeight="1" x14ac:dyDescent="0.2">
      <c r="K684" s="206"/>
      <c r="N684" s="152"/>
      <c r="O684" s="152"/>
    </row>
    <row r="685" spans="11:15" ht="15.75" customHeight="1" x14ac:dyDescent="0.2">
      <c r="K685" s="206"/>
      <c r="N685" s="152"/>
      <c r="O685" s="152"/>
    </row>
    <row r="686" spans="11:15" ht="15.75" customHeight="1" x14ac:dyDescent="0.2">
      <c r="K686" s="206"/>
      <c r="N686" s="152"/>
      <c r="O686" s="152"/>
    </row>
    <row r="687" spans="11:15" ht="15.75" customHeight="1" x14ac:dyDescent="0.2">
      <c r="K687" s="206"/>
      <c r="N687" s="152"/>
      <c r="O687" s="152"/>
    </row>
    <row r="688" spans="11:15" ht="15.75" customHeight="1" x14ac:dyDescent="0.2">
      <c r="K688" s="206"/>
      <c r="N688" s="152"/>
      <c r="O688" s="152"/>
    </row>
    <row r="689" spans="11:15" ht="15.75" customHeight="1" x14ac:dyDescent="0.2">
      <c r="K689" s="206"/>
      <c r="N689" s="152"/>
      <c r="O689" s="152"/>
    </row>
    <row r="690" spans="11:15" ht="15.75" customHeight="1" x14ac:dyDescent="0.2">
      <c r="K690" s="206"/>
      <c r="N690" s="152"/>
      <c r="O690" s="152"/>
    </row>
    <row r="691" spans="11:15" ht="15.75" customHeight="1" x14ac:dyDescent="0.2">
      <c r="K691" s="206"/>
      <c r="N691" s="152"/>
      <c r="O691" s="152"/>
    </row>
    <row r="692" spans="11:15" ht="15.75" customHeight="1" x14ac:dyDescent="0.2">
      <c r="K692" s="206"/>
      <c r="N692" s="152"/>
      <c r="O692" s="152"/>
    </row>
    <row r="693" spans="11:15" ht="15.75" customHeight="1" x14ac:dyDescent="0.2">
      <c r="K693" s="206"/>
      <c r="N693" s="152"/>
      <c r="O693" s="152"/>
    </row>
    <row r="694" spans="11:15" ht="15.75" customHeight="1" x14ac:dyDescent="0.2">
      <c r="K694" s="206"/>
      <c r="N694" s="152"/>
      <c r="O694" s="152"/>
    </row>
    <row r="695" spans="11:15" ht="15.75" customHeight="1" x14ac:dyDescent="0.2">
      <c r="K695" s="206"/>
      <c r="N695" s="152"/>
      <c r="O695" s="152"/>
    </row>
    <row r="696" spans="11:15" ht="15.75" customHeight="1" x14ac:dyDescent="0.2">
      <c r="K696" s="206"/>
      <c r="N696" s="152"/>
      <c r="O696" s="152"/>
    </row>
    <row r="697" spans="11:15" ht="15.75" customHeight="1" x14ac:dyDescent="0.2">
      <c r="K697" s="206"/>
      <c r="N697" s="152"/>
      <c r="O697" s="152"/>
    </row>
    <row r="698" spans="11:15" ht="15.75" customHeight="1" x14ac:dyDescent="0.2">
      <c r="K698" s="206"/>
      <c r="N698" s="152"/>
      <c r="O698" s="152"/>
    </row>
    <row r="699" spans="11:15" ht="15.75" customHeight="1" x14ac:dyDescent="0.2">
      <c r="K699" s="206"/>
      <c r="N699" s="152"/>
      <c r="O699" s="152"/>
    </row>
    <row r="700" spans="11:15" ht="15.75" customHeight="1" x14ac:dyDescent="0.2">
      <c r="K700" s="206"/>
      <c r="N700" s="152"/>
      <c r="O700" s="152"/>
    </row>
    <row r="701" spans="11:15" ht="15.75" customHeight="1" x14ac:dyDescent="0.2">
      <c r="K701" s="206"/>
      <c r="N701" s="152"/>
      <c r="O701" s="152"/>
    </row>
    <row r="702" spans="11:15" ht="15.75" customHeight="1" x14ac:dyDescent="0.2">
      <c r="K702" s="206"/>
      <c r="N702" s="152"/>
      <c r="O702" s="152"/>
    </row>
    <row r="703" spans="11:15" ht="15.75" customHeight="1" x14ac:dyDescent="0.2">
      <c r="K703" s="206"/>
      <c r="N703" s="152"/>
      <c r="O703" s="152"/>
    </row>
    <row r="704" spans="11:15" ht="15.75" customHeight="1" x14ac:dyDescent="0.2">
      <c r="K704" s="206"/>
      <c r="N704" s="152"/>
      <c r="O704" s="152"/>
    </row>
    <row r="705" spans="11:15" ht="15.75" customHeight="1" x14ac:dyDescent="0.2">
      <c r="K705" s="206"/>
      <c r="N705" s="152"/>
      <c r="O705" s="152"/>
    </row>
    <row r="706" spans="11:15" ht="15.75" customHeight="1" x14ac:dyDescent="0.2">
      <c r="K706" s="206"/>
      <c r="N706" s="152"/>
      <c r="O706" s="152"/>
    </row>
    <row r="707" spans="11:15" ht="15.75" customHeight="1" x14ac:dyDescent="0.2">
      <c r="K707" s="206"/>
      <c r="N707" s="152"/>
      <c r="O707" s="152"/>
    </row>
    <row r="708" spans="11:15" ht="15.75" customHeight="1" x14ac:dyDescent="0.2">
      <c r="K708" s="206"/>
      <c r="N708" s="152"/>
      <c r="O708" s="152"/>
    </row>
    <row r="709" spans="11:15" ht="15.75" customHeight="1" x14ac:dyDescent="0.2">
      <c r="K709" s="206"/>
      <c r="N709" s="152"/>
      <c r="O709" s="152"/>
    </row>
    <row r="710" spans="11:15" ht="15.75" customHeight="1" x14ac:dyDescent="0.2">
      <c r="K710" s="206"/>
      <c r="N710" s="152"/>
      <c r="O710" s="152"/>
    </row>
    <row r="711" spans="11:15" ht="15.75" customHeight="1" x14ac:dyDescent="0.2">
      <c r="K711" s="206"/>
      <c r="N711" s="152"/>
      <c r="O711" s="152"/>
    </row>
    <row r="712" spans="11:15" ht="15.75" customHeight="1" x14ac:dyDescent="0.2">
      <c r="K712" s="206"/>
      <c r="N712" s="152"/>
      <c r="O712" s="152"/>
    </row>
    <row r="713" spans="11:15" ht="15.75" customHeight="1" x14ac:dyDescent="0.2">
      <c r="K713" s="206"/>
      <c r="N713" s="152"/>
      <c r="O713" s="152"/>
    </row>
    <row r="714" spans="11:15" ht="15.75" customHeight="1" x14ac:dyDescent="0.2">
      <c r="K714" s="206"/>
      <c r="N714" s="152"/>
      <c r="O714" s="152"/>
    </row>
    <row r="715" spans="11:15" ht="15.75" customHeight="1" x14ac:dyDescent="0.2">
      <c r="K715" s="206"/>
      <c r="N715" s="152"/>
      <c r="O715" s="152"/>
    </row>
    <row r="716" spans="11:15" ht="15.75" customHeight="1" x14ac:dyDescent="0.2">
      <c r="K716" s="206"/>
      <c r="N716" s="152"/>
      <c r="O716" s="152"/>
    </row>
    <row r="717" spans="11:15" ht="15.75" customHeight="1" x14ac:dyDescent="0.2">
      <c r="K717" s="206"/>
      <c r="N717" s="152"/>
      <c r="O717" s="152"/>
    </row>
    <row r="718" spans="11:15" ht="15.75" customHeight="1" x14ac:dyDescent="0.2">
      <c r="K718" s="206"/>
      <c r="N718" s="152"/>
      <c r="O718" s="152"/>
    </row>
    <row r="719" spans="11:15" ht="15.75" customHeight="1" x14ac:dyDescent="0.2">
      <c r="K719" s="206"/>
      <c r="N719" s="152"/>
      <c r="O719" s="152"/>
    </row>
    <row r="720" spans="11:15" ht="15.75" customHeight="1" x14ac:dyDescent="0.2">
      <c r="K720" s="206"/>
      <c r="N720" s="152"/>
      <c r="O720" s="152"/>
    </row>
    <row r="721" spans="11:15" ht="15.75" customHeight="1" x14ac:dyDescent="0.2">
      <c r="K721" s="206"/>
      <c r="N721" s="152"/>
      <c r="O721" s="152"/>
    </row>
    <row r="722" spans="11:15" ht="15.75" customHeight="1" x14ac:dyDescent="0.2">
      <c r="K722" s="206"/>
      <c r="N722" s="152"/>
      <c r="O722" s="152"/>
    </row>
    <row r="723" spans="11:15" ht="15.75" customHeight="1" x14ac:dyDescent="0.2">
      <c r="K723" s="206"/>
      <c r="N723" s="152"/>
      <c r="O723" s="152"/>
    </row>
    <row r="724" spans="11:15" ht="15.75" customHeight="1" x14ac:dyDescent="0.2">
      <c r="K724" s="206"/>
      <c r="N724" s="152"/>
      <c r="O724" s="152"/>
    </row>
    <row r="725" spans="11:15" ht="15.75" customHeight="1" x14ac:dyDescent="0.2">
      <c r="K725" s="206"/>
      <c r="N725" s="152"/>
      <c r="O725" s="152"/>
    </row>
    <row r="726" spans="11:15" ht="15.75" customHeight="1" x14ac:dyDescent="0.2">
      <c r="K726" s="206"/>
      <c r="N726" s="152"/>
      <c r="O726" s="152"/>
    </row>
    <row r="727" spans="11:15" ht="15.75" customHeight="1" x14ac:dyDescent="0.2">
      <c r="K727" s="206"/>
      <c r="N727" s="152"/>
      <c r="O727" s="152"/>
    </row>
    <row r="728" spans="11:15" ht="15.75" customHeight="1" x14ac:dyDescent="0.2">
      <c r="K728" s="206"/>
      <c r="N728" s="152"/>
      <c r="O728" s="152"/>
    </row>
    <row r="729" spans="11:15" ht="15.75" customHeight="1" x14ac:dyDescent="0.2">
      <c r="K729" s="206"/>
      <c r="N729" s="152"/>
      <c r="O729" s="152"/>
    </row>
    <row r="730" spans="11:15" ht="15.75" customHeight="1" x14ac:dyDescent="0.2">
      <c r="K730" s="206"/>
      <c r="N730" s="152"/>
      <c r="O730" s="152"/>
    </row>
    <row r="731" spans="11:15" ht="15.75" customHeight="1" x14ac:dyDescent="0.2">
      <c r="K731" s="206"/>
      <c r="N731" s="152"/>
      <c r="O731" s="152"/>
    </row>
    <row r="732" spans="11:15" ht="15.75" customHeight="1" x14ac:dyDescent="0.2">
      <c r="K732" s="206"/>
      <c r="N732" s="152"/>
      <c r="O732" s="152"/>
    </row>
    <row r="733" spans="11:15" ht="15.75" customHeight="1" x14ac:dyDescent="0.2">
      <c r="K733" s="206"/>
      <c r="N733" s="152"/>
      <c r="O733" s="152"/>
    </row>
    <row r="734" spans="11:15" ht="15.75" customHeight="1" x14ac:dyDescent="0.2">
      <c r="K734" s="206"/>
      <c r="N734" s="152"/>
      <c r="O734" s="152"/>
    </row>
    <row r="735" spans="11:15" ht="15.75" customHeight="1" x14ac:dyDescent="0.2">
      <c r="K735" s="206"/>
      <c r="N735" s="152"/>
      <c r="O735" s="152"/>
    </row>
    <row r="736" spans="11:15" ht="15.75" customHeight="1" x14ac:dyDescent="0.2">
      <c r="K736" s="206"/>
      <c r="N736" s="152"/>
      <c r="O736" s="152"/>
    </row>
    <row r="737" spans="11:15" ht="15.75" customHeight="1" x14ac:dyDescent="0.2">
      <c r="K737" s="206"/>
      <c r="N737" s="152"/>
      <c r="O737" s="152"/>
    </row>
    <row r="738" spans="11:15" ht="15.75" customHeight="1" x14ac:dyDescent="0.2">
      <c r="K738" s="206"/>
      <c r="N738" s="152"/>
      <c r="O738" s="152"/>
    </row>
    <row r="739" spans="11:15" ht="15.75" customHeight="1" x14ac:dyDescent="0.2">
      <c r="K739" s="206"/>
      <c r="N739" s="152"/>
      <c r="O739" s="152"/>
    </row>
    <row r="740" spans="11:15" ht="15.75" customHeight="1" x14ac:dyDescent="0.2">
      <c r="K740" s="206"/>
      <c r="N740" s="152"/>
      <c r="O740" s="152"/>
    </row>
    <row r="741" spans="11:15" ht="15.75" customHeight="1" x14ac:dyDescent="0.2">
      <c r="K741" s="206"/>
      <c r="N741" s="152"/>
      <c r="O741" s="152"/>
    </row>
    <row r="742" spans="11:15" ht="15.75" customHeight="1" x14ac:dyDescent="0.2">
      <c r="K742" s="206"/>
      <c r="N742" s="152"/>
      <c r="O742" s="152"/>
    </row>
    <row r="743" spans="11:15" ht="15.75" customHeight="1" x14ac:dyDescent="0.2">
      <c r="K743" s="206"/>
      <c r="N743" s="152"/>
      <c r="O743" s="152"/>
    </row>
    <row r="744" spans="11:15" ht="15.75" customHeight="1" x14ac:dyDescent="0.2">
      <c r="K744" s="206"/>
      <c r="N744" s="152"/>
      <c r="O744" s="152"/>
    </row>
    <row r="745" spans="11:15" ht="15.75" customHeight="1" x14ac:dyDescent="0.2">
      <c r="K745" s="206"/>
      <c r="N745" s="152"/>
      <c r="O745" s="152"/>
    </row>
    <row r="746" spans="11:15" ht="15.75" customHeight="1" x14ac:dyDescent="0.2">
      <c r="K746" s="206"/>
      <c r="N746" s="152"/>
      <c r="O746" s="152"/>
    </row>
    <row r="747" spans="11:15" ht="15.75" customHeight="1" x14ac:dyDescent="0.2">
      <c r="K747" s="206"/>
      <c r="N747" s="152"/>
      <c r="O747" s="152"/>
    </row>
    <row r="748" spans="11:15" ht="15.75" customHeight="1" x14ac:dyDescent="0.2">
      <c r="K748" s="206"/>
      <c r="N748" s="152"/>
      <c r="O748" s="152"/>
    </row>
    <row r="749" spans="11:15" ht="15.75" customHeight="1" x14ac:dyDescent="0.2">
      <c r="K749" s="206"/>
      <c r="N749" s="152"/>
      <c r="O749" s="152"/>
    </row>
    <row r="750" spans="11:15" ht="15.75" customHeight="1" x14ac:dyDescent="0.2">
      <c r="K750" s="206"/>
      <c r="N750" s="152"/>
      <c r="O750" s="152"/>
    </row>
    <row r="751" spans="11:15" ht="15.75" customHeight="1" x14ac:dyDescent="0.2">
      <c r="K751" s="206"/>
      <c r="N751" s="152"/>
      <c r="O751" s="152"/>
    </row>
    <row r="752" spans="11:15" ht="15.75" customHeight="1" x14ac:dyDescent="0.2">
      <c r="K752" s="206"/>
      <c r="N752" s="152"/>
      <c r="O752" s="152"/>
    </row>
    <row r="753" spans="11:15" ht="15.75" customHeight="1" x14ac:dyDescent="0.2">
      <c r="K753" s="206"/>
      <c r="N753" s="152"/>
      <c r="O753" s="152"/>
    </row>
    <row r="754" spans="11:15" ht="15.75" customHeight="1" x14ac:dyDescent="0.2">
      <c r="K754" s="206"/>
      <c r="N754" s="152"/>
      <c r="O754" s="152"/>
    </row>
    <row r="755" spans="11:15" ht="15.75" customHeight="1" x14ac:dyDescent="0.2">
      <c r="K755" s="206"/>
      <c r="N755" s="152"/>
      <c r="O755" s="152"/>
    </row>
    <row r="756" spans="11:15" ht="15.75" customHeight="1" x14ac:dyDescent="0.2">
      <c r="K756" s="206"/>
      <c r="N756" s="152"/>
      <c r="O756" s="152"/>
    </row>
    <row r="757" spans="11:15" ht="15.75" customHeight="1" x14ac:dyDescent="0.2">
      <c r="K757" s="206"/>
      <c r="N757" s="152"/>
      <c r="O757" s="152"/>
    </row>
    <row r="758" spans="11:15" ht="15.75" customHeight="1" x14ac:dyDescent="0.2">
      <c r="K758" s="206"/>
      <c r="N758" s="152"/>
      <c r="O758" s="152"/>
    </row>
    <row r="759" spans="11:15" ht="15.75" customHeight="1" x14ac:dyDescent="0.2">
      <c r="K759" s="206"/>
      <c r="N759" s="152"/>
      <c r="O759" s="152"/>
    </row>
    <row r="760" spans="11:15" ht="15.75" customHeight="1" x14ac:dyDescent="0.2">
      <c r="K760" s="206"/>
      <c r="N760" s="152"/>
      <c r="O760" s="152"/>
    </row>
    <row r="761" spans="11:15" ht="15.75" customHeight="1" x14ac:dyDescent="0.2">
      <c r="K761" s="206"/>
      <c r="N761" s="152"/>
      <c r="O761" s="152"/>
    </row>
    <row r="762" spans="11:15" ht="15.75" customHeight="1" x14ac:dyDescent="0.2">
      <c r="K762" s="206"/>
      <c r="N762" s="152"/>
      <c r="O762" s="152"/>
    </row>
    <row r="763" spans="11:15" ht="15.75" customHeight="1" x14ac:dyDescent="0.2">
      <c r="K763" s="206"/>
      <c r="N763" s="152"/>
      <c r="O763" s="152"/>
    </row>
    <row r="764" spans="11:15" ht="15.75" customHeight="1" x14ac:dyDescent="0.2">
      <c r="K764" s="206"/>
      <c r="N764" s="152"/>
      <c r="O764" s="152"/>
    </row>
    <row r="765" spans="11:15" ht="15.75" customHeight="1" x14ac:dyDescent="0.2">
      <c r="K765" s="206"/>
      <c r="N765" s="152"/>
      <c r="O765" s="152"/>
    </row>
    <row r="766" spans="11:15" ht="15.75" customHeight="1" x14ac:dyDescent="0.2">
      <c r="K766" s="206"/>
      <c r="N766" s="152"/>
      <c r="O766" s="152"/>
    </row>
    <row r="767" spans="11:15" ht="15.75" customHeight="1" x14ac:dyDescent="0.2">
      <c r="K767" s="206"/>
      <c r="N767" s="152"/>
      <c r="O767" s="152"/>
    </row>
    <row r="768" spans="11:15" ht="15.75" customHeight="1" x14ac:dyDescent="0.2">
      <c r="K768" s="206"/>
      <c r="N768" s="152"/>
      <c r="O768" s="152"/>
    </row>
    <row r="769" spans="11:15" ht="15.75" customHeight="1" x14ac:dyDescent="0.2">
      <c r="K769" s="206"/>
      <c r="N769" s="152"/>
      <c r="O769" s="152"/>
    </row>
    <row r="770" spans="11:15" ht="15.75" customHeight="1" x14ac:dyDescent="0.2">
      <c r="K770" s="206"/>
      <c r="N770" s="152"/>
      <c r="O770" s="152"/>
    </row>
    <row r="771" spans="11:15" ht="15.75" customHeight="1" x14ac:dyDescent="0.2">
      <c r="K771" s="206"/>
      <c r="N771" s="152"/>
      <c r="O771" s="152"/>
    </row>
    <row r="772" spans="11:15" ht="15.75" customHeight="1" x14ac:dyDescent="0.2">
      <c r="K772" s="206"/>
      <c r="N772" s="152"/>
      <c r="O772" s="152"/>
    </row>
    <row r="773" spans="11:15" ht="15.75" customHeight="1" x14ac:dyDescent="0.2">
      <c r="K773" s="206"/>
      <c r="N773" s="152"/>
      <c r="O773" s="152"/>
    </row>
    <row r="774" spans="11:15" ht="15.75" customHeight="1" x14ac:dyDescent="0.2">
      <c r="K774" s="206"/>
      <c r="N774" s="152"/>
      <c r="O774" s="152"/>
    </row>
    <row r="775" spans="11:15" ht="15.75" customHeight="1" x14ac:dyDescent="0.2">
      <c r="K775" s="206"/>
      <c r="N775" s="152"/>
      <c r="O775" s="152"/>
    </row>
    <row r="776" spans="11:15" ht="15.75" customHeight="1" x14ac:dyDescent="0.2">
      <c r="K776" s="206"/>
      <c r="N776" s="152"/>
      <c r="O776" s="152"/>
    </row>
    <row r="777" spans="11:15" ht="15.75" customHeight="1" x14ac:dyDescent="0.2">
      <c r="K777" s="206"/>
      <c r="N777" s="152"/>
      <c r="O777" s="152"/>
    </row>
    <row r="778" spans="11:15" ht="15.75" customHeight="1" x14ac:dyDescent="0.2">
      <c r="K778" s="206"/>
      <c r="N778" s="152"/>
      <c r="O778" s="152"/>
    </row>
    <row r="779" spans="11:15" ht="15.75" customHeight="1" x14ac:dyDescent="0.2">
      <c r="K779" s="206"/>
      <c r="N779" s="152"/>
      <c r="O779" s="152"/>
    </row>
    <row r="780" spans="11:15" ht="15.75" customHeight="1" x14ac:dyDescent="0.2">
      <c r="K780" s="206"/>
      <c r="N780" s="152"/>
      <c r="O780" s="152"/>
    </row>
    <row r="781" spans="11:15" ht="15.75" customHeight="1" x14ac:dyDescent="0.2">
      <c r="K781" s="206"/>
      <c r="N781" s="152"/>
      <c r="O781" s="152"/>
    </row>
    <row r="782" spans="11:15" ht="15.75" customHeight="1" x14ac:dyDescent="0.2">
      <c r="K782" s="206"/>
      <c r="N782" s="152"/>
      <c r="O782" s="152"/>
    </row>
    <row r="783" spans="11:15" ht="15.75" customHeight="1" x14ac:dyDescent="0.2">
      <c r="K783" s="206"/>
      <c r="N783" s="152"/>
      <c r="O783" s="152"/>
    </row>
    <row r="784" spans="11:15" ht="15.75" customHeight="1" x14ac:dyDescent="0.2">
      <c r="K784" s="206"/>
      <c r="N784" s="152"/>
      <c r="O784" s="152"/>
    </row>
    <row r="785" spans="11:15" ht="15.75" customHeight="1" x14ac:dyDescent="0.2">
      <c r="K785" s="206"/>
      <c r="N785" s="152"/>
      <c r="O785" s="152"/>
    </row>
    <row r="786" spans="11:15" ht="15.75" customHeight="1" x14ac:dyDescent="0.2">
      <c r="K786" s="206"/>
      <c r="N786" s="152"/>
      <c r="O786" s="152"/>
    </row>
    <row r="787" spans="11:15" ht="15.75" customHeight="1" x14ac:dyDescent="0.2">
      <c r="K787" s="206"/>
      <c r="N787" s="152"/>
      <c r="O787" s="152"/>
    </row>
    <row r="788" spans="11:15" ht="15.75" customHeight="1" x14ac:dyDescent="0.2">
      <c r="K788" s="206"/>
      <c r="N788" s="152"/>
      <c r="O788" s="152"/>
    </row>
    <row r="789" spans="11:15" ht="15.75" customHeight="1" x14ac:dyDescent="0.2">
      <c r="K789" s="206"/>
      <c r="N789" s="152"/>
      <c r="O789" s="152"/>
    </row>
    <row r="790" spans="11:15" ht="15.75" customHeight="1" x14ac:dyDescent="0.2">
      <c r="K790" s="206"/>
      <c r="N790" s="152"/>
      <c r="O790" s="152"/>
    </row>
    <row r="791" spans="11:15" ht="15.75" customHeight="1" x14ac:dyDescent="0.2">
      <c r="K791" s="206"/>
      <c r="N791" s="152"/>
      <c r="O791" s="152"/>
    </row>
    <row r="792" spans="11:15" ht="15.75" customHeight="1" x14ac:dyDescent="0.2">
      <c r="K792" s="206"/>
      <c r="N792" s="152"/>
      <c r="O792" s="152"/>
    </row>
    <row r="793" spans="11:15" ht="15.75" customHeight="1" x14ac:dyDescent="0.2">
      <c r="K793" s="206"/>
      <c r="N793" s="152"/>
      <c r="O793" s="152"/>
    </row>
    <row r="794" spans="11:15" ht="15.75" customHeight="1" x14ac:dyDescent="0.2">
      <c r="K794" s="206"/>
      <c r="N794" s="152"/>
      <c r="O794" s="152"/>
    </row>
    <row r="795" spans="11:15" ht="15.75" customHeight="1" x14ac:dyDescent="0.2">
      <c r="K795" s="206"/>
      <c r="N795" s="152"/>
      <c r="O795" s="152"/>
    </row>
    <row r="796" spans="11:15" ht="15.75" customHeight="1" x14ac:dyDescent="0.2">
      <c r="K796" s="206"/>
      <c r="N796" s="152"/>
      <c r="O796" s="152"/>
    </row>
    <row r="797" spans="11:15" ht="15.75" customHeight="1" x14ac:dyDescent="0.2">
      <c r="K797" s="206"/>
      <c r="N797" s="152"/>
      <c r="O797" s="152"/>
    </row>
    <row r="798" spans="11:15" ht="15.75" customHeight="1" x14ac:dyDescent="0.2">
      <c r="K798" s="206"/>
      <c r="N798" s="152"/>
      <c r="O798" s="152"/>
    </row>
    <row r="799" spans="11:15" ht="15.75" customHeight="1" x14ac:dyDescent="0.2">
      <c r="K799" s="206"/>
      <c r="N799" s="152"/>
      <c r="O799" s="152"/>
    </row>
    <row r="800" spans="11:15" ht="15.75" customHeight="1" x14ac:dyDescent="0.2">
      <c r="K800" s="206"/>
      <c r="N800" s="152"/>
      <c r="O800" s="152"/>
    </row>
    <row r="801" spans="11:15" ht="15.75" customHeight="1" x14ac:dyDescent="0.2">
      <c r="K801" s="206"/>
      <c r="N801" s="152"/>
      <c r="O801" s="152"/>
    </row>
    <row r="802" spans="11:15" ht="15.75" customHeight="1" x14ac:dyDescent="0.2">
      <c r="K802" s="206"/>
      <c r="N802" s="152"/>
      <c r="O802" s="152"/>
    </row>
    <row r="803" spans="11:15" ht="15.75" customHeight="1" x14ac:dyDescent="0.2">
      <c r="K803" s="206"/>
      <c r="N803" s="152"/>
      <c r="O803" s="152"/>
    </row>
    <row r="804" spans="11:15" ht="15.75" customHeight="1" x14ac:dyDescent="0.2">
      <c r="K804" s="206"/>
      <c r="N804" s="152"/>
      <c r="O804" s="152"/>
    </row>
    <row r="805" spans="11:15" ht="15.75" customHeight="1" x14ac:dyDescent="0.2">
      <c r="K805" s="206"/>
      <c r="N805" s="152"/>
      <c r="O805" s="152"/>
    </row>
    <row r="806" spans="11:15" ht="15.75" customHeight="1" x14ac:dyDescent="0.2">
      <c r="K806" s="206"/>
      <c r="N806" s="152"/>
      <c r="O806" s="152"/>
    </row>
    <row r="807" spans="11:15" ht="15.75" customHeight="1" x14ac:dyDescent="0.2">
      <c r="K807" s="206"/>
      <c r="N807" s="152"/>
      <c r="O807" s="152"/>
    </row>
    <row r="808" spans="11:15" ht="15.75" customHeight="1" x14ac:dyDescent="0.2">
      <c r="K808" s="206"/>
      <c r="N808" s="152"/>
      <c r="O808" s="152"/>
    </row>
    <row r="809" spans="11:15" ht="15.75" customHeight="1" x14ac:dyDescent="0.2">
      <c r="K809" s="206"/>
      <c r="N809" s="152"/>
      <c r="O809" s="152"/>
    </row>
    <row r="810" spans="11:15" ht="15.75" customHeight="1" x14ac:dyDescent="0.2">
      <c r="K810" s="206"/>
      <c r="N810" s="152"/>
      <c r="O810" s="152"/>
    </row>
    <row r="811" spans="11:15" ht="15.75" customHeight="1" x14ac:dyDescent="0.2">
      <c r="K811" s="206"/>
      <c r="N811" s="152"/>
      <c r="O811" s="152"/>
    </row>
    <row r="812" spans="11:15" ht="15.75" customHeight="1" x14ac:dyDescent="0.2">
      <c r="K812" s="206"/>
      <c r="N812" s="152"/>
      <c r="O812" s="152"/>
    </row>
    <row r="813" spans="11:15" ht="15.75" customHeight="1" x14ac:dyDescent="0.2">
      <c r="K813" s="206"/>
      <c r="N813" s="152"/>
      <c r="O813" s="152"/>
    </row>
    <row r="814" spans="11:15" ht="15.75" customHeight="1" x14ac:dyDescent="0.2">
      <c r="K814" s="206"/>
      <c r="N814" s="152"/>
      <c r="O814" s="152"/>
    </row>
    <row r="815" spans="11:15" ht="15.75" customHeight="1" x14ac:dyDescent="0.2">
      <c r="K815" s="206"/>
      <c r="N815" s="152"/>
      <c r="O815" s="152"/>
    </row>
    <row r="816" spans="11:15" ht="15.75" customHeight="1" x14ac:dyDescent="0.2">
      <c r="K816" s="206"/>
      <c r="N816" s="152"/>
      <c r="O816" s="152"/>
    </row>
    <row r="817" spans="11:15" ht="15.75" customHeight="1" x14ac:dyDescent="0.2">
      <c r="K817" s="206"/>
      <c r="N817" s="152"/>
      <c r="O817" s="152"/>
    </row>
    <row r="818" spans="11:15" ht="15.75" customHeight="1" x14ac:dyDescent="0.2">
      <c r="K818" s="206"/>
      <c r="N818" s="152"/>
      <c r="O818" s="152"/>
    </row>
    <row r="819" spans="11:15" ht="15.75" customHeight="1" x14ac:dyDescent="0.2">
      <c r="K819" s="206"/>
      <c r="N819" s="152"/>
      <c r="O819" s="152"/>
    </row>
    <row r="820" spans="11:15" ht="15.75" customHeight="1" x14ac:dyDescent="0.2">
      <c r="K820" s="206"/>
      <c r="N820" s="152"/>
      <c r="O820" s="152"/>
    </row>
    <row r="821" spans="11:15" ht="15.75" customHeight="1" x14ac:dyDescent="0.2">
      <c r="K821" s="206"/>
      <c r="N821" s="152"/>
      <c r="O821" s="152"/>
    </row>
    <row r="822" spans="11:15" ht="15.75" customHeight="1" x14ac:dyDescent="0.2">
      <c r="K822" s="206"/>
      <c r="N822" s="152"/>
      <c r="O822" s="152"/>
    </row>
    <row r="823" spans="11:15" ht="15.75" customHeight="1" x14ac:dyDescent="0.2">
      <c r="K823" s="206"/>
      <c r="N823" s="152"/>
      <c r="O823" s="152"/>
    </row>
    <row r="824" spans="11:15" ht="15.75" customHeight="1" x14ac:dyDescent="0.2">
      <c r="K824" s="206"/>
      <c r="N824" s="152"/>
      <c r="O824" s="152"/>
    </row>
    <row r="825" spans="11:15" ht="15.75" customHeight="1" x14ac:dyDescent="0.2">
      <c r="K825" s="206"/>
      <c r="N825" s="152"/>
      <c r="O825" s="152"/>
    </row>
    <row r="826" spans="11:15" ht="15.75" customHeight="1" x14ac:dyDescent="0.2">
      <c r="K826" s="206"/>
      <c r="N826" s="152"/>
      <c r="O826" s="152"/>
    </row>
    <row r="827" spans="11:15" ht="15.75" customHeight="1" x14ac:dyDescent="0.2">
      <c r="K827" s="206"/>
      <c r="N827" s="152"/>
      <c r="O827" s="152"/>
    </row>
    <row r="828" spans="11:15" ht="15.75" customHeight="1" x14ac:dyDescent="0.2">
      <c r="K828" s="206"/>
      <c r="N828" s="152"/>
      <c r="O828" s="152"/>
    </row>
    <row r="829" spans="11:15" ht="15.75" customHeight="1" x14ac:dyDescent="0.2">
      <c r="K829" s="206"/>
      <c r="N829" s="152"/>
      <c r="O829" s="152"/>
    </row>
    <row r="830" spans="11:15" ht="15.75" customHeight="1" x14ac:dyDescent="0.2">
      <c r="K830" s="206"/>
      <c r="N830" s="152"/>
      <c r="O830" s="152"/>
    </row>
    <row r="831" spans="11:15" ht="15.75" customHeight="1" x14ac:dyDescent="0.2">
      <c r="K831" s="206"/>
      <c r="N831" s="152"/>
      <c r="O831" s="152"/>
    </row>
    <row r="832" spans="11:15" ht="15.75" customHeight="1" x14ac:dyDescent="0.2">
      <c r="K832" s="206"/>
      <c r="N832" s="152"/>
      <c r="O832" s="152"/>
    </row>
    <row r="833" spans="11:15" ht="15.75" customHeight="1" x14ac:dyDescent="0.2">
      <c r="K833" s="206"/>
      <c r="N833" s="152"/>
      <c r="O833" s="152"/>
    </row>
    <row r="834" spans="11:15" ht="15.75" customHeight="1" x14ac:dyDescent="0.2">
      <c r="K834" s="206"/>
      <c r="N834" s="152"/>
      <c r="O834" s="152"/>
    </row>
    <row r="835" spans="11:15" ht="15.75" customHeight="1" x14ac:dyDescent="0.2">
      <c r="K835" s="206"/>
      <c r="N835" s="152"/>
      <c r="O835" s="152"/>
    </row>
    <row r="836" spans="11:15" ht="15.75" customHeight="1" x14ac:dyDescent="0.2">
      <c r="K836" s="206"/>
      <c r="N836" s="152"/>
      <c r="O836" s="152"/>
    </row>
    <row r="837" spans="11:15" ht="15.75" customHeight="1" x14ac:dyDescent="0.2">
      <c r="K837" s="206"/>
      <c r="N837" s="152"/>
      <c r="O837" s="152"/>
    </row>
    <row r="838" spans="11:15" ht="15.75" customHeight="1" x14ac:dyDescent="0.2">
      <c r="K838" s="206"/>
      <c r="N838" s="152"/>
      <c r="O838" s="152"/>
    </row>
    <row r="839" spans="11:15" ht="15.75" customHeight="1" x14ac:dyDescent="0.2">
      <c r="K839" s="206"/>
      <c r="N839" s="152"/>
      <c r="O839" s="152"/>
    </row>
    <row r="840" spans="11:15" ht="15.75" customHeight="1" x14ac:dyDescent="0.2">
      <c r="K840" s="206"/>
      <c r="N840" s="152"/>
      <c r="O840" s="152"/>
    </row>
    <row r="841" spans="11:15" ht="15.75" customHeight="1" x14ac:dyDescent="0.2">
      <c r="K841" s="206"/>
      <c r="N841" s="152"/>
      <c r="O841" s="152"/>
    </row>
    <row r="842" spans="11:15" ht="15.75" customHeight="1" x14ac:dyDescent="0.2">
      <c r="K842" s="206"/>
      <c r="N842" s="152"/>
      <c r="O842" s="152"/>
    </row>
    <row r="843" spans="11:15" ht="15.75" customHeight="1" x14ac:dyDescent="0.2">
      <c r="K843" s="206"/>
      <c r="N843" s="152"/>
      <c r="O843" s="152"/>
    </row>
    <row r="844" spans="11:15" ht="15.75" customHeight="1" x14ac:dyDescent="0.2">
      <c r="K844" s="206"/>
      <c r="N844" s="152"/>
      <c r="O844" s="152"/>
    </row>
    <row r="845" spans="11:15" ht="15.75" customHeight="1" x14ac:dyDescent="0.2">
      <c r="K845" s="206"/>
      <c r="N845" s="152"/>
      <c r="O845" s="152"/>
    </row>
    <row r="846" spans="11:15" ht="15.75" customHeight="1" x14ac:dyDescent="0.2">
      <c r="K846" s="206"/>
      <c r="N846" s="152"/>
      <c r="O846" s="152"/>
    </row>
    <row r="847" spans="11:15" ht="15.75" customHeight="1" x14ac:dyDescent="0.2">
      <c r="K847" s="206"/>
      <c r="N847" s="152"/>
      <c r="O847" s="152"/>
    </row>
    <row r="848" spans="11:15" ht="15.75" customHeight="1" x14ac:dyDescent="0.2">
      <c r="K848" s="206"/>
      <c r="N848" s="152"/>
      <c r="O848" s="152"/>
    </row>
    <row r="849" spans="11:15" ht="15.75" customHeight="1" x14ac:dyDescent="0.2">
      <c r="K849" s="206"/>
      <c r="N849" s="152"/>
      <c r="O849" s="152"/>
    </row>
    <row r="850" spans="11:15" ht="15.75" customHeight="1" x14ac:dyDescent="0.2">
      <c r="K850" s="206"/>
      <c r="N850" s="152"/>
      <c r="O850" s="152"/>
    </row>
    <row r="851" spans="11:15" ht="15.75" customHeight="1" x14ac:dyDescent="0.2">
      <c r="K851" s="206"/>
      <c r="N851" s="152"/>
      <c r="O851" s="152"/>
    </row>
    <row r="852" spans="11:15" ht="15.75" customHeight="1" x14ac:dyDescent="0.2">
      <c r="K852" s="206"/>
      <c r="N852" s="152"/>
      <c r="O852" s="152"/>
    </row>
    <row r="853" spans="11:15" ht="15.75" customHeight="1" x14ac:dyDescent="0.2">
      <c r="K853" s="206"/>
      <c r="N853" s="152"/>
      <c r="O853" s="152"/>
    </row>
    <row r="854" spans="11:15" ht="15.75" customHeight="1" x14ac:dyDescent="0.2">
      <c r="K854" s="206"/>
      <c r="N854" s="152"/>
      <c r="O854" s="152"/>
    </row>
    <row r="855" spans="11:15" ht="15.75" customHeight="1" x14ac:dyDescent="0.2">
      <c r="K855" s="206"/>
      <c r="N855" s="152"/>
      <c r="O855" s="152"/>
    </row>
    <row r="856" spans="11:15" ht="15.75" customHeight="1" x14ac:dyDescent="0.2">
      <c r="K856" s="206"/>
      <c r="N856" s="152"/>
      <c r="O856" s="152"/>
    </row>
    <row r="857" spans="11:15" ht="15.75" customHeight="1" x14ac:dyDescent="0.2">
      <c r="K857" s="206"/>
      <c r="N857" s="152"/>
      <c r="O857" s="152"/>
    </row>
    <row r="858" spans="11:15" ht="15.75" customHeight="1" x14ac:dyDescent="0.2">
      <c r="K858" s="206"/>
      <c r="N858" s="152"/>
      <c r="O858" s="152"/>
    </row>
    <row r="859" spans="11:15" ht="15.75" customHeight="1" x14ac:dyDescent="0.2">
      <c r="K859" s="206"/>
      <c r="N859" s="152"/>
      <c r="O859" s="152"/>
    </row>
    <row r="860" spans="11:15" ht="15.75" customHeight="1" x14ac:dyDescent="0.2">
      <c r="K860" s="206"/>
      <c r="N860" s="152"/>
      <c r="O860" s="152"/>
    </row>
    <row r="861" spans="11:15" ht="15.75" customHeight="1" x14ac:dyDescent="0.2">
      <c r="K861" s="206"/>
      <c r="N861" s="152"/>
      <c r="O861" s="152"/>
    </row>
    <row r="862" spans="11:15" ht="15.75" customHeight="1" x14ac:dyDescent="0.2">
      <c r="K862" s="206"/>
      <c r="N862" s="152"/>
      <c r="O862" s="152"/>
    </row>
    <row r="863" spans="11:15" ht="15.75" customHeight="1" x14ac:dyDescent="0.2">
      <c r="K863" s="206"/>
      <c r="N863" s="152"/>
      <c r="O863" s="152"/>
    </row>
    <row r="864" spans="11:15" ht="15.75" customHeight="1" x14ac:dyDescent="0.2">
      <c r="K864" s="206"/>
      <c r="N864" s="152"/>
      <c r="O864" s="152"/>
    </row>
    <row r="865" spans="11:15" ht="15.75" customHeight="1" x14ac:dyDescent="0.2">
      <c r="K865" s="206"/>
      <c r="N865" s="152"/>
      <c r="O865" s="152"/>
    </row>
    <row r="866" spans="11:15" ht="15.75" customHeight="1" x14ac:dyDescent="0.2">
      <c r="K866" s="206"/>
      <c r="N866" s="152"/>
      <c r="O866" s="152"/>
    </row>
    <row r="867" spans="11:15" ht="15.75" customHeight="1" x14ac:dyDescent="0.2">
      <c r="K867" s="206"/>
      <c r="N867" s="152"/>
      <c r="O867" s="152"/>
    </row>
    <row r="868" spans="11:15" ht="15.75" customHeight="1" x14ac:dyDescent="0.2">
      <c r="K868" s="206"/>
      <c r="N868" s="152"/>
      <c r="O868" s="152"/>
    </row>
    <row r="869" spans="11:15" ht="15.75" customHeight="1" x14ac:dyDescent="0.2">
      <c r="K869" s="206"/>
      <c r="N869" s="152"/>
      <c r="O869" s="152"/>
    </row>
    <row r="870" spans="11:15" ht="15.75" customHeight="1" x14ac:dyDescent="0.2">
      <c r="K870" s="206"/>
      <c r="N870" s="152"/>
      <c r="O870" s="152"/>
    </row>
    <row r="871" spans="11:15" ht="15.75" customHeight="1" x14ac:dyDescent="0.2">
      <c r="K871" s="206"/>
      <c r="N871" s="152"/>
      <c r="O871" s="152"/>
    </row>
    <row r="872" spans="11:15" ht="15.75" customHeight="1" x14ac:dyDescent="0.2">
      <c r="K872" s="206"/>
      <c r="N872" s="152"/>
      <c r="O872" s="152"/>
    </row>
    <row r="873" spans="11:15" ht="15.75" customHeight="1" x14ac:dyDescent="0.2">
      <c r="K873" s="206"/>
      <c r="N873" s="152"/>
      <c r="O873" s="152"/>
    </row>
    <row r="874" spans="11:15" ht="15.75" customHeight="1" x14ac:dyDescent="0.2">
      <c r="K874" s="206"/>
      <c r="N874" s="152"/>
      <c r="O874" s="152"/>
    </row>
    <row r="875" spans="11:15" ht="15.75" customHeight="1" x14ac:dyDescent="0.2">
      <c r="K875" s="206"/>
      <c r="N875" s="152"/>
      <c r="O875" s="152"/>
    </row>
    <row r="876" spans="11:15" ht="15.75" customHeight="1" x14ac:dyDescent="0.2">
      <c r="K876" s="206"/>
      <c r="N876" s="152"/>
      <c r="O876" s="152"/>
    </row>
    <row r="877" spans="11:15" ht="15.75" customHeight="1" x14ac:dyDescent="0.2">
      <c r="K877" s="206"/>
      <c r="N877" s="152"/>
      <c r="O877" s="152"/>
    </row>
    <row r="878" spans="11:15" ht="15.75" customHeight="1" x14ac:dyDescent="0.2">
      <c r="K878" s="206"/>
      <c r="N878" s="152"/>
      <c r="O878" s="152"/>
    </row>
    <row r="879" spans="11:15" ht="15.75" customHeight="1" x14ac:dyDescent="0.2">
      <c r="K879" s="206"/>
      <c r="N879" s="152"/>
      <c r="O879" s="152"/>
    </row>
    <row r="880" spans="11:15" ht="15.75" customHeight="1" x14ac:dyDescent="0.2">
      <c r="K880" s="206"/>
      <c r="N880" s="152"/>
      <c r="O880" s="152"/>
    </row>
    <row r="881" spans="11:15" ht="15.75" customHeight="1" x14ac:dyDescent="0.2">
      <c r="K881" s="206"/>
      <c r="N881" s="152"/>
      <c r="O881" s="152"/>
    </row>
    <row r="882" spans="11:15" ht="15.75" customHeight="1" x14ac:dyDescent="0.2">
      <c r="K882" s="206"/>
      <c r="N882" s="152"/>
      <c r="O882" s="152"/>
    </row>
    <row r="883" spans="11:15" ht="15.75" customHeight="1" x14ac:dyDescent="0.2">
      <c r="K883" s="206"/>
      <c r="N883" s="152"/>
      <c r="O883" s="152"/>
    </row>
    <row r="884" spans="11:15" ht="15.75" customHeight="1" x14ac:dyDescent="0.2">
      <c r="K884" s="206"/>
      <c r="N884" s="152"/>
      <c r="O884" s="152"/>
    </row>
    <row r="885" spans="11:15" ht="15.75" customHeight="1" x14ac:dyDescent="0.2">
      <c r="K885" s="206"/>
      <c r="N885" s="152"/>
      <c r="O885" s="152"/>
    </row>
    <row r="886" spans="11:15" ht="15.75" customHeight="1" x14ac:dyDescent="0.2">
      <c r="K886" s="206"/>
      <c r="N886" s="152"/>
      <c r="O886" s="152"/>
    </row>
    <row r="887" spans="11:15" ht="15.75" customHeight="1" x14ac:dyDescent="0.2">
      <c r="K887" s="206"/>
      <c r="N887" s="152"/>
      <c r="O887" s="152"/>
    </row>
    <row r="888" spans="11:15" ht="15.75" customHeight="1" x14ac:dyDescent="0.2">
      <c r="K888" s="206"/>
      <c r="N888" s="152"/>
      <c r="O888" s="152"/>
    </row>
    <row r="889" spans="11:15" ht="15.75" customHeight="1" x14ac:dyDescent="0.2">
      <c r="K889" s="206"/>
      <c r="N889" s="152"/>
      <c r="O889" s="152"/>
    </row>
    <row r="890" spans="11:15" ht="15.75" customHeight="1" x14ac:dyDescent="0.2">
      <c r="K890" s="206"/>
      <c r="N890" s="152"/>
      <c r="O890" s="152"/>
    </row>
    <row r="891" spans="11:15" ht="15.75" customHeight="1" x14ac:dyDescent="0.2">
      <c r="K891" s="206"/>
      <c r="N891" s="152"/>
      <c r="O891" s="152"/>
    </row>
    <row r="892" spans="11:15" ht="15.75" customHeight="1" x14ac:dyDescent="0.2">
      <c r="K892" s="206"/>
      <c r="N892" s="152"/>
      <c r="O892" s="152"/>
    </row>
    <row r="893" spans="11:15" ht="15.75" customHeight="1" x14ac:dyDescent="0.2">
      <c r="K893" s="206"/>
      <c r="N893" s="152"/>
      <c r="O893" s="152"/>
    </row>
    <row r="894" spans="11:15" ht="15.75" customHeight="1" x14ac:dyDescent="0.2">
      <c r="K894" s="206"/>
      <c r="N894" s="152"/>
      <c r="O894" s="152"/>
    </row>
    <row r="895" spans="11:15" ht="15.75" customHeight="1" x14ac:dyDescent="0.2">
      <c r="K895" s="206"/>
      <c r="N895" s="152"/>
      <c r="O895" s="152"/>
    </row>
    <row r="896" spans="11:15" ht="15.75" customHeight="1" x14ac:dyDescent="0.2">
      <c r="K896" s="206"/>
      <c r="N896" s="152"/>
      <c r="O896" s="152"/>
    </row>
    <row r="897" spans="11:15" ht="15.75" customHeight="1" x14ac:dyDescent="0.2">
      <c r="K897" s="206"/>
      <c r="N897" s="152"/>
      <c r="O897" s="152"/>
    </row>
    <row r="898" spans="11:15" ht="15.75" customHeight="1" x14ac:dyDescent="0.2">
      <c r="K898" s="206"/>
      <c r="N898" s="152"/>
      <c r="O898" s="152"/>
    </row>
    <row r="899" spans="11:15" ht="15.75" customHeight="1" x14ac:dyDescent="0.2">
      <c r="K899" s="206"/>
      <c r="N899" s="152"/>
      <c r="O899" s="152"/>
    </row>
    <row r="900" spans="11:15" ht="15.75" customHeight="1" x14ac:dyDescent="0.2">
      <c r="K900" s="206"/>
      <c r="N900" s="152"/>
      <c r="O900" s="152"/>
    </row>
    <row r="901" spans="11:15" ht="15.75" customHeight="1" x14ac:dyDescent="0.2">
      <c r="K901" s="206"/>
      <c r="N901" s="152"/>
      <c r="O901" s="152"/>
    </row>
    <row r="902" spans="11:15" ht="15.75" customHeight="1" x14ac:dyDescent="0.2">
      <c r="K902" s="206"/>
      <c r="N902" s="152"/>
      <c r="O902" s="152"/>
    </row>
    <row r="903" spans="11:15" ht="15.75" customHeight="1" x14ac:dyDescent="0.2">
      <c r="K903" s="206"/>
      <c r="N903" s="152"/>
      <c r="O903" s="152"/>
    </row>
    <row r="904" spans="11:15" ht="15.75" customHeight="1" x14ac:dyDescent="0.2">
      <c r="K904" s="206"/>
      <c r="N904" s="152"/>
      <c r="O904" s="152"/>
    </row>
    <row r="905" spans="11:15" ht="15.75" customHeight="1" x14ac:dyDescent="0.2">
      <c r="K905" s="206"/>
      <c r="N905" s="152"/>
      <c r="O905" s="152"/>
    </row>
    <row r="906" spans="11:15" ht="15.75" customHeight="1" x14ac:dyDescent="0.2">
      <c r="K906" s="206"/>
      <c r="N906" s="152"/>
      <c r="O906" s="152"/>
    </row>
    <row r="907" spans="11:15" ht="15.75" customHeight="1" x14ac:dyDescent="0.2">
      <c r="K907" s="206"/>
      <c r="N907" s="152"/>
      <c r="O907" s="152"/>
    </row>
    <row r="908" spans="11:15" ht="15.75" customHeight="1" x14ac:dyDescent="0.2">
      <c r="K908" s="206"/>
      <c r="N908" s="152"/>
      <c r="O908" s="152"/>
    </row>
    <row r="909" spans="11:15" ht="15.75" customHeight="1" x14ac:dyDescent="0.2">
      <c r="K909" s="206"/>
      <c r="N909" s="152"/>
      <c r="O909" s="152"/>
    </row>
    <row r="910" spans="11:15" ht="15.75" customHeight="1" x14ac:dyDescent="0.2">
      <c r="K910" s="206"/>
      <c r="N910" s="152"/>
      <c r="O910" s="152"/>
    </row>
    <row r="911" spans="11:15" ht="15.75" customHeight="1" x14ac:dyDescent="0.2">
      <c r="K911" s="206"/>
      <c r="N911" s="152"/>
      <c r="O911" s="152"/>
    </row>
    <row r="912" spans="11:15" ht="15.75" customHeight="1" x14ac:dyDescent="0.2">
      <c r="K912" s="206"/>
      <c r="N912" s="152"/>
      <c r="O912" s="152"/>
    </row>
    <row r="913" spans="11:15" ht="15.75" customHeight="1" x14ac:dyDescent="0.2">
      <c r="K913" s="206"/>
      <c r="N913" s="152"/>
      <c r="O913" s="152"/>
    </row>
    <row r="914" spans="11:15" ht="15.75" customHeight="1" x14ac:dyDescent="0.2">
      <c r="K914" s="206"/>
      <c r="N914" s="152"/>
      <c r="O914" s="152"/>
    </row>
    <row r="915" spans="11:15" ht="15.75" customHeight="1" x14ac:dyDescent="0.2">
      <c r="K915" s="206"/>
      <c r="N915" s="152"/>
      <c r="O915" s="152"/>
    </row>
    <row r="916" spans="11:15" ht="15.75" customHeight="1" x14ac:dyDescent="0.2">
      <c r="K916" s="206"/>
      <c r="N916" s="152"/>
      <c r="O916" s="152"/>
    </row>
    <row r="917" spans="11:15" ht="15.75" customHeight="1" x14ac:dyDescent="0.2">
      <c r="K917" s="206"/>
      <c r="N917" s="152"/>
      <c r="O917" s="152"/>
    </row>
    <row r="918" spans="11:15" ht="15.75" customHeight="1" x14ac:dyDescent="0.2">
      <c r="K918" s="206"/>
      <c r="N918" s="152"/>
      <c r="O918" s="152"/>
    </row>
    <row r="919" spans="11:15" ht="15.75" customHeight="1" x14ac:dyDescent="0.2">
      <c r="K919" s="206"/>
      <c r="N919" s="152"/>
      <c r="O919" s="152"/>
    </row>
    <row r="920" spans="11:15" ht="15.75" customHeight="1" x14ac:dyDescent="0.2">
      <c r="K920" s="206"/>
      <c r="N920" s="152"/>
      <c r="O920" s="152"/>
    </row>
    <row r="921" spans="11:15" ht="15.75" customHeight="1" x14ac:dyDescent="0.2">
      <c r="K921" s="206"/>
      <c r="N921" s="152"/>
      <c r="O921" s="152"/>
    </row>
    <row r="922" spans="11:15" ht="15.75" customHeight="1" x14ac:dyDescent="0.2">
      <c r="K922" s="206"/>
      <c r="N922" s="152"/>
      <c r="O922" s="152"/>
    </row>
    <row r="923" spans="11:15" ht="15.75" customHeight="1" x14ac:dyDescent="0.2">
      <c r="K923" s="206"/>
      <c r="N923" s="152"/>
      <c r="O923" s="152"/>
    </row>
    <row r="924" spans="11:15" ht="15.75" customHeight="1" x14ac:dyDescent="0.2">
      <c r="K924" s="206"/>
      <c r="N924" s="152"/>
      <c r="O924" s="152"/>
    </row>
    <row r="925" spans="11:15" ht="15.75" customHeight="1" x14ac:dyDescent="0.2">
      <c r="K925" s="206"/>
      <c r="N925" s="152"/>
      <c r="O925" s="152"/>
    </row>
    <row r="926" spans="11:15" ht="15.75" customHeight="1" x14ac:dyDescent="0.2">
      <c r="K926" s="206"/>
      <c r="N926" s="152"/>
      <c r="O926" s="152"/>
    </row>
    <row r="927" spans="11:15" ht="15.75" customHeight="1" x14ac:dyDescent="0.2">
      <c r="K927" s="206"/>
      <c r="N927" s="152"/>
      <c r="O927" s="152"/>
    </row>
    <row r="928" spans="11:15" ht="15.75" customHeight="1" x14ac:dyDescent="0.2">
      <c r="K928" s="206"/>
      <c r="N928" s="152"/>
      <c r="O928" s="152"/>
    </row>
    <row r="929" spans="11:15" ht="15.75" customHeight="1" x14ac:dyDescent="0.2">
      <c r="K929" s="206"/>
      <c r="N929" s="152"/>
      <c r="O929" s="152"/>
    </row>
    <row r="930" spans="11:15" ht="15.75" customHeight="1" x14ac:dyDescent="0.2">
      <c r="K930" s="206"/>
      <c r="N930" s="152"/>
      <c r="O930" s="152"/>
    </row>
    <row r="931" spans="11:15" ht="15.75" customHeight="1" x14ac:dyDescent="0.2">
      <c r="K931" s="206"/>
      <c r="N931" s="152"/>
      <c r="O931" s="152"/>
    </row>
    <row r="932" spans="11:15" ht="15.75" customHeight="1" x14ac:dyDescent="0.2">
      <c r="K932" s="206"/>
      <c r="N932" s="152"/>
      <c r="O932" s="152"/>
    </row>
    <row r="933" spans="11:15" ht="15.75" customHeight="1" x14ac:dyDescent="0.2">
      <c r="K933" s="206"/>
      <c r="N933" s="152"/>
      <c r="O933" s="152"/>
    </row>
    <row r="934" spans="11:15" ht="15.75" customHeight="1" x14ac:dyDescent="0.2">
      <c r="K934" s="206"/>
      <c r="N934" s="152"/>
      <c r="O934" s="152"/>
    </row>
    <row r="935" spans="11:15" ht="15.75" customHeight="1" x14ac:dyDescent="0.2">
      <c r="K935" s="206"/>
      <c r="N935" s="152"/>
      <c r="O935" s="152"/>
    </row>
    <row r="936" spans="11:15" ht="15.75" customHeight="1" x14ac:dyDescent="0.2">
      <c r="K936" s="206"/>
      <c r="N936" s="152"/>
      <c r="O936" s="152"/>
    </row>
    <row r="937" spans="11:15" ht="15.75" customHeight="1" x14ac:dyDescent="0.2">
      <c r="K937" s="206"/>
      <c r="N937" s="152"/>
      <c r="O937" s="152"/>
    </row>
    <row r="938" spans="11:15" ht="15.75" customHeight="1" x14ac:dyDescent="0.2">
      <c r="K938" s="206"/>
      <c r="N938" s="152"/>
      <c r="O938" s="152"/>
    </row>
    <row r="939" spans="11:15" ht="15.75" customHeight="1" x14ac:dyDescent="0.2">
      <c r="K939" s="206"/>
      <c r="N939" s="152"/>
      <c r="O939" s="152"/>
    </row>
    <row r="940" spans="11:15" ht="15.75" customHeight="1" x14ac:dyDescent="0.2">
      <c r="K940" s="206"/>
      <c r="N940" s="152"/>
      <c r="O940" s="152"/>
    </row>
    <row r="941" spans="11:15" ht="15.75" customHeight="1" x14ac:dyDescent="0.2">
      <c r="K941" s="206"/>
      <c r="N941" s="152"/>
      <c r="O941" s="152"/>
    </row>
    <row r="942" spans="11:15" ht="15.75" customHeight="1" x14ac:dyDescent="0.2">
      <c r="K942" s="206"/>
      <c r="N942" s="152"/>
      <c r="O942" s="152"/>
    </row>
    <row r="943" spans="11:15" ht="15.75" customHeight="1" x14ac:dyDescent="0.2">
      <c r="K943" s="206"/>
      <c r="N943" s="152"/>
      <c r="O943" s="152"/>
    </row>
    <row r="944" spans="11:15" ht="15.75" customHeight="1" x14ac:dyDescent="0.2">
      <c r="K944" s="206"/>
      <c r="N944" s="152"/>
      <c r="O944" s="152"/>
    </row>
    <row r="945" spans="11:15" ht="15.75" customHeight="1" x14ac:dyDescent="0.2">
      <c r="K945" s="206"/>
      <c r="N945" s="152"/>
      <c r="O945" s="152"/>
    </row>
    <row r="946" spans="11:15" ht="15.75" customHeight="1" x14ac:dyDescent="0.2">
      <c r="K946" s="206"/>
      <c r="N946" s="152"/>
      <c r="O946" s="152"/>
    </row>
    <row r="947" spans="11:15" ht="15.75" customHeight="1" x14ac:dyDescent="0.2">
      <c r="K947" s="206"/>
      <c r="N947" s="152"/>
      <c r="O947" s="152"/>
    </row>
    <row r="948" spans="11:15" ht="15.75" customHeight="1" x14ac:dyDescent="0.2">
      <c r="K948" s="206"/>
      <c r="N948" s="152"/>
      <c r="O948" s="152"/>
    </row>
    <row r="949" spans="11:15" ht="15.75" customHeight="1" x14ac:dyDescent="0.2">
      <c r="K949" s="206"/>
      <c r="N949" s="152"/>
      <c r="O949" s="152"/>
    </row>
    <row r="950" spans="11:15" ht="15.75" customHeight="1" x14ac:dyDescent="0.2">
      <c r="K950" s="206"/>
      <c r="N950" s="152"/>
      <c r="O950" s="152"/>
    </row>
    <row r="951" spans="11:15" ht="15.75" customHeight="1" x14ac:dyDescent="0.2">
      <c r="K951" s="206"/>
      <c r="N951" s="152"/>
      <c r="O951" s="152"/>
    </row>
    <row r="952" spans="11:15" ht="15.75" customHeight="1" x14ac:dyDescent="0.2">
      <c r="K952" s="206"/>
      <c r="N952" s="152"/>
      <c r="O952" s="152"/>
    </row>
    <row r="953" spans="11:15" ht="15.75" customHeight="1" x14ac:dyDescent="0.2">
      <c r="K953" s="206"/>
      <c r="N953" s="152"/>
      <c r="O953" s="152"/>
    </row>
    <row r="954" spans="11:15" ht="15.75" customHeight="1" x14ac:dyDescent="0.2">
      <c r="K954" s="206"/>
      <c r="N954" s="152"/>
      <c r="O954" s="152"/>
    </row>
    <row r="955" spans="11:15" ht="15.75" customHeight="1" x14ac:dyDescent="0.2">
      <c r="K955" s="206"/>
      <c r="N955" s="152"/>
      <c r="O955" s="152"/>
    </row>
    <row r="956" spans="11:15" ht="15.75" customHeight="1" x14ac:dyDescent="0.2">
      <c r="K956" s="206"/>
      <c r="N956" s="152"/>
      <c r="O956" s="152"/>
    </row>
    <row r="957" spans="11:15" ht="15.75" customHeight="1" x14ac:dyDescent="0.2">
      <c r="K957" s="206"/>
      <c r="N957" s="152"/>
      <c r="O957" s="152"/>
    </row>
    <row r="958" spans="11:15" ht="15.75" customHeight="1" x14ac:dyDescent="0.2">
      <c r="K958" s="206"/>
      <c r="N958" s="152"/>
      <c r="O958" s="152"/>
    </row>
    <row r="959" spans="11:15" ht="15.75" customHeight="1" x14ac:dyDescent="0.2">
      <c r="K959" s="206"/>
      <c r="N959" s="152"/>
      <c r="O959" s="152"/>
    </row>
    <row r="960" spans="11:15" ht="15.75" customHeight="1" x14ac:dyDescent="0.2">
      <c r="K960" s="206"/>
      <c r="N960" s="152"/>
      <c r="O960" s="152"/>
    </row>
    <row r="961" spans="11:15" ht="15.75" customHeight="1" x14ac:dyDescent="0.2">
      <c r="K961" s="206"/>
      <c r="N961" s="152"/>
      <c r="O961" s="152"/>
    </row>
    <row r="962" spans="11:15" ht="15.75" customHeight="1" x14ac:dyDescent="0.2">
      <c r="K962" s="206"/>
      <c r="N962" s="152"/>
      <c r="O962" s="152"/>
    </row>
    <row r="963" spans="11:15" ht="15.75" customHeight="1" x14ac:dyDescent="0.2">
      <c r="K963" s="206"/>
      <c r="N963" s="152"/>
      <c r="O963" s="152"/>
    </row>
    <row r="964" spans="11:15" ht="15.75" customHeight="1" x14ac:dyDescent="0.2">
      <c r="K964" s="206"/>
      <c r="N964" s="152"/>
      <c r="O964" s="152"/>
    </row>
    <row r="965" spans="11:15" ht="15.75" customHeight="1" x14ac:dyDescent="0.2">
      <c r="K965" s="206"/>
      <c r="N965" s="152"/>
      <c r="O965" s="152"/>
    </row>
    <row r="966" spans="11:15" ht="15.75" customHeight="1" x14ac:dyDescent="0.2">
      <c r="K966" s="206"/>
      <c r="N966" s="152"/>
      <c r="O966" s="152"/>
    </row>
    <row r="967" spans="11:15" ht="15.75" customHeight="1" x14ac:dyDescent="0.2">
      <c r="K967" s="206"/>
      <c r="N967" s="152"/>
      <c r="O967" s="152"/>
    </row>
    <row r="968" spans="11:15" ht="15.75" customHeight="1" x14ac:dyDescent="0.2">
      <c r="K968" s="206"/>
      <c r="N968" s="152"/>
      <c r="O968" s="152"/>
    </row>
    <row r="969" spans="11:15" ht="15.75" customHeight="1" x14ac:dyDescent="0.2">
      <c r="K969" s="206"/>
      <c r="N969" s="152"/>
      <c r="O969" s="152"/>
    </row>
    <row r="970" spans="11:15" ht="15.75" customHeight="1" x14ac:dyDescent="0.2">
      <c r="K970" s="206"/>
      <c r="N970" s="152"/>
      <c r="O970" s="152"/>
    </row>
    <row r="971" spans="11:15" ht="15.75" customHeight="1" x14ac:dyDescent="0.2">
      <c r="K971" s="206"/>
      <c r="N971" s="152"/>
      <c r="O971" s="152"/>
    </row>
    <row r="972" spans="11:15" ht="15.75" customHeight="1" x14ac:dyDescent="0.2">
      <c r="K972" s="206"/>
      <c r="N972" s="152"/>
      <c r="O972" s="152"/>
    </row>
    <row r="973" spans="11:15" ht="15.75" customHeight="1" x14ac:dyDescent="0.2">
      <c r="K973" s="206"/>
      <c r="N973" s="152"/>
      <c r="O973" s="152"/>
    </row>
    <row r="974" spans="11:15" ht="15.75" customHeight="1" x14ac:dyDescent="0.2">
      <c r="K974" s="206"/>
      <c r="N974" s="152"/>
      <c r="O974" s="152"/>
    </row>
    <row r="975" spans="11:15" ht="15.75" customHeight="1" x14ac:dyDescent="0.2">
      <c r="K975" s="206"/>
      <c r="N975" s="152"/>
      <c r="O975" s="152"/>
    </row>
    <row r="976" spans="11:15" ht="15.75" customHeight="1" x14ac:dyDescent="0.2">
      <c r="K976" s="206"/>
      <c r="N976" s="152"/>
      <c r="O976" s="152"/>
    </row>
    <row r="977" spans="11:15" ht="15.75" customHeight="1" x14ac:dyDescent="0.2">
      <c r="K977" s="206"/>
      <c r="N977" s="152"/>
      <c r="O977" s="152"/>
    </row>
    <row r="978" spans="11:15" ht="15.75" customHeight="1" x14ac:dyDescent="0.2">
      <c r="K978" s="206"/>
      <c r="N978" s="152"/>
      <c r="O978" s="152"/>
    </row>
    <row r="979" spans="11:15" ht="15.75" customHeight="1" x14ac:dyDescent="0.2">
      <c r="K979" s="206"/>
      <c r="N979" s="152"/>
      <c r="O979" s="152"/>
    </row>
    <row r="980" spans="11:15" ht="15.75" customHeight="1" x14ac:dyDescent="0.2">
      <c r="K980" s="206"/>
      <c r="N980" s="152"/>
      <c r="O980" s="152"/>
    </row>
    <row r="981" spans="11:15" ht="15.75" customHeight="1" x14ac:dyDescent="0.2">
      <c r="K981" s="206"/>
      <c r="N981" s="152"/>
      <c r="O981" s="152"/>
    </row>
    <row r="982" spans="11:15" ht="15.75" customHeight="1" x14ac:dyDescent="0.2">
      <c r="K982" s="206"/>
      <c r="N982" s="152"/>
      <c r="O982" s="152"/>
    </row>
    <row r="983" spans="11:15" ht="15.75" customHeight="1" x14ac:dyDescent="0.2">
      <c r="K983" s="206"/>
      <c r="N983" s="152"/>
      <c r="O983" s="152"/>
    </row>
    <row r="984" spans="11:15" ht="15.75" customHeight="1" x14ac:dyDescent="0.2">
      <c r="K984" s="206"/>
      <c r="N984" s="152"/>
      <c r="O984" s="152"/>
    </row>
    <row r="985" spans="11:15" ht="15.75" customHeight="1" x14ac:dyDescent="0.2">
      <c r="K985" s="206"/>
      <c r="N985" s="152"/>
      <c r="O985" s="152"/>
    </row>
    <row r="986" spans="11:15" ht="15.75" customHeight="1" x14ac:dyDescent="0.2">
      <c r="K986" s="206"/>
      <c r="N986" s="152"/>
      <c r="O986" s="152"/>
    </row>
    <row r="987" spans="11:15" ht="15.75" customHeight="1" x14ac:dyDescent="0.2">
      <c r="K987" s="206"/>
      <c r="N987" s="152"/>
      <c r="O987" s="152"/>
    </row>
    <row r="988" spans="11:15" ht="15.75" customHeight="1" x14ac:dyDescent="0.2">
      <c r="K988" s="206"/>
      <c r="N988" s="152"/>
      <c r="O988" s="152"/>
    </row>
    <row r="989" spans="11:15" ht="15.75" customHeight="1" x14ac:dyDescent="0.2">
      <c r="K989" s="206"/>
      <c r="N989" s="152"/>
      <c r="O989" s="152"/>
    </row>
    <row r="990" spans="11:15" ht="15.75" customHeight="1" x14ac:dyDescent="0.2">
      <c r="K990" s="206"/>
      <c r="N990" s="152"/>
      <c r="O990" s="152"/>
    </row>
    <row r="991" spans="11:15" ht="15.75" customHeight="1" x14ac:dyDescent="0.2">
      <c r="K991" s="206"/>
      <c r="N991" s="152"/>
      <c r="O991" s="152"/>
    </row>
    <row r="992" spans="11:15" ht="15.75" customHeight="1" x14ac:dyDescent="0.2">
      <c r="K992" s="206"/>
      <c r="N992" s="152"/>
      <c r="O992" s="152"/>
    </row>
    <row r="993" spans="11:15" ht="15.75" customHeight="1" x14ac:dyDescent="0.2">
      <c r="K993" s="206"/>
      <c r="N993" s="152"/>
      <c r="O993" s="152"/>
    </row>
    <row r="994" spans="11:15" ht="15.75" customHeight="1" x14ac:dyDescent="0.2">
      <c r="K994" s="206"/>
      <c r="N994" s="152"/>
      <c r="O994" s="152"/>
    </row>
    <row r="995" spans="11:15" ht="15.75" customHeight="1" x14ac:dyDescent="0.2">
      <c r="K995" s="206"/>
      <c r="N995" s="152"/>
      <c r="O995" s="152"/>
    </row>
    <row r="996" spans="11:15" ht="15.75" customHeight="1" x14ac:dyDescent="0.2">
      <c r="K996" s="206"/>
      <c r="N996" s="152"/>
      <c r="O996" s="152"/>
    </row>
    <row r="997" spans="11:15" ht="15.75" customHeight="1" x14ac:dyDescent="0.2">
      <c r="K997" s="206"/>
      <c r="N997" s="152"/>
      <c r="O997" s="152"/>
    </row>
    <row r="998" spans="11:15" ht="15.75" customHeight="1" x14ac:dyDescent="0.2">
      <c r="K998" s="206"/>
      <c r="N998" s="152"/>
      <c r="O998" s="152"/>
    </row>
    <row r="999" spans="11:15" ht="15.75" customHeight="1" x14ac:dyDescent="0.2">
      <c r="K999" s="206"/>
      <c r="N999" s="152"/>
      <c r="O999" s="152"/>
    </row>
    <row r="1000" spans="11:15" ht="15.75" customHeight="1" x14ac:dyDescent="0.2">
      <c r="K1000" s="206"/>
      <c r="N1000" s="152"/>
      <c r="O1000" s="152"/>
    </row>
    <row r="1001" spans="11:15" ht="15.75" customHeight="1" x14ac:dyDescent="0.2">
      <c r="K1001" s="206"/>
      <c r="N1001" s="152"/>
      <c r="O1001" s="152"/>
    </row>
    <row r="1002" spans="11:15" ht="15.75" customHeight="1" x14ac:dyDescent="0.2">
      <c r="K1002" s="206"/>
      <c r="N1002" s="152"/>
      <c r="O1002" s="152"/>
    </row>
    <row r="1003" spans="11:15" ht="15.75" customHeight="1" x14ac:dyDescent="0.2">
      <c r="K1003" s="206"/>
      <c r="N1003" s="152"/>
      <c r="O1003" s="152"/>
    </row>
    <row r="1004" spans="11:15" ht="15.75" customHeight="1" x14ac:dyDescent="0.2">
      <c r="K1004" s="206"/>
      <c r="N1004" s="152"/>
      <c r="O1004" s="152"/>
    </row>
    <row r="1005" spans="11:15" ht="15.75" customHeight="1" x14ac:dyDescent="0.2">
      <c r="K1005" s="206"/>
      <c r="N1005" s="152"/>
      <c r="O1005" s="152"/>
    </row>
  </sheetData>
  <mergeCells count="9">
    <mergeCell ref="B6:C7"/>
    <mergeCell ref="B9:C9"/>
    <mergeCell ref="B2:L2"/>
    <mergeCell ref="B3:L3"/>
    <mergeCell ref="B4:L4"/>
    <mergeCell ref="D6:D7"/>
    <mergeCell ref="F6:F7"/>
    <mergeCell ref="G6:L6"/>
    <mergeCell ref="K7:L7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Y1002"/>
  <sheetViews>
    <sheetView showGridLines="0" zoomScale="90" zoomScaleNormal="90" workbookViewId="0">
      <pane xSplit="4" ySplit="9" topLeftCell="E10" activePane="bottomRight" state="frozen"/>
      <selection activeCell="S63" sqref="S63"/>
      <selection pane="topRight" activeCell="S63" sqref="S63"/>
      <selection pane="bottomLeft" activeCell="S63" sqref="S63"/>
      <selection pane="bottomRight" activeCell="R32" sqref="R32"/>
    </sheetView>
  </sheetViews>
  <sheetFormatPr baseColWidth="10" defaultColWidth="14.42578125" defaultRowHeight="15" customHeight="1" x14ac:dyDescent="0.2"/>
  <cols>
    <col min="1" max="1" width="3.5703125" customWidth="1"/>
    <col min="2" max="2" width="1" customWidth="1"/>
    <col min="3" max="3" width="5.28515625" customWidth="1"/>
    <col min="4" max="4" width="26.7109375" customWidth="1"/>
    <col min="5" max="5" width="15.42578125" customWidth="1"/>
    <col min="6" max="6" width="15.7109375" customWidth="1"/>
    <col min="7" max="7" width="15.140625" customWidth="1"/>
    <col min="8" max="8" width="13.5703125" customWidth="1"/>
    <col min="9" max="9" width="14.85546875" customWidth="1"/>
    <col min="10" max="10" width="15.28515625" customWidth="1"/>
    <col min="11" max="11" width="18.85546875" customWidth="1"/>
    <col min="12" max="12" width="12.140625" customWidth="1"/>
    <col min="13" max="14" width="10.28515625" customWidth="1"/>
    <col min="15" max="16" width="9.140625" customWidth="1"/>
    <col min="17" max="17" width="18.28515625" customWidth="1"/>
    <col min="18" max="19" width="9.140625" customWidth="1"/>
    <col min="20" max="25" width="10" customWidth="1"/>
  </cols>
  <sheetData>
    <row r="1" spans="1:25" ht="12.75" customHeight="1" x14ac:dyDescent="0.2">
      <c r="A1" s="26"/>
      <c r="B1" s="26"/>
      <c r="C1" s="26"/>
      <c r="D1" s="26"/>
      <c r="E1" s="100"/>
      <c r="F1" s="76"/>
      <c r="G1" s="76"/>
      <c r="H1" s="76"/>
      <c r="I1" s="100"/>
      <c r="J1" s="76"/>
      <c r="K1" s="76"/>
      <c r="L1" s="7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34.5" customHeight="1" x14ac:dyDescent="0.25">
      <c r="A2" s="1"/>
      <c r="B2" s="540" t="s">
        <v>175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.25" hidden="1" customHeight="1" x14ac:dyDescent="0.25">
      <c r="A3" s="1"/>
      <c r="B3" s="516"/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customHeight="1" x14ac:dyDescent="0.25">
      <c r="A4" s="1"/>
      <c r="B4" s="516" t="s">
        <v>1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">
      <c r="A5" s="1"/>
      <c r="B5" s="1"/>
      <c r="C5" s="1"/>
      <c r="D5" s="1"/>
      <c r="E5" s="101"/>
      <c r="F5" s="77"/>
      <c r="G5" s="77"/>
      <c r="H5" s="77"/>
      <c r="I5" s="101"/>
      <c r="J5" s="77"/>
      <c r="K5" s="77"/>
      <c r="L5" s="7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5.5" customHeight="1" x14ac:dyDescent="0.2">
      <c r="A6" s="1"/>
      <c r="B6" s="523" t="s">
        <v>176</v>
      </c>
      <c r="C6" s="524"/>
      <c r="D6" s="529"/>
      <c r="E6" s="541" t="s">
        <v>4</v>
      </c>
      <c r="F6" s="530" t="s">
        <v>3</v>
      </c>
      <c r="G6" s="535"/>
      <c r="H6" s="535"/>
      <c r="I6" s="535"/>
      <c r="J6" s="535"/>
      <c r="K6" s="535"/>
      <c r="L6" s="54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 x14ac:dyDescent="0.2">
      <c r="A7" s="1"/>
      <c r="B7" s="537"/>
      <c r="C7" s="538"/>
      <c r="D7" s="539"/>
      <c r="E7" s="542"/>
      <c r="F7" s="536" t="s">
        <v>48</v>
      </c>
      <c r="G7" s="536" t="s">
        <v>22</v>
      </c>
      <c r="H7" s="536" t="s">
        <v>19</v>
      </c>
      <c r="I7" s="530" t="s">
        <v>49</v>
      </c>
      <c r="J7" s="535"/>
      <c r="K7" s="535"/>
      <c r="L7" s="543"/>
      <c r="M7" s="68"/>
      <c r="N7" s="77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 x14ac:dyDescent="0.2">
      <c r="A8" s="5"/>
      <c r="B8" s="525"/>
      <c r="C8" s="526"/>
      <c r="D8" s="532"/>
      <c r="E8" s="528"/>
      <c r="F8" s="528"/>
      <c r="G8" s="528"/>
      <c r="H8" s="528"/>
      <c r="I8" s="398" t="s">
        <v>4</v>
      </c>
      <c r="J8" s="310" t="s">
        <v>177</v>
      </c>
      <c r="K8" s="310" t="s">
        <v>178</v>
      </c>
      <c r="L8" s="399" t="s">
        <v>179</v>
      </c>
      <c r="M8" s="5"/>
      <c r="N8" s="80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9.75" customHeight="1" x14ac:dyDescent="0.25">
      <c r="A9" s="8"/>
      <c r="B9" s="312"/>
      <c r="C9" s="1"/>
      <c r="D9" s="1"/>
      <c r="E9" s="101"/>
      <c r="F9" s="400"/>
      <c r="G9" s="400"/>
      <c r="H9" s="400"/>
      <c r="I9" s="401"/>
      <c r="J9" s="400"/>
      <c r="K9" s="400"/>
      <c r="L9" s="40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.75" customHeight="1" x14ac:dyDescent="0.25">
      <c r="A10" s="8"/>
      <c r="B10" s="533" t="s">
        <v>4</v>
      </c>
      <c r="C10" s="521"/>
      <c r="D10" s="521"/>
      <c r="E10" s="364">
        <f>+E12+E27+E35+E36+E37+E38+E39+E40+E41+E42+E43+E44+E45+E46+E47+E48+E49+E50+E51+E52+E53+E54+E55+E56</f>
        <v>97686.345736500123</v>
      </c>
      <c r="F10" s="364">
        <f t="shared" ref="F10:L10" si="0">SUM(F12,F27,F35:F56)</f>
        <v>78431.470538407681</v>
      </c>
      <c r="G10" s="364">
        <f t="shared" si="0"/>
        <v>13648.346473094894</v>
      </c>
      <c r="H10" s="459">
        <f t="shared" si="0"/>
        <v>0</v>
      </c>
      <c r="I10" s="364">
        <f t="shared" si="0"/>
        <v>5606.528724997549</v>
      </c>
      <c r="J10" s="364">
        <f t="shared" si="0"/>
        <v>285.18935999999997</v>
      </c>
      <c r="K10" s="364">
        <f t="shared" si="0"/>
        <v>5296.9886499999993</v>
      </c>
      <c r="L10" s="403">
        <f t="shared" si="0"/>
        <v>24.350714997549417</v>
      </c>
      <c r="M10" s="8"/>
      <c r="N10" s="5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9.75" customHeight="1" x14ac:dyDescent="0.25">
      <c r="A11" s="8"/>
      <c r="B11" s="312"/>
      <c r="C11" s="1"/>
      <c r="D11" s="1"/>
      <c r="E11" s="4"/>
      <c r="F11" s="271"/>
      <c r="G11" s="271"/>
      <c r="H11" s="271"/>
      <c r="I11" s="271"/>
      <c r="J11" s="271"/>
      <c r="K11" s="271"/>
      <c r="L11" s="40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" customHeight="1" x14ac:dyDescent="0.2">
      <c r="A12" s="13"/>
      <c r="B12" s="405"/>
      <c r="C12" s="406" t="s">
        <v>180</v>
      </c>
      <c r="D12" s="406"/>
      <c r="E12" s="407">
        <f t="shared" ref="E12:H12" si="1">SUM(E14:E25)</f>
        <v>18072.396996000007</v>
      </c>
      <c r="F12" s="408">
        <f t="shared" si="1"/>
        <v>15810.197986000006</v>
      </c>
      <c r="G12" s="420">
        <f t="shared" si="1"/>
        <v>0</v>
      </c>
      <c r="H12" s="420">
        <f t="shared" si="1"/>
        <v>0</v>
      </c>
      <c r="I12" s="408">
        <f t="shared" ref="I12:L12" si="2">SUM(I14:I25)</f>
        <v>2262.1990100000003</v>
      </c>
      <c r="J12" s="408">
        <f t="shared" si="2"/>
        <v>285.18935999999997</v>
      </c>
      <c r="K12" s="408">
        <f t="shared" si="2"/>
        <v>1977.00965</v>
      </c>
      <c r="L12" s="490">
        <f t="shared" si="2"/>
        <v>0</v>
      </c>
      <c r="M12" s="13"/>
      <c r="N12" s="49"/>
      <c r="O12" s="49"/>
      <c r="P12" s="49"/>
      <c r="Q12" s="49"/>
      <c r="R12" s="13"/>
      <c r="S12" s="49"/>
      <c r="T12" s="13"/>
      <c r="U12" s="13"/>
      <c r="V12" s="13"/>
      <c r="W12" s="13"/>
      <c r="X12" s="13"/>
      <c r="Y12" s="13"/>
    </row>
    <row r="13" spans="1:25" ht="9.75" customHeight="1" x14ac:dyDescent="0.2">
      <c r="A13" s="13"/>
      <c r="B13" s="324"/>
      <c r="C13" s="26"/>
      <c r="D13" s="26"/>
      <c r="E13" s="35"/>
      <c r="F13" s="409"/>
      <c r="G13" s="409"/>
      <c r="H13" s="409"/>
      <c r="I13" s="409"/>
      <c r="J13" s="409"/>
      <c r="K13" s="409"/>
      <c r="L13" s="410"/>
      <c r="M13" s="13"/>
      <c r="N13" s="49"/>
      <c r="O13" s="49"/>
      <c r="P13" s="49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8" customHeight="1" x14ac:dyDescent="0.25">
      <c r="A14" s="13"/>
      <c r="B14" s="324"/>
      <c r="C14" s="26"/>
      <c r="D14" s="26" t="s">
        <v>181</v>
      </c>
      <c r="E14" s="35">
        <f t="shared" ref="E14:E25" si="3">SUM(F14:I14)</f>
        <v>8063.7331600000016</v>
      </c>
      <c r="F14" s="411">
        <v>6839.4528900000014</v>
      </c>
      <c r="G14" s="412">
        <v>0</v>
      </c>
      <c r="H14" s="412">
        <v>0</v>
      </c>
      <c r="I14" s="413">
        <f>SUM(J14:L14)</f>
        <v>1224.2802700000002</v>
      </c>
      <c r="J14" s="414">
        <v>38.324520000000007</v>
      </c>
      <c r="K14" s="414">
        <v>1185.9557500000001</v>
      </c>
      <c r="L14" s="397">
        <v>0</v>
      </c>
      <c r="M14" s="83"/>
      <c r="N14" s="55"/>
      <c r="O14" s="49"/>
      <c r="P14" s="49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8" customHeight="1" x14ac:dyDescent="0.2">
      <c r="A15" s="13"/>
      <c r="B15" s="324"/>
      <c r="C15" s="26"/>
      <c r="D15" s="26" t="s">
        <v>182</v>
      </c>
      <c r="E15" s="35">
        <f t="shared" si="3"/>
        <v>379.61614999999978</v>
      </c>
      <c r="F15" s="411">
        <v>355.81359999999978</v>
      </c>
      <c r="G15" s="412">
        <v>0</v>
      </c>
      <c r="H15" s="412">
        <v>0</v>
      </c>
      <c r="I15" s="413">
        <f t="shared" ref="I15:I25" si="4">SUM(J15:L15)</f>
        <v>23.802549999999997</v>
      </c>
      <c r="J15" s="414" t="s">
        <v>92</v>
      </c>
      <c r="K15" s="414">
        <v>23.802549999999997</v>
      </c>
      <c r="L15" s="397">
        <v>0</v>
      </c>
      <c r="M15" s="83"/>
      <c r="N15" s="49"/>
      <c r="O15" s="49"/>
      <c r="P15" s="49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18" customHeight="1" x14ac:dyDescent="0.2">
      <c r="A16" s="13"/>
      <c r="B16" s="324"/>
      <c r="C16" s="26"/>
      <c r="D16" s="26" t="s">
        <v>183</v>
      </c>
      <c r="E16" s="35">
        <f t="shared" si="3"/>
        <v>208.38531</v>
      </c>
      <c r="F16" s="411">
        <v>50.115899999999975</v>
      </c>
      <c r="G16" s="412">
        <v>0</v>
      </c>
      <c r="H16" s="412">
        <v>0</v>
      </c>
      <c r="I16" s="413">
        <f t="shared" si="4"/>
        <v>158.26941000000002</v>
      </c>
      <c r="J16" s="414">
        <v>20.355559999999997</v>
      </c>
      <c r="K16" s="414">
        <v>137.91385000000002</v>
      </c>
      <c r="L16" s="397">
        <v>0</v>
      </c>
      <c r="M16" s="83"/>
      <c r="N16" s="49"/>
      <c r="O16" s="49"/>
      <c r="P16" s="49"/>
      <c r="Q16" s="13"/>
      <c r="R16" s="49"/>
      <c r="S16" s="13"/>
      <c r="T16" s="13"/>
      <c r="U16" s="13"/>
      <c r="V16" s="13"/>
      <c r="W16" s="13"/>
      <c r="X16" s="13"/>
      <c r="Y16" s="13"/>
    </row>
    <row r="17" spans="1:25" ht="18" customHeight="1" x14ac:dyDescent="0.2">
      <c r="A17" s="13"/>
      <c r="B17" s="324"/>
      <c r="C17" s="26"/>
      <c r="D17" s="26" t="s">
        <v>184</v>
      </c>
      <c r="E17" s="35">
        <f t="shared" si="3"/>
        <v>7616.0498960000032</v>
      </c>
      <c r="F17" s="411">
        <v>7355.3576960000037</v>
      </c>
      <c r="G17" s="412">
        <v>0</v>
      </c>
      <c r="H17" s="412">
        <v>0</v>
      </c>
      <c r="I17" s="413">
        <f t="shared" si="4"/>
        <v>260.6921999999999</v>
      </c>
      <c r="J17" s="414">
        <v>110.69819999999994</v>
      </c>
      <c r="K17" s="414">
        <v>149.99399999999997</v>
      </c>
      <c r="L17" s="397">
        <v>0</v>
      </c>
      <c r="M17" s="83"/>
      <c r="N17" s="49"/>
      <c r="O17" s="49"/>
      <c r="P17" s="49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18" customHeight="1" x14ac:dyDescent="0.2">
      <c r="A18" s="13"/>
      <c r="B18" s="324"/>
      <c r="C18" s="26"/>
      <c r="D18" s="26" t="s">
        <v>185</v>
      </c>
      <c r="E18" s="329">
        <f t="shared" si="3"/>
        <v>0</v>
      </c>
      <c r="F18" s="412">
        <v>0</v>
      </c>
      <c r="G18" s="412">
        <v>0</v>
      </c>
      <c r="H18" s="412">
        <v>0</v>
      </c>
      <c r="I18" s="412">
        <f t="shared" si="4"/>
        <v>0</v>
      </c>
      <c r="J18" s="414" t="s">
        <v>92</v>
      </c>
      <c r="K18" s="414" t="s">
        <v>92</v>
      </c>
      <c r="L18" s="397">
        <v>0</v>
      </c>
      <c r="M18" s="83"/>
      <c r="N18" s="49"/>
      <c r="O18" s="49"/>
      <c r="P18" s="49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18" customHeight="1" x14ac:dyDescent="0.2">
      <c r="A19" s="13"/>
      <c r="B19" s="324"/>
      <c r="C19" s="26"/>
      <c r="D19" s="26" t="s">
        <v>186</v>
      </c>
      <c r="E19" s="35">
        <f t="shared" si="3"/>
        <v>8.3680999999999948</v>
      </c>
      <c r="F19" s="411">
        <v>8.114599999999994</v>
      </c>
      <c r="G19" s="412">
        <v>0</v>
      </c>
      <c r="H19" s="412">
        <v>0</v>
      </c>
      <c r="I19" s="413">
        <f t="shared" si="4"/>
        <v>0.2535</v>
      </c>
      <c r="J19" s="414">
        <v>5.8499999999999996E-2</v>
      </c>
      <c r="K19" s="414">
        <v>0.19500000000000001</v>
      </c>
      <c r="L19" s="397">
        <v>0</v>
      </c>
      <c r="M19" s="83"/>
      <c r="N19" s="13"/>
      <c r="O19" s="49"/>
      <c r="P19" s="49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18" customHeight="1" x14ac:dyDescent="0.2">
      <c r="A20" s="13"/>
      <c r="B20" s="324"/>
      <c r="C20" s="26"/>
      <c r="D20" s="26" t="s">
        <v>187</v>
      </c>
      <c r="E20" s="329">
        <f t="shared" si="3"/>
        <v>0</v>
      </c>
      <c r="F20" s="411" t="s">
        <v>92</v>
      </c>
      <c r="G20" s="412">
        <v>0</v>
      </c>
      <c r="H20" s="412">
        <v>0</v>
      </c>
      <c r="I20" s="412">
        <f t="shared" si="4"/>
        <v>0</v>
      </c>
      <c r="J20" s="414" t="s">
        <v>92</v>
      </c>
      <c r="K20" s="414" t="s">
        <v>92</v>
      </c>
      <c r="L20" s="397">
        <v>0</v>
      </c>
      <c r="M20" s="83"/>
      <c r="N20" s="13"/>
      <c r="O20" s="49"/>
      <c r="P20" s="49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18" customHeight="1" x14ac:dyDescent="0.2">
      <c r="A21" s="13"/>
      <c r="B21" s="324"/>
      <c r="C21" s="26"/>
      <c r="D21" s="26" t="s">
        <v>188</v>
      </c>
      <c r="E21" s="35">
        <f t="shared" si="3"/>
        <v>114.99059</v>
      </c>
      <c r="F21" s="411">
        <v>87.649900000000002</v>
      </c>
      <c r="G21" s="412">
        <v>0</v>
      </c>
      <c r="H21" s="412">
        <v>0</v>
      </c>
      <c r="I21" s="413">
        <f t="shared" si="4"/>
        <v>27.340690000000002</v>
      </c>
      <c r="J21" s="414">
        <v>17.528940000000002</v>
      </c>
      <c r="K21" s="414">
        <v>9.81175</v>
      </c>
      <c r="L21" s="397">
        <v>0</v>
      </c>
      <c r="M21" s="83"/>
      <c r="N21" s="13"/>
      <c r="O21" s="49"/>
      <c r="P21" s="49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18" customHeight="1" x14ac:dyDescent="0.2">
      <c r="A22" s="13"/>
      <c r="B22" s="324"/>
      <c r="C22" s="26"/>
      <c r="D22" s="26" t="s">
        <v>189</v>
      </c>
      <c r="E22" s="329">
        <f t="shared" si="3"/>
        <v>0</v>
      </c>
      <c r="F22" s="411" t="s">
        <v>92</v>
      </c>
      <c r="G22" s="412">
        <v>0</v>
      </c>
      <c r="H22" s="412">
        <v>0</v>
      </c>
      <c r="I22" s="412">
        <f t="shared" si="4"/>
        <v>0</v>
      </c>
      <c r="J22" s="414" t="s">
        <v>92</v>
      </c>
      <c r="K22" s="414" t="s">
        <v>92</v>
      </c>
      <c r="L22" s="397">
        <v>0</v>
      </c>
      <c r="M22" s="83"/>
      <c r="N22" s="49"/>
      <c r="O22" s="49"/>
      <c r="P22" s="49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18" customHeight="1" x14ac:dyDescent="0.2">
      <c r="A23" s="13"/>
      <c r="B23" s="324"/>
      <c r="C23" s="26"/>
      <c r="D23" s="26" t="s">
        <v>139</v>
      </c>
      <c r="E23" s="329">
        <f t="shared" si="3"/>
        <v>0</v>
      </c>
      <c r="F23" s="411" t="s">
        <v>92</v>
      </c>
      <c r="G23" s="412">
        <v>0</v>
      </c>
      <c r="H23" s="412">
        <v>0</v>
      </c>
      <c r="I23" s="412">
        <f t="shared" si="4"/>
        <v>0</v>
      </c>
      <c r="J23" s="414" t="s">
        <v>92</v>
      </c>
      <c r="K23" s="414" t="s">
        <v>92</v>
      </c>
      <c r="L23" s="397">
        <v>0</v>
      </c>
      <c r="M23" s="83"/>
      <c r="N23" s="49"/>
      <c r="O23" s="49"/>
      <c r="P23" s="49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18" customHeight="1" x14ac:dyDescent="0.2">
      <c r="A24" s="13"/>
      <c r="B24" s="324"/>
      <c r="C24" s="26"/>
      <c r="D24" s="26" t="s">
        <v>190</v>
      </c>
      <c r="E24" s="35">
        <f t="shared" si="3"/>
        <v>843.33262000000013</v>
      </c>
      <c r="F24" s="411">
        <v>284.94959999999998</v>
      </c>
      <c r="G24" s="412">
        <v>0</v>
      </c>
      <c r="H24" s="412">
        <v>0</v>
      </c>
      <c r="I24" s="413">
        <f t="shared" si="4"/>
        <v>558.3830200000001</v>
      </c>
      <c r="J24" s="414">
        <v>92.905019999999979</v>
      </c>
      <c r="K24" s="414">
        <v>465.47800000000012</v>
      </c>
      <c r="L24" s="397">
        <v>0</v>
      </c>
      <c r="M24" s="83"/>
      <c r="N24" s="49"/>
      <c r="O24" s="49"/>
      <c r="P24" s="49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18" customHeight="1" x14ac:dyDescent="0.2">
      <c r="A25" s="13"/>
      <c r="B25" s="324"/>
      <c r="C25" s="26"/>
      <c r="D25" s="26" t="s">
        <v>114</v>
      </c>
      <c r="E25" s="35">
        <f t="shared" si="3"/>
        <v>837.92117000000019</v>
      </c>
      <c r="F25" s="411">
        <v>828.74380000000019</v>
      </c>
      <c r="G25" s="412">
        <v>0</v>
      </c>
      <c r="H25" s="412">
        <v>0</v>
      </c>
      <c r="I25" s="413">
        <f t="shared" si="4"/>
        <v>9.1773699999999998</v>
      </c>
      <c r="J25" s="414">
        <v>5.3186200000000001</v>
      </c>
      <c r="K25" s="414">
        <v>3.8587499999999997</v>
      </c>
      <c r="L25" s="397">
        <v>0</v>
      </c>
      <c r="M25" s="13"/>
      <c r="N25" s="49"/>
      <c r="O25" s="49"/>
      <c r="P25" s="49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9.75" customHeight="1" x14ac:dyDescent="0.2">
      <c r="A26" s="13"/>
      <c r="B26" s="324"/>
      <c r="C26" s="26"/>
      <c r="D26" s="26"/>
      <c r="E26" s="35"/>
      <c r="F26" s="409"/>
      <c r="G26" s="409"/>
      <c r="H26" s="409"/>
      <c r="I26" s="409"/>
      <c r="J26" s="409"/>
      <c r="K26" s="409"/>
      <c r="L26" s="410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5" customHeight="1" x14ac:dyDescent="0.2">
      <c r="A27" s="13"/>
      <c r="B27" s="405"/>
      <c r="C27" s="406" t="s">
        <v>191</v>
      </c>
      <c r="D27" s="406"/>
      <c r="E27" s="407">
        <f t="shared" ref="E27:L27" si="5">SUM(E29:E33)</f>
        <v>6346.547945000003</v>
      </c>
      <c r="F27" s="408">
        <f t="shared" si="5"/>
        <v>3026.5689450000027</v>
      </c>
      <c r="G27" s="420">
        <f>SUM(G29:G33)</f>
        <v>0</v>
      </c>
      <c r="H27" s="420">
        <f t="shared" si="5"/>
        <v>0</v>
      </c>
      <c r="I27" s="408">
        <f t="shared" si="5"/>
        <v>3319.9789999999998</v>
      </c>
      <c r="J27" s="420">
        <f t="shared" si="5"/>
        <v>0</v>
      </c>
      <c r="K27" s="408">
        <f t="shared" si="5"/>
        <v>3319.9789999999998</v>
      </c>
      <c r="L27" s="490">
        <f t="shared" si="5"/>
        <v>0</v>
      </c>
      <c r="M27" s="13"/>
      <c r="N27" s="49"/>
      <c r="O27" s="49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9.75" customHeight="1" x14ac:dyDescent="0.2">
      <c r="A28" s="13"/>
      <c r="B28" s="324"/>
      <c r="C28" s="26"/>
      <c r="D28" s="26"/>
      <c r="E28" s="35"/>
      <c r="F28" s="409"/>
      <c r="G28" s="412"/>
      <c r="H28" s="409"/>
      <c r="I28" s="409"/>
      <c r="J28" s="409"/>
      <c r="K28" s="409"/>
      <c r="L28" s="410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ht="18" customHeight="1" x14ac:dyDescent="0.2">
      <c r="A29" s="13"/>
      <c r="B29" s="324"/>
      <c r="C29" s="26"/>
      <c r="D29" s="26" t="s">
        <v>192</v>
      </c>
      <c r="E29" s="329">
        <f t="shared" ref="E29:E33" si="6">SUM(F29:I29)</f>
        <v>0</v>
      </c>
      <c r="F29" s="415" t="s">
        <v>92</v>
      </c>
      <c r="G29" s="412">
        <v>0</v>
      </c>
      <c r="H29" s="412">
        <v>0</v>
      </c>
      <c r="I29" s="492">
        <f t="shared" ref="I29:I33" si="7">SUM(J29:L29)</f>
        <v>0</v>
      </c>
      <c r="J29" s="417" t="s">
        <v>92</v>
      </c>
      <c r="K29" s="417" t="s">
        <v>92</v>
      </c>
      <c r="L29" s="397">
        <v>0</v>
      </c>
      <c r="M29" s="13"/>
      <c r="N29" s="49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ht="18" customHeight="1" x14ac:dyDescent="0.2">
      <c r="A30" s="13"/>
      <c r="B30" s="324"/>
      <c r="C30" s="26"/>
      <c r="D30" s="26" t="s">
        <v>193</v>
      </c>
      <c r="E30" s="35">
        <f t="shared" si="6"/>
        <v>265.53148500000003</v>
      </c>
      <c r="F30" s="415">
        <v>265.53148500000003</v>
      </c>
      <c r="G30" s="412">
        <v>0</v>
      </c>
      <c r="H30" s="412">
        <v>0</v>
      </c>
      <c r="I30" s="492">
        <f t="shared" si="7"/>
        <v>0</v>
      </c>
      <c r="J30" s="417" t="s">
        <v>92</v>
      </c>
      <c r="K30" s="417" t="s">
        <v>92</v>
      </c>
      <c r="L30" s="397">
        <v>0</v>
      </c>
      <c r="M30" s="13"/>
      <c r="N30" s="49"/>
      <c r="O30" s="13"/>
      <c r="P30" s="49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18" customHeight="1" x14ac:dyDescent="0.2">
      <c r="A31" s="13"/>
      <c r="B31" s="324"/>
      <c r="C31" s="26"/>
      <c r="D31" s="26" t="s">
        <v>194</v>
      </c>
      <c r="E31" s="35">
        <f t="shared" si="6"/>
        <v>5534.4280000000035</v>
      </c>
      <c r="F31" s="415">
        <v>2214.4490000000033</v>
      </c>
      <c r="G31" s="412">
        <v>0</v>
      </c>
      <c r="H31" s="412">
        <v>0</v>
      </c>
      <c r="I31" s="416">
        <f t="shared" si="7"/>
        <v>3319.9789999999998</v>
      </c>
      <c r="J31" s="417" t="s">
        <v>92</v>
      </c>
      <c r="K31" s="417">
        <v>3319.9789999999998</v>
      </c>
      <c r="L31" s="397">
        <v>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18" customHeight="1" x14ac:dyDescent="0.2">
      <c r="A32" s="13"/>
      <c r="B32" s="324"/>
      <c r="C32" s="26"/>
      <c r="D32" s="26" t="s">
        <v>195</v>
      </c>
      <c r="E32" s="35">
        <f t="shared" si="6"/>
        <v>497.08909999999952</v>
      </c>
      <c r="F32" s="415">
        <v>497.08909999999952</v>
      </c>
      <c r="G32" s="412">
        <v>0</v>
      </c>
      <c r="H32" s="412">
        <v>0</v>
      </c>
      <c r="I32" s="492">
        <f t="shared" si="7"/>
        <v>0</v>
      </c>
      <c r="J32" s="417" t="s">
        <v>92</v>
      </c>
      <c r="K32" s="417" t="s">
        <v>92</v>
      </c>
      <c r="L32" s="397">
        <v>0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18" customHeight="1" x14ac:dyDescent="0.2">
      <c r="A33" s="13"/>
      <c r="B33" s="324"/>
      <c r="C33" s="26"/>
      <c r="D33" s="26" t="s">
        <v>114</v>
      </c>
      <c r="E33" s="35">
        <f t="shared" si="6"/>
        <v>49.499359999999996</v>
      </c>
      <c r="F33" s="415">
        <v>49.499359999999996</v>
      </c>
      <c r="G33" s="412">
        <v>0</v>
      </c>
      <c r="H33" s="412">
        <v>0</v>
      </c>
      <c r="I33" s="492">
        <f t="shared" si="7"/>
        <v>0</v>
      </c>
      <c r="J33" s="417" t="s">
        <v>92</v>
      </c>
      <c r="K33" s="417" t="s">
        <v>92</v>
      </c>
      <c r="L33" s="397">
        <v>0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9.75" customHeight="1" x14ac:dyDescent="0.2">
      <c r="A34" s="13"/>
      <c r="B34" s="324"/>
      <c r="C34" s="26"/>
      <c r="D34" s="26"/>
      <c r="E34" s="35"/>
      <c r="F34" s="291"/>
      <c r="G34" s="291"/>
      <c r="H34" s="409"/>
      <c r="I34" s="409"/>
      <c r="J34" s="409"/>
      <c r="K34" s="409"/>
      <c r="L34" s="410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24" customHeight="1" x14ac:dyDescent="0.2">
      <c r="A35" s="13"/>
      <c r="B35" s="405"/>
      <c r="C35" s="406" t="s">
        <v>196</v>
      </c>
      <c r="D35" s="406"/>
      <c r="E35" s="407">
        <f t="shared" ref="E35:E56" si="8">SUM(F35:I35)</f>
        <v>308.36199999999985</v>
      </c>
      <c r="F35" s="418">
        <v>308.36199999999985</v>
      </c>
      <c r="G35" s="420">
        <v>0</v>
      </c>
      <c r="H35" s="420">
        <v>0</v>
      </c>
      <c r="I35" s="420">
        <f t="shared" ref="I35:I56" si="9">SUM(J35:L35)</f>
        <v>0</v>
      </c>
      <c r="J35" s="421" t="s">
        <v>92</v>
      </c>
      <c r="K35" s="421" t="s">
        <v>92</v>
      </c>
      <c r="L35" s="422" t="s">
        <v>92</v>
      </c>
      <c r="M35" s="13"/>
      <c r="N35" s="96"/>
      <c r="O35" s="76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24" customHeight="1" x14ac:dyDescent="0.2">
      <c r="A36" s="13"/>
      <c r="B36" s="405"/>
      <c r="C36" s="406" t="s">
        <v>197</v>
      </c>
      <c r="D36" s="406"/>
      <c r="E36" s="407">
        <f t="shared" si="8"/>
        <v>60.489999999999988</v>
      </c>
      <c r="F36" s="418">
        <v>60.489999999999988</v>
      </c>
      <c r="G36" s="420">
        <v>0</v>
      </c>
      <c r="H36" s="420">
        <v>0</v>
      </c>
      <c r="I36" s="420">
        <f t="shared" si="9"/>
        <v>0</v>
      </c>
      <c r="J36" s="421" t="s">
        <v>92</v>
      </c>
      <c r="K36" s="421" t="s">
        <v>92</v>
      </c>
      <c r="L36" s="422" t="s">
        <v>92</v>
      </c>
      <c r="M36" s="13"/>
      <c r="N36" s="96"/>
      <c r="O36" s="76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ht="24" customHeight="1" x14ac:dyDescent="0.2">
      <c r="A37" s="13"/>
      <c r="B37" s="405"/>
      <c r="C37" s="406" t="s">
        <v>198</v>
      </c>
      <c r="D37" s="406"/>
      <c r="E37" s="407">
        <f t="shared" si="8"/>
        <v>338.84607999999997</v>
      </c>
      <c r="F37" s="418">
        <v>338.84607999999997</v>
      </c>
      <c r="G37" s="420">
        <v>0</v>
      </c>
      <c r="H37" s="420">
        <v>0</v>
      </c>
      <c r="I37" s="420">
        <f t="shared" si="9"/>
        <v>0</v>
      </c>
      <c r="J37" s="421" t="s">
        <v>92</v>
      </c>
      <c r="K37" s="421" t="s">
        <v>92</v>
      </c>
      <c r="L37" s="422" t="s">
        <v>92</v>
      </c>
      <c r="M37" s="13"/>
      <c r="N37" s="96"/>
      <c r="O37" s="85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24" customHeight="1" x14ac:dyDescent="0.2">
      <c r="A38" s="13"/>
      <c r="B38" s="405"/>
      <c r="C38" s="406" t="s">
        <v>199</v>
      </c>
      <c r="D38" s="406"/>
      <c r="E38" s="407">
        <f t="shared" si="8"/>
        <v>39.22</v>
      </c>
      <c r="F38" s="418">
        <v>39.22</v>
      </c>
      <c r="G38" s="420">
        <v>0</v>
      </c>
      <c r="H38" s="420">
        <v>0</v>
      </c>
      <c r="I38" s="420">
        <f t="shared" si="9"/>
        <v>0</v>
      </c>
      <c r="J38" s="421" t="s">
        <v>92</v>
      </c>
      <c r="K38" s="421" t="s">
        <v>92</v>
      </c>
      <c r="L38" s="422" t="s">
        <v>92</v>
      </c>
      <c r="M38" s="13"/>
      <c r="N38" s="96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24" customHeight="1" x14ac:dyDescent="0.2">
      <c r="A39" s="13"/>
      <c r="B39" s="405"/>
      <c r="C39" s="406" t="s">
        <v>200</v>
      </c>
      <c r="D39" s="406"/>
      <c r="E39" s="407">
        <f t="shared" si="8"/>
        <v>1046.3090000000018</v>
      </c>
      <c r="F39" s="418">
        <v>1046.3090000000018</v>
      </c>
      <c r="G39" s="420">
        <v>0</v>
      </c>
      <c r="H39" s="420">
        <v>0</v>
      </c>
      <c r="I39" s="420">
        <f t="shared" si="9"/>
        <v>0</v>
      </c>
      <c r="J39" s="421" t="s">
        <v>92</v>
      </c>
      <c r="K39" s="421" t="s">
        <v>92</v>
      </c>
      <c r="L39" s="422" t="s">
        <v>92</v>
      </c>
      <c r="M39" s="13"/>
      <c r="N39" s="96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24" customHeight="1" x14ac:dyDescent="0.2">
      <c r="A40" s="13"/>
      <c r="B40" s="405"/>
      <c r="C40" s="406" t="s">
        <v>201</v>
      </c>
      <c r="D40" s="423"/>
      <c r="E40" s="407">
        <f t="shared" si="8"/>
        <v>475.40519999999981</v>
      </c>
      <c r="F40" s="418">
        <v>475.40519999999981</v>
      </c>
      <c r="G40" s="420">
        <v>0</v>
      </c>
      <c r="H40" s="420">
        <v>0</v>
      </c>
      <c r="I40" s="420">
        <f t="shared" si="9"/>
        <v>0</v>
      </c>
      <c r="J40" s="421" t="s">
        <v>92</v>
      </c>
      <c r="K40" s="421" t="s">
        <v>92</v>
      </c>
      <c r="L40" s="422" t="s">
        <v>92</v>
      </c>
      <c r="M40" s="13"/>
      <c r="N40" s="96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24" customHeight="1" x14ac:dyDescent="0.2">
      <c r="A41" s="13"/>
      <c r="B41" s="405"/>
      <c r="C41" s="406" t="s">
        <v>202</v>
      </c>
      <c r="D41" s="406"/>
      <c r="E41" s="407">
        <f t="shared" si="8"/>
        <v>2037.9679999999978</v>
      </c>
      <c r="F41" s="418">
        <v>2009.5202399999978</v>
      </c>
      <c r="G41" s="419">
        <v>28.447760000000002</v>
      </c>
      <c r="H41" s="420">
        <v>0</v>
      </c>
      <c r="I41" s="420">
        <f t="shared" si="9"/>
        <v>0</v>
      </c>
      <c r="J41" s="421" t="s">
        <v>92</v>
      </c>
      <c r="K41" s="421" t="s">
        <v>92</v>
      </c>
      <c r="L41" s="422" t="s">
        <v>92</v>
      </c>
      <c r="M41" s="13"/>
      <c r="N41" s="96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ht="24" customHeight="1" x14ac:dyDescent="0.2">
      <c r="A42" s="13"/>
      <c r="B42" s="405"/>
      <c r="C42" s="406" t="s">
        <v>203</v>
      </c>
      <c r="D42" s="406"/>
      <c r="E42" s="407">
        <f t="shared" si="8"/>
        <v>5115.25</v>
      </c>
      <c r="F42" s="418">
        <v>1364.2304799666604</v>
      </c>
      <c r="G42" s="419">
        <v>3743.2348050357905</v>
      </c>
      <c r="H42" s="420">
        <v>0</v>
      </c>
      <c r="I42" s="408">
        <f t="shared" si="9"/>
        <v>7.7847149975494201</v>
      </c>
      <c r="J42" s="421" t="s">
        <v>92</v>
      </c>
      <c r="K42" s="421" t="s">
        <v>92</v>
      </c>
      <c r="L42" s="422">
        <v>7.7847149975494201</v>
      </c>
      <c r="M42" s="13"/>
      <c r="N42" s="96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ht="24" customHeight="1" x14ac:dyDescent="0.2">
      <c r="A43" s="13"/>
      <c r="B43" s="405"/>
      <c r="C43" s="406" t="s">
        <v>204</v>
      </c>
      <c r="D43" s="406"/>
      <c r="E43" s="407">
        <f t="shared" si="8"/>
        <v>863.91400000000056</v>
      </c>
      <c r="F43" s="418">
        <v>863.91400000000056</v>
      </c>
      <c r="G43" s="420">
        <v>0</v>
      </c>
      <c r="H43" s="420">
        <v>0</v>
      </c>
      <c r="I43" s="420">
        <f t="shared" si="9"/>
        <v>0</v>
      </c>
      <c r="J43" s="421" t="s">
        <v>92</v>
      </c>
      <c r="K43" s="421" t="s">
        <v>92</v>
      </c>
      <c r="L43" s="422" t="s">
        <v>92</v>
      </c>
      <c r="M43" s="13"/>
      <c r="N43" s="96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ht="24" customHeight="1" x14ac:dyDescent="0.2">
      <c r="A44" s="13"/>
      <c r="B44" s="405"/>
      <c r="C44" s="406" t="s">
        <v>205</v>
      </c>
      <c r="D44" s="406"/>
      <c r="E44" s="491">
        <f t="shared" si="8"/>
        <v>0</v>
      </c>
      <c r="F44" s="418" t="s">
        <v>92</v>
      </c>
      <c r="G44" s="420">
        <v>0</v>
      </c>
      <c r="H44" s="420">
        <v>0</v>
      </c>
      <c r="I44" s="420">
        <f t="shared" si="9"/>
        <v>0</v>
      </c>
      <c r="J44" s="421" t="s">
        <v>92</v>
      </c>
      <c r="K44" s="421" t="s">
        <v>92</v>
      </c>
      <c r="L44" s="422" t="s">
        <v>92</v>
      </c>
      <c r="M44" s="13"/>
      <c r="N44" s="96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ht="24" customHeight="1" x14ac:dyDescent="0.2">
      <c r="A45" s="13"/>
      <c r="B45" s="405"/>
      <c r="C45" s="406" t="s">
        <v>206</v>
      </c>
      <c r="D45" s="406"/>
      <c r="E45" s="407">
        <f t="shared" si="8"/>
        <v>8676.3832000001476</v>
      </c>
      <c r="F45" s="418">
        <v>8619.2530750001479</v>
      </c>
      <c r="G45" s="419">
        <v>57.130125</v>
      </c>
      <c r="H45" s="420">
        <v>0</v>
      </c>
      <c r="I45" s="420">
        <f t="shared" si="9"/>
        <v>0</v>
      </c>
      <c r="J45" s="421" t="s">
        <v>92</v>
      </c>
      <c r="K45" s="421" t="s">
        <v>92</v>
      </c>
      <c r="L45" s="422" t="s">
        <v>92</v>
      </c>
      <c r="M45" s="13"/>
      <c r="N45" s="96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ht="24" customHeight="1" x14ac:dyDescent="0.2">
      <c r="A46" s="13"/>
      <c r="B46" s="405"/>
      <c r="C46" s="406" t="s">
        <v>207</v>
      </c>
      <c r="D46" s="423"/>
      <c r="E46" s="407">
        <f t="shared" si="8"/>
        <v>525.0746869999997</v>
      </c>
      <c r="F46" s="418">
        <v>525.0746869999997</v>
      </c>
      <c r="G46" s="420">
        <v>0</v>
      </c>
      <c r="H46" s="420">
        <v>0</v>
      </c>
      <c r="I46" s="420">
        <f t="shared" si="9"/>
        <v>0</v>
      </c>
      <c r="J46" s="421" t="s">
        <v>92</v>
      </c>
      <c r="K46" s="421" t="s">
        <v>92</v>
      </c>
      <c r="L46" s="422" t="s">
        <v>92</v>
      </c>
      <c r="M46" s="13"/>
      <c r="N46" s="96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ht="24" customHeight="1" x14ac:dyDescent="0.2">
      <c r="A47" s="13"/>
      <c r="B47" s="405"/>
      <c r="C47" s="406" t="s">
        <v>208</v>
      </c>
      <c r="D47" s="406"/>
      <c r="E47" s="407">
        <f t="shared" si="8"/>
        <v>12.707000000000003</v>
      </c>
      <c r="F47" s="418">
        <v>12.707000000000003</v>
      </c>
      <c r="G47" s="420">
        <v>0</v>
      </c>
      <c r="H47" s="420">
        <v>0</v>
      </c>
      <c r="I47" s="420">
        <f t="shared" si="9"/>
        <v>0</v>
      </c>
      <c r="J47" s="421" t="s">
        <v>92</v>
      </c>
      <c r="K47" s="421" t="s">
        <v>92</v>
      </c>
      <c r="L47" s="422" t="s">
        <v>92</v>
      </c>
      <c r="M47" s="13"/>
      <c r="N47" s="96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ht="24" customHeight="1" x14ac:dyDescent="0.2">
      <c r="A48" s="13"/>
      <c r="B48" s="405"/>
      <c r="C48" s="406" t="s">
        <v>209</v>
      </c>
      <c r="D48" s="406"/>
      <c r="E48" s="407">
        <f t="shared" si="8"/>
        <v>446.88072600000015</v>
      </c>
      <c r="F48" s="418">
        <v>431.96972600000015</v>
      </c>
      <c r="G48" s="419">
        <v>14.911000000000001</v>
      </c>
      <c r="H48" s="420">
        <v>0</v>
      </c>
      <c r="I48" s="420">
        <f t="shared" si="9"/>
        <v>0</v>
      </c>
      <c r="J48" s="421" t="s">
        <v>92</v>
      </c>
      <c r="K48" s="421" t="s">
        <v>92</v>
      </c>
      <c r="L48" s="422" t="s">
        <v>92</v>
      </c>
      <c r="M48" s="13"/>
      <c r="N48" s="96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ht="24" customHeight="1" x14ac:dyDescent="0.2">
      <c r="A49" s="13"/>
      <c r="B49" s="405"/>
      <c r="C49" s="406" t="s">
        <v>210</v>
      </c>
      <c r="D49" s="406"/>
      <c r="E49" s="407">
        <f t="shared" si="8"/>
        <v>927.66500000000167</v>
      </c>
      <c r="F49" s="418">
        <v>927.66500000000167</v>
      </c>
      <c r="G49" s="420">
        <v>0</v>
      </c>
      <c r="H49" s="420">
        <v>0</v>
      </c>
      <c r="I49" s="420">
        <f t="shared" si="9"/>
        <v>0</v>
      </c>
      <c r="J49" s="421" t="s">
        <v>92</v>
      </c>
      <c r="K49" s="421" t="s">
        <v>92</v>
      </c>
      <c r="L49" s="422" t="s">
        <v>92</v>
      </c>
      <c r="M49" s="13"/>
      <c r="N49" s="96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ht="24" customHeight="1" x14ac:dyDescent="0.2">
      <c r="A50" s="13"/>
      <c r="B50" s="405"/>
      <c r="C50" s="406" t="s">
        <v>211</v>
      </c>
      <c r="D50" s="406"/>
      <c r="E50" s="491">
        <f t="shared" si="8"/>
        <v>0</v>
      </c>
      <c r="F50" s="418" t="s">
        <v>92</v>
      </c>
      <c r="G50" s="420">
        <v>0</v>
      </c>
      <c r="H50" s="420">
        <v>0</v>
      </c>
      <c r="I50" s="420">
        <f t="shared" si="9"/>
        <v>0</v>
      </c>
      <c r="J50" s="421" t="s">
        <v>92</v>
      </c>
      <c r="K50" s="421" t="s">
        <v>92</v>
      </c>
      <c r="L50" s="422" t="s">
        <v>92</v>
      </c>
      <c r="M50" s="13"/>
      <c r="N50" s="96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ht="24" customHeight="1" x14ac:dyDescent="0.2">
      <c r="A51" s="13"/>
      <c r="B51" s="405"/>
      <c r="C51" s="406" t="s">
        <v>212</v>
      </c>
      <c r="D51" s="406"/>
      <c r="E51" s="407">
        <f t="shared" si="8"/>
        <v>6102.3320000000003</v>
      </c>
      <c r="F51" s="418">
        <v>1578.1173272071667</v>
      </c>
      <c r="G51" s="419">
        <v>4524.2146727928339</v>
      </c>
      <c r="H51" s="420">
        <v>0</v>
      </c>
      <c r="I51" s="420">
        <f t="shared" si="9"/>
        <v>0</v>
      </c>
      <c r="J51" s="421" t="s">
        <v>92</v>
      </c>
      <c r="K51" s="421" t="s">
        <v>92</v>
      </c>
      <c r="L51" s="422" t="s">
        <v>92</v>
      </c>
      <c r="M51" s="13"/>
      <c r="N51" s="96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ht="24" customHeight="1" x14ac:dyDescent="0.2">
      <c r="A52" s="13"/>
      <c r="B52" s="405"/>
      <c r="C52" s="406" t="s">
        <v>213</v>
      </c>
      <c r="D52" s="406"/>
      <c r="E52" s="407">
        <f t="shared" si="8"/>
        <v>1444.8688400000001</v>
      </c>
      <c r="F52" s="418">
        <v>860.0328549051095</v>
      </c>
      <c r="G52" s="419">
        <v>584.83598509489059</v>
      </c>
      <c r="H52" s="420">
        <v>0</v>
      </c>
      <c r="I52" s="420">
        <f t="shared" si="9"/>
        <v>0</v>
      </c>
      <c r="J52" s="421" t="s">
        <v>92</v>
      </c>
      <c r="K52" s="421" t="s">
        <v>92</v>
      </c>
      <c r="L52" s="422" t="s">
        <v>92</v>
      </c>
      <c r="M52" s="13"/>
      <c r="N52" s="96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ht="24" customHeight="1" x14ac:dyDescent="0.25">
      <c r="A53" s="13"/>
      <c r="B53" s="405"/>
      <c r="C53" s="406" t="s">
        <v>214</v>
      </c>
      <c r="D53" s="424"/>
      <c r="E53" s="407">
        <f t="shared" si="8"/>
        <v>41817.366062499961</v>
      </c>
      <c r="F53" s="418">
        <v>37105.227937328586</v>
      </c>
      <c r="G53" s="419">
        <v>4695.5721251713785</v>
      </c>
      <c r="H53" s="420">
        <v>0</v>
      </c>
      <c r="I53" s="408">
        <f t="shared" si="9"/>
        <v>16.565999999999995</v>
      </c>
      <c r="J53" s="421" t="s">
        <v>92</v>
      </c>
      <c r="K53" s="421" t="s">
        <v>92</v>
      </c>
      <c r="L53" s="422">
        <v>16.565999999999995</v>
      </c>
      <c r="M53" s="49"/>
      <c r="N53" s="96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ht="24" customHeight="1" x14ac:dyDescent="0.2">
      <c r="A54" s="13"/>
      <c r="B54" s="405"/>
      <c r="C54" s="406" t="s">
        <v>215</v>
      </c>
      <c r="D54" s="406"/>
      <c r="E54" s="407">
        <f t="shared" si="8"/>
        <v>3007.5950000000003</v>
      </c>
      <c r="F54" s="418">
        <v>3007.5950000000003</v>
      </c>
      <c r="G54" s="420">
        <v>0</v>
      </c>
      <c r="H54" s="420">
        <v>0</v>
      </c>
      <c r="I54" s="420">
        <f t="shared" si="9"/>
        <v>0</v>
      </c>
      <c r="J54" s="421" t="s">
        <v>92</v>
      </c>
      <c r="K54" s="421" t="s">
        <v>92</v>
      </c>
      <c r="L54" s="422" t="s">
        <v>92</v>
      </c>
      <c r="M54" s="13"/>
      <c r="N54" s="96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24" customHeight="1" x14ac:dyDescent="0.2">
      <c r="A55" s="13"/>
      <c r="B55" s="405"/>
      <c r="C55" s="406" t="s">
        <v>216</v>
      </c>
      <c r="D55" s="406"/>
      <c r="E55" s="407">
        <f t="shared" si="8"/>
        <v>20.763999999999999</v>
      </c>
      <c r="F55" s="418">
        <v>20.763999999999999</v>
      </c>
      <c r="G55" s="420">
        <v>0</v>
      </c>
      <c r="H55" s="420">
        <v>0</v>
      </c>
      <c r="I55" s="420">
        <f t="shared" si="9"/>
        <v>0</v>
      </c>
      <c r="J55" s="421" t="s">
        <v>92</v>
      </c>
      <c r="K55" s="421" t="s">
        <v>92</v>
      </c>
      <c r="L55" s="422" t="s">
        <v>92</v>
      </c>
      <c r="M55" s="13"/>
      <c r="N55" s="96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 ht="24" customHeight="1" x14ac:dyDescent="0.2">
      <c r="A56" s="13"/>
      <c r="B56" s="405"/>
      <c r="C56" s="406" t="s">
        <v>217</v>
      </c>
      <c r="D56" s="406"/>
      <c r="E56" s="491">
        <f t="shared" si="8"/>
        <v>0</v>
      </c>
      <c r="F56" s="418" t="s">
        <v>92</v>
      </c>
      <c r="G56" s="420">
        <v>0</v>
      </c>
      <c r="H56" s="420">
        <v>0</v>
      </c>
      <c r="I56" s="420">
        <f t="shared" si="9"/>
        <v>0</v>
      </c>
      <c r="J56" s="421" t="s">
        <v>92</v>
      </c>
      <c r="K56" s="421" t="s">
        <v>92</v>
      </c>
      <c r="L56" s="422" t="s">
        <v>92</v>
      </c>
      <c r="M56" s="13"/>
      <c r="N56" s="96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 ht="7.5" customHeight="1" x14ac:dyDescent="0.2">
      <c r="A57" s="13"/>
      <c r="B57" s="153"/>
      <c r="C57" s="154"/>
      <c r="D57" s="154"/>
      <c r="E57" s="154"/>
      <c r="F57" s="155"/>
      <c r="G57" s="154"/>
      <c r="H57" s="154"/>
      <c r="I57" s="154"/>
      <c r="J57" s="154"/>
      <c r="K57" s="154"/>
      <c r="L57" s="253"/>
      <c r="M57" s="26"/>
      <c r="N57" s="9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1.25" customHeight="1" x14ac:dyDescent="0.2">
      <c r="A58" s="13"/>
      <c r="B58" s="254"/>
      <c r="C58" s="210" t="s">
        <v>110</v>
      </c>
      <c r="D58" s="255"/>
      <c r="E58" s="100"/>
      <c r="F58" s="102"/>
      <c r="G58" s="76"/>
      <c r="H58" s="76"/>
      <c r="I58" s="100"/>
      <c r="J58" s="76"/>
      <c r="K58" s="76"/>
      <c r="L58" s="76"/>
      <c r="M58" s="26"/>
      <c r="N58" s="9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2.75" customHeight="1" x14ac:dyDescent="0.2">
      <c r="A59" s="29"/>
      <c r="B59" s="29" t="s">
        <v>218</v>
      </c>
      <c r="C59" s="26"/>
      <c r="D59" s="26"/>
      <c r="E59" s="103"/>
      <c r="F59" s="87"/>
      <c r="G59" s="87"/>
      <c r="H59" s="87"/>
      <c r="I59" s="103"/>
      <c r="J59" s="87"/>
      <c r="K59" s="87"/>
      <c r="L59" s="87"/>
      <c r="M59" s="29"/>
      <c r="N59" s="96"/>
      <c r="O59" s="85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ht="12.75" customHeight="1" x14ac:dyDescent="0.2">
      <c r="A60" s="26"/>
      <c r="B60" s="29" t="s">
        <v>219</v>
      </c>
      <c r="C60" s="29"/>
      <c r="D60" s="29"/>
      <c r="E60" s="100"/>
      <c r="F60" s="76"/>
      <c r="G60" s="76"/>
      <c r="H60" s="76"/>
      <c r="I60" s="100"/>
      <c r="J60" s="76"/>
      <c r="K60" s="76"/>
      <c r="L60" s="7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2.75" customHeight="1" x14ac:dyDescent="0.2">
      <c r="A61" s="26"/>
      <c r="B61" s="29" t="s">
        <v>33</v>
      </c>
      <c r="C61" s="26"/>
      <c r="D61" s="26"/>
      <c r="E61" s="100"/>
      <c r="F61" s="76"/>
      <c r="G61" s="76"/>
      <c r="H61" s="76"/>
      <c r="I61" s="100"/>
      <c r="J61" s="76"/>
      <c r="K61" s="76"/>
      <c r="L61" s="7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2.75" customHeight="1" x14ac:dyDescent="0.2">
      <c r="A62" s="26"/>
      <c r="B62" s="29"/>
      <c r="C62" s="26"/>
      <c r="D62" s="26"/>
      <c r="E62" s="100"/>
      <c r="F62" s="76"/>
      <c r="G62" s="76"/>
      <c r="H62" s="76"/>
      <c r="I62" s="100"/>
      <c r="J62" s="76"/>
      <c r="K62" s="76"/>
      <c r="L62" s="7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2.75" customHeight="1" x14ac:dyDescent="0.2">
      <c r="A63" s="26"/>
      <c r="B63" s="26"/>
      <c r="C63" s="34"/>
      <c r="D63" s="34"/>
      <c r="E63" s="104"/>
      <c r="F63" s="97"/>
      <c r="G63" s="97"/>
      <c r="H63" s="76"/>
      <c r="I63" s="100"/>
      <c r="J63" s="76"/>
      <c r="K63" s="76"/>
      <c r="L63" s="7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2.75" customHeight="1" x14ac:dyDescent="0.2">
      <c r="A64" s="156"/>
      <c r="B64" s="157"/>
      <c r="C64" s="197"/>
      <c r="D64" s="198" t="s">
        <v>180</v>
      </c>
      <c r="E64" s="199">
        <f>+E12</f>
        <v>18072.396996000007</v>
      </c>
      <c r="F64" s="200">
        <f t="shared" ref="F64:F68" si="10">+E64/$E$69</f>
        <v>0.18500433054122656</v>
      </c>
      <c r="G64" s="201"/>
      <c r="H64" s="159"/>
      <c r="I64" s="160"/>
      <c r="J64" s="159"/>
      <c r="K64" s="159"/>
      <c r="L64" s="159"/>
      <c r="M64" s="1"/>
      <c r="N64" s="1"/>
      <c r="O64" s="1"/>
      <c r="P64" s="157"/>
      <c r="Q64" s="157"/>
      <c r="R64" s="157"/>
      <c r="S64" s="157"/>
      <c r="T64" s="157"/>
      <c r="U64" s="157"/>
      <c r="V64" s="157"/>
      <c r="W64" s="157"/>
      <c r="X64" s="157"/>
      <c r="Y64" s="157"/>
    </row>
    <row r="65" spans="1:25" ht="12.75" customHeight="1" x14ac:dyDescent="0.2">
      <c r="A65" s="157"/>
      <c r="B65" s="157"/>
      <c r="C65" s="197"/>
      <c r="D65" s="198" t="s">
        <v>191</v>
      </c>
      <c r="E65" s="199">
        <f>+E27</f>
        <v>6346.547945000003</v>
      </c>
      <c r="F65" s="200">
        <f t="shared" si="10"/>
        <v>6.4968628902541084E-2</v>
      </c>
      <c r="G65" s="201"/>
      <c r="H65" s="159"/>
      <c r="I65" s="160"/>
      <c r="J65" s="159"/>
      <c r="K65" s="159"/>
      <c r="L65" s="159"/>
      <c r="M65" s="1"/>
      <c r="N65" s="1"/>
      <c r="O65" s="1"/>
      <c r="P65" s="157"/>
      <c r="Q65" s="157"/>
      <c r="R65" s="157"/>
      <c r="S65" s="157"/>
      <c r="T65" s="157"/>
      <c r="U65" s="157"/>
      <c r="V65" s="157"/>
      <c r="W65" s="157"/>
      <c r="X65" s="157"/>
      <c r="Y65" s="157"/>
    </row>
    <row r="66" spans="1:25" ht="12.75" customHeight="1" x14ac:dyDescent="0.2">
      <c r="A66" s="157"/>
      <c r="B66" s="157"/>
      <c r="C66" s="197"/>
      <c r="D66" s="198" t="s">
        <v>214</v>
      </c>
      <c r="E66" s="202">
        <f>+E53</f>
        <v>41817.366062499961</v>
      </c>
      <c r="F66" s="200">
        <f t="shared" si="10"/>
        <v>0.42807790328546463</v>
      </c>
      <c r="G66" s="201"/>
      <c r="H66" s="159"/>
      <c r="I66" s="160"/>
      <c r="J66" s="159"/>
      <c r="K66" s="159"/>
      <c r="L66" s="159"/>
      <c r="M66" s="1"/>
      <c r="N66" s="1"/>
      <c r="O66" s="1"/>
      <c r="P66" s="157"/>
      <c r="Q66" s="157"/>
      <c r="R66" s="157"/>
      <c r="S66" s="157"/>
      <c r="T66" s="157"/>
      <c r="U66" s="157"/>
      <c r="V66" s="157"/>
      <c r="W66" s="157"/>
      <c r="X66" s="157"/>
      <c r="Y66" s="157"/>
    </row>
    <row r="67" spans="1:25" ht="12.75" customHeight="1" x14ac:dyDescent="0.2">
      <c r="A67" s="157"/>
      <c r="B67" s="157"/>
      <c r="C67" s="197"/>
      <c r="D67" s="198" t="s">
        <v>206</v>
      </c>
      <c r="E67" s="199">
        <f>+E45</f>
        <v>8676.3832000001476</v>
      </c>
      <c r="F67" s="200">
        <f t="shared" si="10"/>
        <v>8.8818791762401358E-2</v>
      </c>
      <c r="G67" s="201"/>
      <c r="H67" s="159"/>
      <c r="I67" s="160"/>
      <c r="J67" s="159"/>
      <c r="K67" s="159"/>
      <c r="L67" s="159"/>
      <c r="M67" s="1"/>
      <c r="N67" s="1"/>
      <c r="O67" s="1"/>
      <c r="P67" s="157"/>
      <c r="Q67" s="157"/>
      <c r="R67" s="157"/>
      <c r="S67" s="157"/>
      <c r="T67" s="157"/>
      <c r="U67" s="157"/>
      <c r="V67" s="157"/>
      <c r="W67" s="157"/>
      <c r="X67" s="157"/>
      <c r="Y67" s="157"/>
    </row>
    <row r="68" spans="1:25" ht="12.75" customHeight="1" x14ac:dyDescent="0.2">
      <c r="A68" s="157"/>
      <c r="B68" s="157"/>
      <c r="C68" s="197"/>
      <c r="D68" s="198" t="s">
        <v>114</v>
      </c>
      <c r="E68" s="199">
        <f>E10-SUM(E64:E67)</f>
        <v>22773.651533000011</v>
      </c>
      <c r="F68" s="200">
        <f t="shared" si="10"/>
        <v>0.23313034550836642</v>
      </c>
      <c r="G68" s="201"/>
      <c r="H68" s="159"/>
      <c r="I68" s="160"/>
      <c r="J68" s="159"/>
      <c r="K68" s="159"/>
      <c r="L68" s="159"/>
      <c r="M68" s="1"/>
      <c r="N68" s="1"/>
      <c r="O68" s="1"/>
      <c r="P68" s="157"/>
      <c r="Q68" s="157"/>
      <c r="R68" s="157"/>
      <c r="S68" s="157"/>
      <c r="T68" s="157"/>
      <c r="U68" s="157"/>
      <c r="V68" s="157"/>
      <c r="W68" s="157"/>
      <c r="X68" s="157"/>
      <c r="Y68" s="157"/>
    </row>
    <row r="69" spans="1:25" ht="12.75" customHeight="1" x14ac:dyDescent="0.2">
      <c r="A69" s="157"/>
      <c r="B69" s="156"/>
      <c r="C69" s="198"/>
      <c r="D69" s="198" t="s">
        <v>4</v>
      </c>
      <c r="E69" s="199">
        <f>SUM(E64:E68)</f>
        <v>97686.345736500123</v>
      </c>
      <c r="F69" s="198"/>
      <c r="G69" s="201">
        <v>0</v>
      </c>
      <c r="H69" s="158"/>
      <c r="I69" s="161"/>
      <c r="J69" s="158"/>
      <c r="K69" s="158"/>
      <c r="L69" s="158"/>
      <c r="M69" s="26"/>
      <c r="N69" s="26"/>
      <c r="O69" s="26"/>
      <c r="P69" s="156"/>
      <c r="Q69" s="156"/>
      <c r="R69" s="156"/>
      <c r="S69" s="156"/>
      <c r="T69" s="156"/>
      <c r="U69" s="156"/>
      <c r="V69" s="156"/>
      <c r="W69" s="156"/>
      <c r="X69" s="156"/>
      <c r="Y69" s="156"/>
    </row>
    <row r="70" spans="1:25" ht="12.75" customHeight="1" x14ac:dyDescent="0.2">
      <c r="A70" s="26"/>
      <c r="B70" s="26"/>
      <c r="C70" s="34"/>
      <c r="D70" s="34"/>
      <c r="E70" s="104"/>
      <c r="F70" s="97"/>
      <c r="G70" s="97"/>
      <c r="H70" s="76"/>
      <c r="I70" s="100"/>
      <c r="J70" s="76"/>
      <c r="K70" s="76"/>
      <c r="L70" s="7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12.75" customHeight="1" x14ac:dyDescent="0.2">
      <c r="A71" s="26"/>
      <c r="B71" s="26"/>
      <c r="C71" s="34"/>
      <c r="D71" s="34"/>
      <c r="E71" s="104"/>
      <c r="F71" s="97"/>
      <c r="G71" s="97"/>
      <c r="H71" s="76"/>
      <c r="I71" s="100"/>
      <c r="J71" s="76"/>
      <c r="K71" s="76"/>
      <c r="L71" s="7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2.75" customHeight="1" x14ac:dyDescent="0.2">
      <c r="A72" s="26"/>
      <c r="B72" s="26"/>
      <c r="C72" s="26"/>
      <c r="D72" s="26"/>
      <c r="E72" s="100"/>
      <c r="F72" s="76"/>
      <c r="G72" s="76"/>
      <c r="H72" s="76"/>
      <c r="I72" s="100"/>
      <c r="J72" s="76"/>
      <c r="K72" s="76"/>
      <c r="L72" s="7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12.75" customHeight="1" x14ac:dyDescent="0.2">
      <c r="A73" s="26"/>
      <c r="B73" s="26"/>
      <c r="C73" s="26"/>
      <c r="D73" s="26"/>
      <c r="E73" s="100"/>
      <c r="F73" s="76"/>
      <c r="G73" s="76"/>
      <c r="H73" s="76"/>
      <c r="I73" s="100"/>
      <c r="J73" s="76"/>
      <c r="K73" s="76"/>
      <c r="L73" s="7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12.75" customHeight="1" x14ac:dyDescent="0.2">
      <c r="A74" s="26"/>
      <c r="B74" s="26"/>
      <c r="C74" s="26"/>
      <c r="D74" s="26"/>
      <c r="E74" s="100"/>
      <c r="F74" s="76"/>
      <c r="G74" s="76"/>
      <c r="H74" s="76"/>
      <c r="I74" s="100"/>
      <c r="J74" s="76"/>
      <c r="K74" s="76"/>
      <c r="L74" s="7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12.75" customHeight="1" x14ac:dyDescent="0.2">
      <c r="A75" s="34"/>
      <c r="B75" s="34"/>
      <c r="C75" s="34"/>
      <c r="D75" s="34"/>
      <c r="E75" s="104"/>
      <c r="F75" s="97"/>
      <c r="G75" s="76"/>
      <c r="H75" s="97"/>
      <c r="I75" s="100"/>
      <c r="J75" s="76"/>
      <c r="K75" s="76"/>
      <c r="L75" s="7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12.75" customHeight="1" x14ac:dyDescent="0.2">
      <c r="A76" s="34"/>
      <c r="B76" s="34"/>
      <c r="C76" s="34"/>
      <c r="D76" s="34"/>
      <c r="E76" s="104"/>
      <c r="F76" s="97"/>
      <c r="G76" s="76"/>
      <c r="H76" s="97"/>
      <c r="I76" s="100"/>
      <c r="J76" s="76"/>
      <c r="K76" s="76"/>
      <c r="L76" s="7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2.75" customHeight="1" x14ac:dyDescent="0.2">
      <c r="A77" s="34"/>
      <c r="B77" s="34"/>
      <c r="C77" s="34"/>
      <c r="D77" s="34"/>
      <c r="E77" s="104"/>
      <c r="F77" s="97"/>
      <c r="G77" s="76"/>
      <c r="H77" s="97"/>
      <c r="I77" s="100"/>
      <c r="J77" s="76"/>
      <c r="K77" s="76"/>
      <c r="L77" s="7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2.75" customHeight="1" x14ac:dyDescent="0.2">
      <c r="A78" s="34"/>
      <c r="B78" s="34"/>
      <c r="C78" s="34"/>
      <c r="D78" s="34"/>
      <c r="E78" s="104"/>
      <c r="F78" s="97"/>
      <c r="G78" s="76"/>
      <c r="H78" s="97"/>
      <c r="I78" s="100"/>
      <c r="J78" s="76"/>
      <c r="K78" s="76"/>
      <c r="L78" s="7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2.75" customHeight="1" x14ac:dyDescent="0.2">
      <c r="A79" s="26"/>
      <c r="B79" s="26"/>
      <c r="C79" s="26"/>
      <c r="D79" s="26"/>
      <c r="E79" s="100"/>
      <c r="F79" s="76"/>
      <c r="G79" s="76"/>
      <c r="H79" s="76"/>
      <c r="I79" s="100"/>
      <c r="J79" s="76"/>
      <c r="K79" s="76"/>
      <c r="L79" s="7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2.75" customHeight="1" x14ac:dyDescent="0.2">
      <c r="A80" s="26"/>
      <c r="B80" s="26"/>
      <c r="C80" s="26"/>
      <c r="D80" s="26"/>
      <c r="E80" s="100"/>
      <c r="F80" s="76"/>
      <c r="G80" s="76"/>
      <c r="H80" s="76"/>
      <c r="I80" s="100"/>
      <c r="J80" s="76"/>
      <c r="K80" s="76"/>
      <c r="L80" s="7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2.75" customHeight="1" x14ac:dyDescent="0.2">
      <c r="A81" s="26"/>
      <c r="B81" s="26"/>
      <c r="C81" s="26"/>
      <c r="D81" s="26"/>
      <c r="E81" s="100"/>
      <c r="F81" s="76"/>
      <c r="G81" s="76"/>
      <c r="H81" s="76"/>
      <c r="I81" s="100"/>
      <c r="J81" s="76"/>
      <c r="K81" s="76"/>
      <c r="L81" s="7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2.75" customHeight="1" x14ac:dyDescent="0.2">
      <c r="A82" s="26"/>
      <c r="B82" s="26"/>
      <c r="C82" s="26"/>
      <c r="D82" s="26"/>
      <c r="E82" s="100"/>
      <c r="F82" s="76"/>
      <c r="G82" s="76"/>
      <c r="H82" s="76"/>
      <c r="I82" s="100"/>
      <c r="J82" s="76"/>
      <c r="K82" s="76"/>
      <c r="L82" s="7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2.75" customHeight="1" x14ac:dyDescent="0.2">
      <c r="A83" s="26"/>
      <c r="B83" s="26"/>
      <c r="C83" s="26"/>
      <c r="D83" s="26"/>
      <c r="E83" s="100"/>
      <c r="F83" s="76"/>
      <c r="G83" s="76"/>
      <c r="H83" s="76"/>
      <c r="I83" s="100"/>
      <c r="J83" s="76"/>
      <c r="K83" s="76"/>
      <c r="L83" s="7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2.75" customHeight="1" x14ac:dyDescent="0.2">
      <c r="A84" s="26"/>
      <c r="B84" s="26"/>
      <c r="C84" s="26"/>
      <c r="D84" s="26"/>
      <c r="E84" s="100"/>
      <c r="F84" s="76"/>
      <c r="G84" s="76"/>
      <c r="H84" s="76"/>
      <c r="I84" s="100"/>
      <c r="J84" s="76"/>
      <c r="K84" s="76"/>
      <c r="L84" s="7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2.75" customHeight="1" x14ac:dyDescent="0.2">
      <c r="A85" s="26"/>
      <c r="B85" s="26"/>
      <c r="C85" s="26"/>
      <c r="D85" s="26"/>
      <c r="E85" s="100"/>
      <c r="F85" s="76"/>
      <c r="G85" s="76"/>
      <c r="H85" s="76"/>
      <c r="I85" s="100"/>
      <c r="J85" s="76"/>
      <c r="K85" s="76"/>
      <c r="L85" s="7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2.75" customHeight="1" x14ac:dyDescent="0.2">
      <c r="A86" s="26"/>
      <c r="B86" s="26"/>
      <c r="C86" s="26"/>
      <c r="D86" s="29" t="s">
        <v>219</v>
      </c>
      <c r="E86" s="100"/>
      <c r="F86" s="76"/>
      <c r="G86" s="76"/>
      <c r="H86" s="76"/>
      <c r="I86" s="100"/>
      <c r="J86" s="76"/>
      <c r="K86" s="76"/>
      <c r="L86" s="7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2.75" customHeight="1" x14ac:dyDescent="0.2">
      <c r="A87" s="26"/>
      <c r="B87" s="26"/>
      <c r="C87" s="26"/>
      <c r="D87" s="26"/>
      <c r="E87" s="100"/>
      <c r="F87" s="76"/>
      <c r="G87" s="76"/>
      <c r="H87" s="76"/>
      <c r="I87" s="100"/>
      <c r="J87" s="76"/>
      <c r="K87" s="76"/>
      <c r="L87" s="7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12.75" customHeight="1" x14ac:dyDescent="0.2">
      <c r="A88" s="26"/>
      <c r="B88" s="26"/>
      <c r="C88" s="26"/>
      <c r="D88" s="26"/>
      <c r="E88" s="100"/>
      <c r="F88" s="76"/>
      <c r="G88" s="76"/>
      <c r="H88" s="76"/>
      <c r="I88" s="100"/>
      <c r="J88" s="76"/>
      <c r="K88" s="76"/>
      <c r="L88" s="7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2.75" customHeight="1" x14ac:dyDescent="0.2">
      <c r="A89" s="26"/>
      <c r="B89" s="26"/>
      <c r="C89" s="26"/>
      <c r="D89" s="26"/>
      <c r="E89" s="100"/>
      <c r="F89" s="76"/>
      <c r="G89" s="76"/>
      <c r="H89" s="76"/>
      <c r="I89" s="100"/>
      <c r="J89" s="76"/>
      <c r="K89" s="76"/>
      <c r="L89" s="7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12.75" customHeight="1" x14ac:dyDescent="0.2">
      <c r="A90" s="26"/>
      <c r="B90" s="26"/>
      <c r="C90" s="26"/>
      <c r="D90" s="26"/>
      <c r="E90" s="100"/>
      <c r="F90" s="76"/>
      <c r="G90" s="76"/>
      <c r="H90" s="76"/>
      <c r="I90" s="100"/>
      <c r="J90" s="76"/>
      <c r="K90" s="76"/>
      <c r="L90" s="7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2.75" customHeight="1" x14ac:dyDescent="0.2">
      <c r="A91" s="26"/>
      <c r="B91" s="26"/>
      <c r="C91" s="26"/>
      <c r="D91" s="26"/>
      <c r="E91" s="100"/>
      <c r="F91" s="76"/>
      <c r="G91" s="76"/>
      <c r="H91" s="76"/>
      <c r="I91" s="100"/>
      <c r="J91" s="76"/>
      <c r="K91" s="76"/>
      <c r="L91" s="7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12.75" customHeight="1" x14ac:dyDescent="0.2">
      <c r="A92" s="26"/>
      <c r="B92" s="26"/>
      <c r="C92" s="26"/>
      <c r="D92" s="26"/>
      <c r="E92" s="100"/>
      <c r="F92" s="76"/>
      <c r="G92" s="76"/>
      <c r="H92" s="76"/>
      <c r="I92" s="100"/>
      <c r="J92" s="76"/>
      <c r="K92" s="76"/>
      <c r="L92" s="7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2.75" customHeight="1" x14ac:dyDescent="0.2">
      <c r="A93" s="26"/>
      <c r="B93" s="26"/>
      <c r="C93" s="26"/>
      <c r="D93" s="26"/>
      <c r="E93" s="100"/>
      <c r="F93" s="76"/>
      <c r="G93" s="76"/>
      <c r="H93" s="76"/>
      <c r="I93" s="100"/>
      <c r="J93" s="76"/>
      <c r="K93" s="76"/>
      <c r="L93" s="7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2.75" customHeight="1" x14ac:dyDescent="0.2">
      <c r="A94" s="26"/>
      <c r="B94" s="26"/>
      <c r="C94" s="26"/>
      <c r="E94" s="100"/>
      <c r="F94" s="76"/>
      <c r="G94" s="76"/>
      <c r="H94" s="76"/>
      <c r="I94" s="100"/>
      <c r="J94" s="76"/>
      <c r="K94" s="76"/>
      <c r="L94" s="7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2.75" customHeight="1" x14ac:dyDescent="0.2">
      <c r="A95" s="26"/>
      <c r="B95" s="26"/>
      <c r="C95" s="26"/>
      <c r="D95" s="26"/>
      <c r="E95" s="100"/>
      <c r="F95" s="76"/>
      <c r="G95" s="76"/>
      <c r="H95" s="76"/>
      <c r="I95" s="100"/>
      <c r="J95" s="76"/>
      <c r="K95" s="76"/>
      <c r="L95" s="7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2.75" customHeight="1" x14ac:dyDescent="0.2">
      <c r="A96" s="26"/>
      <c r="B96" s="26"/>
      <c r="C96" s="26"/>
      <c r="D96" s="26"/>
      <c r="E96" s="100"/>
      <c r="F96" s="76"/>
      <c r="G96" s="76"/>
      <c r="H96" s="76"/>
      <c r="I96" s="100"/>
      <c r="J96" s="76"/>
      <c r="K96" s="76"/>
      <c r="L96" s="7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2.75" customHeight="1" x14ac:dyDescent="0.2">
      <c r="A97" s="26"/>
      <c r="B97" s="26"/>
      <c r="C97" s="26"/>
      <c r="D97" s="26"/>
      <c r="E97" s="100"/>
      <c r="F97" s="76"/>
      <c r="G97" s="76"/>
      <c r="H97" s="76"/>
      <c r="I97" s="100"/>
      <c r="J97" s="76"/>
      <c r="K97" s="76"/>
      <c r="L97" s="7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2.75" customHeight="1" x14ac:dyDescent="0.2">
      <c r="A98" s="26"/>
      <c r="B98" s="26"/>
      <c r="C98" s="26"/>
      <c r="D98" s="26"/>
      <c r="E98" s="100"/>
      <c r="F98" s="76"/>
      <c r="G98" s="76"/>
      <c r="H98" s="76"/>
      <c r="I98" s="100"/>
      <c r="J98" s="76"/>
      <c r="K98" s="76"/>
      <c r="L98" s="7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2.75" customHeight="1" x14ac:dyDescent="0.2">
      <c r="A99" s="26"/>
      <c r="B99" s="26"/>
      <c r="C99" s="26"/>
      <c r="D99" s="26"/>
      <c r="E99" s="100"/>
      <c r="F99" s="76"/>
      <c r="G99" s="76"/>
      <c r="H99" s="76"/>
      <c r="I99" s="100"/>
      <c r="J99" s="76"/>
      <c r="K99" s="76"/>
      <c r="L99" s="7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2.75" customHeight="1" x14ac:dyDescent="0.2">
      <c r="A100" s="26"/>
      <c r="B100" s="26"/>
      <c r="C100" s="26"/>
      <c r="D100" s="26"/>
      <c r="E100" s="100"/>
      <c r="F100" s="76"/>
      <c r="G100" s="76"/>
      <c r="H100" s="76"/>
      <c r="I100" s="100"/>
      <c r="J100" s="76"/>
      <c r="K100" s="76"/>
      <c r="L100" s="7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2.75" customHeight="1" x14ac:dyDescent="0.2">
      <c r="A101" s="26"/>
      <c r="B101" s="26"/>
      <c r="C101" s="26"/>
      <c r="D101" s="26"/>
      <c r="E101" s="100"/>
      <c r="F101" s="76"/>
      <c r="G101" s="76"/>
      <c r="H101" s="76"/>
      <c r="I101" s="100"/>
      <c r="J101" s="76"/>
      <c r="K101" s="76"/>
      <c r="L101" s="7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2.75" customHeight="1" x14ac:dyDescent="0.2">
      <c r="A102" s="26"/>
      <c r="B102" s="26"/>
      <c r="C102" s="26"/>
      <c r="D102" s="26"/>
      <c r="E102" s="100"/>
      <c r="F102" s="76"/>
      <c r="G102" s="76"/>
      <c r="H102" s="76"/>
      <c r="I102" s="100"/>
      <c r="J102" s="76"/>
      <c r="K102" s="76"/>
      <c r="L102" s="7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2.75" customHeight="1" x14ac:dyDescent="0.2">
      <c r="A103" s="26"/>
      <c r="B103" s="26"/>
      <c r="C103" s="26"/>
      <c r="D103" s="26"/>
      <c r="E103" s="100"/>
      <c r="F103" s="76"/>
      <c r="G103" s="76"/>
      <c r="H103" s="76"/>
      <c r="I103" s="100"/>
      <c r="J103" s="76"/>
      <c r="K103" s="76"/>
      <c r="L103" s="7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2.75" customHeight="1" x14ac:dyDescent="0.2">
      <c r="A104" s="26"/>
      <c r="B104" s="26"/>
      <c r="C104" s="26"/>
      <c r="D104" s="26"/>
      <c r="E104" s="100"/>
      <c r="F104" s="76"/>
      <c r="G104" s="76"/>
      <c r="H104" s="76"/>
      <c r="I104" s="100"/>
      <c r="J104" s="76"/>
      <c r="K104" s="76"/>
      <c r="L104" s="7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2.75" customHeight="1" x14ac:dyDescent="0.2">
      <c r="A105" s="26"/>
      <c r="B105" s="26"/>
      <c r="C105" s="26"/>
      <c r="D105" s="26"/>
      <c r="E105" s="100"/>
      <c r="F105" s="76"/>
      <c r="G105" s="76"/>
      <c r="H105" s="76"/>
      <c r="I105" s="100"/>
      <c r="J105" s="76"/>
      <c r="K105" s="76"/>
      <c r="L105" s="7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2.75" customHeight="1" x14ac:dyDescent="0.2">
      <c r="A106" s="26"/>
      <c r="B106" s="26"/>
      <c r="C106" s="26"/>
      <c r="D106" s="26"/>
      <c r="E106" s="100"/>
      <c r="F106" s="76"/>
      <c r="G106" s="76"/>
      <c r="H106" s="76"/>
      <c r="I106" s="100"/>
      <c r="J106" s="76"/>
      <c r="K106" s="76"/>
      <c r="L106" s="7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2.75" customHeight="1" x14ac:dyDescent="0.2">
      <c r="A107" s="26"/>
      <c r="B107" s="26"/>
      <c r="C107" s="26"/>
      <c r="D107" s="26"/>
      <c r="E107" s="100"/>
      <c r="F107" s="76"/>
      <c r="G107" s="76"/>
      <c r="H107" s="76"/>
      <c r="I107" s="100"/>
      <c r="J107" s="76"/>
      <c r="K107" s="76"/>
      <c r="L107" s="7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2.75" customHeight="1" x14ac:dyDescent="0.2">
      <c r="A108" s="26"/>
      <c r="B108" s="26"/>
      <c r="C108" s="26"/>
      <c r="D108" s="26"/>
      <c r="E108" s="100"/>
      <c r="F108" s="76"/>
      <c r="G108" s="76"/>
      <c r="H108" s="76"/>
      <c r="I108" s="100"/>
      <c r="J108" s="76"/>
      <c r="K108" s="76"/>
      <c r="L108" s="7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2.75" customHeight="1" x14ac:dyDescent="0.2">
      <c r="A109" s="26"/>
      <c r="B109" s="26"/>
      <c r="C109" s="26"/>
      <c r="D109" s="26"/>
      <c r="E109" s="100"/>
      <c r="F109" s="76"/>
      <c r="G109" s="76"/>
      <c r="H109" s="76"/>
      <c r="I109" s="100"/>
      <c r="J109" s="76"/>
      <c r="K109" s="76"/>
      <c r="L109" s="7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2.75" customHeight="1" x14ac:dyDescent="0.2">
      <c r="A110" s="26"/>
      <c r="B110" s="26"/>
      <c r="C110" s="26"/>
      <c r="D110" s="26"/>
      <c r="E110" s="100"/>
      <c r="F110" s="76"/>
      <c r="G110" s="76"/>
      <c r="H110" s="76"/>
      <c r="I110" s="100"/>
      <c r="J110" s="76"/>
      <c r="K110" s="76"/>
      <c r="L110" s="7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2.75" customHeight="1" x14ac:dyDescent="0.2">
      <c r="A111" s="26"/>
      <c r="B111" s="26"/>
      <c r="C111" s="26"/>
      <c r="D111" s="26"/>
      <c r="E111" s="100"/>
      <c r="F111" s="76"/>
      <c r="G111" s="76"/>
      <c r="H111" s="76"/>
      <c r="I111" s="100"/>
      <c r="J111" s="76"/>
      <c r="K111" s="76"/>
      <c r="L111" s="7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2.75" customHeight="1" x14ac:dyDescent="0.2">
      <c r="A112" s="26"/>
      <c r="B112" s="26"/>
      <c r="C112" s="26"/>
      <c r="D112" s="26"/>
      <c r="E112" s="100"/>
      <c r="F112" s="76"/>
      <c r="G112" s="76"/>
      <c r="H112" s="76"/>
      <c r="I112" s="100"/>
      <c r="J112" s="76"/>
      <c r="K112" s="76"/>
      <c r="L112" s="7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2.75" customHeight="1" x14ac:dyDescent="0.2">
      <c r="A113" s="26"/>
      <c r="B113" s="26"/>
      <c r="C113" s="26"/>
      <c r="D113" s="26"/>
      <c r="E113" s="100"/>
      <c r="F113" s="76"/>
      <c r="G113" s="76"/>
      <c r="H113" s="76"/>
      <c r="I113" s="100"/>
      <c r="J113" s="76"/>
      <c r="K113" s="76"/>
      <c r="L113" s="7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2.75" customHeight="1" x14ac:dyDescent="0.2">
      <c r="A114" s="26"/>
      <c r="B114" s="26"/>
      <c r="C114" s="26"/>
      <c r="D114" s="26"/>
      <c r="E114" s="100"/>
      <c r="F114" s="76"/>
      <c r="G114" s="76"/>
      <c r="H114" s="76"/>
      <c r="I114" s="100"/>
      <c r="J114" s="76"/>
      <c r="K114" s="76"/>
      <c r="L114" s="7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2.75" customHeight="1" x14ac:dyDescent="0.2">
      <c r="A115" s="26"/>
      <c r="B115" s="26"/>
      <c r="C115" s="26"/>
      <c r="D115" s="26"/>
      <c r="E115" s="100"/>
      <c r="F115" s="76"/>
      <c r="G115" s="76"/>
      <c r="H115" s="76"/>
      <c r="I115" s="100"/>
      <c r="J115" s="76"/>
      <c r="K115" s="76"/>
      <c r="L115" s="7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2.75" customHeight="1" x14ac:dyDescent="0.2">
      <c r="A116" s="26"/>
      <c r="B116" s="26"/>
      <c r="C116" s="26"/>
      <c r="D116" s="26"/>
      <c r="E116" s="100"/>
      <c r="F116" s="76"/>
      <c r="G116" s="76"/>
      <c r="H116" s="76"/>
      <c r="I116" s="100"/>
      <c r="J116" s="76"/>
      <c r="K116" s="76"/>
      <c r="L116" s="7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2.75" customHeight="1" x14ac:dyDescent="0.2">
      <c r="A117" s="26"/>
      <c r="B117" s="26"/>
      <c r="C117" s="26"/>
      <c r="D117" s="26"/>
      <c r="E117" s="100"/>
      <c r="F117" s="76"/>
      <c r="G117" s="76"/>
      <c r="H117" s="76"/>
      <c r="I117" s="100"/>
      <c r="J117" s="76"/>
      <c r="K117" s="76"/>
      <c r="L117" s="7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2.75" customHeight="1" x14ac:dyDescent="0.2">
      <c r="A118" s="26"/>
      <c r="B118" s="26"/>
      <c r="C118" s="26"/>
      <c r="D118" s="26"/>
      <c r="E118" s="100"/>
      <c r="F118" s="76"/>
      <c r="G118" s="76"/>
      <c r="H118" s="76"/>
      <c r="I118" s="100"/>
      <c r="J118" s="76"/>
      <c r="K118" s="76"/>
      <c r="L118" s="7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2.75" customHeight="1" x14ac:dyDescent="0.2">
      <c r="A119" s="26"/>
      <c r="B119" s="26"/>
      <c r="C119" s="26"/>
      <c r="D119" s="26"/>
      <c r="E119" s="100"/>
      <c r="F119" s="76"/>
      <c r="G119" s="76"/>
      <c r="H119" s="76"/>
      <c r="I119" s="100"/>
      <c r="J119" s="76"/>
      <c r="K119" s="76"/>
      <c r="L119" s="7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2.75" customHeight="1" x14ac:dyDescent="0.2">
      <c r="A120" s="26"/>
      <c r="B120" s="26"/>
      <c r="C120" s="26"/>
      <c r="D120" s="26"/>
      <c r="E120" s="100"/>
      <c r="F120" s="76"/>
      <c r="G120" s="76"/>
      <c r="H120" s="76"/>
      <c r="I120" s="100"/>
      <c r="J120" s="76"/>
      <c r="K120" s="76"/>
      <c r="L120" s="7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2.75" customHeight="1" x14ac:dyDescent="0.2">
      <c r="A121" s="26"/>
      <c r="B121" s="26"/>
      <c r="C121" s="26"/>
      <c r="D121" s="26"/>
      <c r="E121" s="100"/>
      <c r="F121" s="76"/>
      <c r="G121" s="76"/>
      <c r="H121" s="76"/>
      <c r="I121" s="100"/>
      <c r="J121" s="76"/>
      <c r="K121" s="76"/>
      <c r="L121" s="7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2.75" customHeight="1" x14ac:dyDescent="0.2">
      <c r="A122" s="26"/>
      <c r="B122" s="26"/>
      <c r="C122" s="26"/>
      <c r="D122" s="26"/>
      <c r="E122" s="100"/>
      <c r="F122" s="76"/>
      <c r="G122" s="76"/>
      <c r="H122" s="76"/>
      <c r="I122" s="100"/>
      <c r="J122" s="76"/>
      <c r="K122" s="76"/>
      <c r="L122" s="7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2.75" customHeight="1" x14ac:dyDescent="0.2">
      <c r="A123" s="26"/>
      <c r="B123" s="26"/>
      <c r="C123" s="26"/>
      <c r="D123" s="26"/>
      <c r="E123" s="100"/>
      <c r="F123" s="76"/>
      <c r="G123" s="76"/>
      <c r="H123" s="76"/>
      <c r="I123" s="100"/>
      <c r="J123" s="76"/>
      <c r="K123" s="76"/>
      <c r="L123" s="7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2.75" customHeight="1" x14ac:dyDescent="0.2">
      <c r="A124" s="26"/>
      <c r="B124" s="26"/>
      <c r="C124" s="26"/>
      <c r="D124" s="26"/>
      <c r="E124" s="100"/>
      <c r="F124" s="76"/>
      <c r="G124" s="76"/>
      <c r="H124" s="76"/>
      <c r="I124" s="100"/>
      <c r="J124" s="76"/>
      <c r="K124" s="76"/>
      <c r="L124" s="7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2.75" customHeight="1" x14ac:dyDescent="0.2">
      <c r="A125" s="26"/>
      <c r="B125" s="26"/>
      <c r="C125" s="26"/>
      <c r="D125" s="26"/>
      <c r="E125" s="100"/>
      <c r="F125" s="76"/>
      <c r="G125" s="76"/>
      <c r="H125" s="76"/>
      <c r="I125" s="100"/>
      <c r="J125" s="76"/>
      <c r="K125" s="76"/>
      <c r="L125" s="7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2.75" customHeight="1" x14ac:dyDescent="0.2">
      <c r="A126" s="26"/>
      <c r="B126" s="26"/>
      <c r="C126" s="26"/>
      <c r="D126" s="26"/>
      <c r="E126" s="100"/>
      <c r="F126" s="76"/>
      <c r="G126" s="76"/>
      <c r="H126" s="76"/>
      <c r="I126" s="100"/>
      <c r="J126" s="76"/>
      <c r="K126" s="76"/>
      <c r="L126" s="7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2.75" customHeight="1" x14ac:dyDescent="0.2">
      <c r="A127" s="26"/>
      <c r="B127" s="26"/>
      <c r="C127" s="26"/>
      <c r="D127" s="26"/>
      <c r="E127" s="100"/>
      <c r="F127" s="76"/>
      <c r="G127" s="76"/>
      <c r="H127" s="76"/>
      <c r="I127" s="100"/>
      <c r="J127" s="76"/>
      <c r="K127" s="76"/>
      <c r="L127" s="7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2.75" customHeight="1" x14ac:dyDescent="0.2">
      <c r="A128" s="26"/>
      <c r="B128" s="26"/>
      <c r="C128" s="26"/>
      <c r="D128" s="26"/>
      <c r="E128" s="100"/>
      <c r="F128" s="76"/>
      <c r="G128" s="76"/>
      <c r="H128" s="76"/>
      <c r="I128" s="100"/>
      <c r="J128" s="76"/>
      <c r="K128" s="76"/>
      <c r="L128" s="7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2.75" customHeight="1" x14ac:dyDescent="0.2">
      <c r="A129" s="26"/>
      <c r="B129" s="26"/>
      <c r="C129" s="26"/>
      <c r="D129" s="26"/>
      <c r="E129" s="100"/>
      <c r="F129" s="76"/>
      <c r="G129" s="76"/>
      <c r="H129" s="76"/>
      <c r="I129" s="100"/>
      <c r="J129" s="76"/>
      <c r="K129" s="76"/>
      <c r="L129" s="7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2.75" customHeight="1" x14ac:dyDescent="0.2">
      <c r="A130" s="26"/>
      <c r="B130" s="26"/>
      <c r="C130" s="26"/>
      <c r="D130" s="26"/>
      <c r="E130" s="100"/>
      <c r="F130" s="76"/>
      <c r="G130" s="76"/>
      <c r="H130" s="76"/>
      <c r="I130" s="100"/>
      <c r="J130" s="76"/>
      <c r="K130" s="76"/>
      <c r="L130" s="7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2.75" customHeight="1" x14ac:dyDescent="0.2">
      <c r="A131" s="26"/>
      <c r="B131" s="26"/>
      <c r="C131" s="26"/>
      <c r="D131" s="26"/>
      <c r="E131" s="100"/>
      <c r="F131" s="76"/>
      <c r="G131" s="76"/>
      <c r="H131" s="76"/>
      <c r="I131" s="100"/>
      <c r="J131" s="76"/>
      <c r="K131" s="76"/>
      <c r="L131" s="7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2.75" customHeight="1" x14ac:dyDescent="0.2">
      <c r="A132" s="26"/>
      <c r="B132" s="26"/>
      <c r="C132" s="26"/>
      <c r="D132" s="26"/>
      <c r="E132" s="100"/>
      <c r="F132" s="76"/>
      <c r="G132" s="76"/>
      <c r="H132" s="76"/>
      <c r="I132" s="100"/>
      <c r="J132" s="76"/>
      <c r="K132" s="76"/>
      <c r="L132" s="7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2.75" customHeight="1" x14ac:dyDescent="0.2">
      <c r="A133" s="26"/>
      <c r="B133" s="26"/>
      <c r="C133" s="26"/>
      <c r="D133" s="26"/>
      <c r="E133" s="100"/>
      <c r="F133" s="76"/>
      <c r="G133" s="76"/>
      <c r="H133" s="76"/>
      <c r="I133" s="100"/>
      <c r="J133" s="76"/>
      <c r="K133" s="76"/>
      <c r="L133" s="7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2.75" customHeight="1" x14ac:dyDescent="0.2">
      <c r="A134" s="26"/>
      <c r="B134" s="26"/>
      <c r="C134" s="26"/>
      <c r="D134" s="26"/>
      <c r="E134" s="100"/>
      <c r="F134" s="76"/>
      <c r="G134" s="76"/>
      <c r="H134" s="76"/>
      <c r="I134" s="100"/>
      <c r="J134" s="76"/>
      <c r="K134" s="76"/>
      <c r="L134" s="7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2.75" customHeight="1" x14ac:dyDescent="0.2">
      <c r="A135" s="26"/>
      <c r="B135" s="26"/>
      <c r="C135" s="26"/>
      <c r="D135" s="26"/>
      <c r="E135" s="100"/>
      <c r="F135" s="76"/>
      <c r="G135" s="76"/>
      <c r="H135" s="76"/>
      <c r="I135" s="100"/>
      <c r="J135" s="76"/>
      <c r="K135" s="76"/>
      <c r="L135" s="7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2.75" customHeight="1" x14ac:dyDescent="0.2">
      <c r="A136" s="26"/>
      <c r="B136" s="26"/>
      <c r="C136" s="26"/>
      <c r="D136" s="26"/>
      <c r="E136" s="100"/>
      <c r="F136" s="76"/>
      <c r="G136" s="76"/>
      <c r="H136" s="76"/>
      <c r="I136" s="100"/>
      <c r="J136" s="76"/>
      <c r="K136" s="76"/>
      <c r="L136" s="7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2.75" customHeight="1" x14ac:dyDescent="0.2">
      <c r="A137" s="26"/>
      <c r="B137" s="26"/>
      <c r="C137" s="26"/>
      <c r="D137" s="26"/>
      <c r="E137" s="100"/>
      <c r="F137" s="76"/>
      <c r="G137" s="76"/>
      <c r="H137" s="76"/>
      <c r="I137" s="100"/>
      <c r="J137" s="76"/>
      <c r="K137" s="76"/>
      <c r="L137" s="7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2.75" customHeight="1" x14ac:dyDescent="0.2">
      <c r="A138" s="26"/>
      <c r="B138" s="26"/>
      <c r="C138" s="26"/>
      <c r="D138" s="26"/>
      <c r="E138" s="100"/>
      <c r="F138" s="76"/>
      <c r="G138" s="76"/>
      <c r="H138" s="76"/>
      <c r="I138" s="100"/>
      <c r="J138" s="76"/>
      <c r="K138" s="76"/>
      <c r="L138" s="7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2.75" customHeight="1" x14ac:dyDescent="0.2">
      <c r="A139" s="26"/>
      <c r="B139" s="26"/>
      <c r="C139" s="26"/>
      <c r="D139" s="26"/>
      <c r="E139" s="100"/>
      <c r="F139" s="76"/>
      <c r="G139" s="76"/>
      <c r="H139" s="76"/>
      <c r="I139" s="100"/>
      <c r="J139" s="76"/>
      <c r="K139" s="76"/>
      <c r="L139" s="7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2.75" customHeight="1" x14ac:dyDescent="0.2">
      <c r="A140" s="26"/>
      <c r="B140" s="26"/>
      <c r="C140" s="26"/>
      <c r="D140" s="26"/>
      <c r="E140" s="100"/>
      <c r="F140" s="76"/>
      <c r="G140" s="76"/>
      <c r="H140" s="76"/>
      <c r="I140" s="100"/>
      <c r="J140" s="76"/>
      <c r="K140" s="76"/>
      <c r="L140" s="7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2.75" customHeight="1" x14ac:dyDescent="0.2">
      <c r="A141" s="26"/>
      <c r="B141" s="26"/>
      <c r="C141" s="26"/>
      <c r="D141" s="26"/>
      <c r="E141" s="100"/>
      <c r="F141" s="76"/>
      <c r="G141" s="76"/>
      <c r="H141" s="76"/>
      <c r="I141" s="100"/>
      <c r="J141" s="76"/>
      <c r="K141" s="76"/>
      <c r="L141" s="7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2.75" customHeight="1" x14ac:dyDescent="0.2">
      <c r="A142" s="26"/>
      <c r="B142" s="26"/>
      <c r="C142" s="26"/>
      <c r="D142" s="26"/>
      <c r="E142" s="100"/>
      <c r="F142" s="76"/>
      <c r="G142" s="76"/>
      <c r="H142" s="76"/>
      <c r="I142" s="100"/>
      <c r="J142" s="76"/>
      <c r="K142" s="76"/>
      <c r="L142" s="7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2.75" customHeight="1" x14ac:dyDescent="0.2">
      <c r="A143" s="26"/>
      <c r="B143" s="26"/>
      <c r="C143" s="26"/>
      <c r="D143" s="26"/>
      <c r="E143" s="100"/>
      <c r="F143" s="76"/>
      <c r="G143" s="76"/>
      <c r="H143" s="76"/>
      <c r="I143" s="100"/>
      <c r="J143" s="76"/>
      <c r="K143" s="76"/>
      <c r="L143" s="7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2.75" customHeight="1" x14ac:dyDescent="0.2">
      <c r="A144" s="26"/>
      <c r="B144" s="26"/>
      <c r="C144" s="26"/>
      <c r="D144" s="26"/>
      <c r="E144" s="100"/>
      <c r="F144" s="76"/>
      <c r="G144" s="76"/>
      <c r="H144" s="76"/>
      <c r="I144" s="100"/>
      <c r="J144" s="76"/>
      <c r="K144" s="76"/>
      <c r="L144" s="7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2.75" customHeight="1" x14ac:dyDescent="0.2">
      <c r="A145" s="26"/>
      <c r="B145" s="26"/>
      <c r="C145" s="26"/>
      <c r="D145" s="26"/>
      <c r="E145" s="100"/>
      <c r="F145" s="76"/>
      <c r="G145" s="76"/>
      <c r="H145" s="76"/>
      <c r="I145" s="100"/>
      <c r="J145" s="76"/>
      <c r="K145" s="76"/>
      <c r="L145" s="7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2.75" customHeight="1" x14ac:dyDescent="0.2">
      <c r="A146" s="26"/>
      <c r="B146" s="26"/>
      <c r="C146" s="26"/>
      <c r="D146" s="26"/>
      <c r="E146" s="100"/>
      <c r="F146" s="76"/>
      <c r="G146" s="76"/>
      <c r="H146" s="76"/>
      <c r="I146" s="100"/>
      <c r="J146" s="76"/>
      <c r="K146" s="76"/>
      <c r="L146" s="7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2.75" customHeight="1" x14ac:dyDescent="0.2">
      <c r="A147" s="26"/>
      <c r="B147" s="26"/>
      <c r="C147" s="26"/>
      <c r="D147" s="26"/>
      <c r="E147" s="100"/>
      <c r="F147" s="76"/>
      <c r="G147" s="76"/>
      <c r="H147" s="76"/>
      <c r="I147" s="100"/>
      <c r="J147" s="76"/>
      <c r="K147" s="76"/>
      <c r="L147" s="7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2.75" customHeight="1" x14ac:dyDescent="0.2">
      <c r="A148" s="26"/>
      <c r="B148" s="26"/>
      <c r="C148" s="26"/>
      <c r="D148" s="26"/>
      <c r="E148" s="100"/>
      <c r="F148" s="76"/>
      <c r="G148" s="76"/>
      <c r="H148" s="76"/>
      <c r="I148" s="100"/>
      <c r="J148" s="76"/>
      <c r="K148" s="76"/>
      <c r="L148" s="7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2.75" customHeight="1" x14ac:dyDescent="0.2">
      <c r="A149" s="26"/>
      <c r="B149" s="26"/>
      <c r="C149" s="26"/>
      <c r="D149" s="26"/>
      <c r="E149" s="100"/>
      <c r="F149" s="76"/>
      <c r="G149" s="76"/>
      <c r="H149" s="76"/>
      <c r="I149" s="100"/>
      <c r="J149" s="76"/>
      <c r="K149" s="76"/>
      <c r="L149" s="7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2.75" customHeight="1" x14ac:dyDescent="0.2">
      <c r="A150" s="26"/>
      <c r="B150" s="26"/>
      <c r="C150" s="26"/>
      <c r="D150" s="26"/>
      <c r="E150" s="100"/>
      <c r="F150" s="76"/>
      <c r="G150" s="76"/>
      <c r="H150" s="76"/>
      <c r="I150" s="100"/>
      <c r="J150" s="76"/>
      <c r="K150" s="76"/>
      <c r="L150" s="7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2.75" customHeight="1" x14ac:dyDescent="0.2">
      <c r="A151" s="26"/>
      <c r="B151" s="26"/>
      <c r="C151" s="26"/>
      <c r="D151" s="26"/>
      <c r="E151" s="100"/>
      <c r="F151" s="76"/>
      <c r="G151" s="76"/>
      <c r="H151" s="76"/>
      <c r="I151" s="100"/>
      <c r="J151" s="76"/>
      <c r="K151" s="76"/>
      <c r="L151" s="7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2.75" customHeight="1" x14ac:dyDescent="0.2">
      <c r="A152" s="26"/>
      <c r="B152" s="26"/>
      <c r="C152" s="26"/>
      <c r="D152" s="26"/>
      <c r="E152" s="100"/>
      <c r="F152" s="76"/>
      <c r="G152" s="76"/>
      <c r="H152" s="76"/>
      <c r="I152" s="100"/>
      <c r="J152" s="76"/>
      <c r="K152" s="76"/>
      <c r="L152" s="7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2.75" customHeight="1" x14ac:dyDescent="0.2">
      <c r="A153" s="26"/>
      <c r="B153" s="26"/>
      <c r="C153" s="26"/>
      <c r="D153" s="26"/>
      <c r="E153" s="100"/>
      <c r="F153" s="76"/>
      <c r="G153" s="76"/>
      <c r="H153" s="76"/>
      <c r="I153" s="100"/>
      <c r="J153" s="76"/>
      <c r="K153" s="76"/>
      <c r="L153" s="7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2.75" customHeight="1" x14ac:dyDescent="0.2">
      <c r="A154" s="26"/>
      <c r="B154" s="26"/>
      <c r="C154" s="26"/>
      <c r="D154" s="26"/>
      <c r="E154" s="100"/>
      <c r="F154" s="76"/>
      <c r="G154" s="76"/>
      <c r="H154" s="76"/>
      <c r="I154" s="100"/>
      <c r="J154" s="76"/>
      <c r="K154" s="76"/>
      <c r="L154" s="7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2.75" customHeight="1" x14ac:dyDescent="0.2">
      <c r="A155" s="26"/>
      <c r="B155" s="26"/>
      <c r="C155" s="26"/>
      <c r="D155" s="26"/>
      <c r="E155" s="100"/>
      <c r="F155" s="76"/>
      <c r="G155" s="76"/>
      <c r="H155" s="76"/>
      <c r="I155" s="100"/>
      <c r="J155" s="76"/>
      <c r="K155" s="76"/>
      <c r="L155" s="7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2.75" customHeight="1" x14ac:dyDescent="0.2">
      <c r="A156" s="26"/>
      <c r="B156" s="26"/>
      <c r="C156" s="26"/>
      <c r="D156" s="26"/>
      <c r="E156" s="100"/>
      <c r="F156" s="76"/>
      <c r="G156" s="76"/>
      <c r="H156" s="76"/>
      <c r="I156" s="100"/>
      <c r="J156" s="76"/>
      <c r="K156" s="76"/>
      <c r="L156" s="7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2.75" customHeight="1" x14ac:dyDescent="0.2">
      <c r="A157" s="26"/>
      <c r="B157" s="26"/>
      <c r="C157" s="26"/>
      <c r="D157" s="26"/>
      <c r="E157" s="100"/>
      <c r="F157" s="76"/>
      <c r="G157" s="76"/>
      <c r="H157" s="76"/>
      <c r="I157" s="100"/>
      <c r="J157" s="76"/>
      <c r="K157" s="76"/>
      <c r="L157" s="7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2.75" customHeight="1" x14ac:dyDescent="0.2">
      <c r="A158" s="26"/>
      <c r="B158" s="26"/>
      <c r="C158" s="26"/>
      <c r="D158" s="26"/>
      <c r="E158" s="100"/>
      <c r="F158" s="76"/>
      <c r="G158" s="76"/>
      <c r="H158" s="76"/>
      <c r="I158" s="100"/>
      <c r="J158" s="76"/>
      <c r="K158" s="76"/>
      <c r="L158" s="7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2.75" customHeight="1" x14ac:dyDescent="0.2">
      <c r="A159" s="26"/>
      <c r="B159" s="26"/>
      <c r="C159" s="26"/>
      <c r="D159" s="26"/>
      <c r="E159" s="100"/>
      <c r="F159" s="76"/>
      <c r="G159" s="76"/>
      <c r="H159" s="76"/>
      <c r="I159" s="100"/>
      <c r="J159" s="76"/>
      <c r="K159" s="76"/>
      <c r="L159" s="7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2.75" customHeight="1" x14ac:dyDescent="0.2">
      <c r="A160" s="26"/>
      <c r="B160" s="26"/>
      <c r="C160" s="26"/>
      <c r="D160" s="26"/>
      <c r="E160" s="100"/>
      <c r="F160" s="76"/>
      <c r="G160" s="76"/>
      <c r="H160" s="76"/>
      <c r="I160" s="100"/>
      <c r="J160" s="76"/>
      <c r="K160" s="76"/>
      <c r="L160" s="7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2.75" customHeight="1" x14ac:dyDescent="0.2">
      <c r="A161" s="26"/>
      <c r="B161" s="26"/>
      <c r="C161" s="26"/>
      <c r="D161" s="26"/>
      <c r="E161" s="100"/>
      <c r="F161" s="76"/>
      <c r="G161" s="76"/>
      <c r="H161" s="76"/>
      <c r="I161" s="100"/>
      <c r="J161" s="76"/>
      <c r="K161" s="76"/>
      <c r="L161" s="7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2.75" customHeight="1" x14ac:dyDescent="0.2">
      <c r="A162" s="26"/>
      <c r="B162" s="26"/>
      <c r="C162" s="26"/>
      <c r="D162" s="26"/>
      <c r="E162" s="100"/>
      <c r="F162" s="76"/>
      <c r="G162" s="76"/>
      <c r="H162" s="76"/>
      <c r="I162" s="100"/>
      <c r="J162" s="76"/>
      <c r="K162" s="76"/>
      <c r="L162" s="7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2.75" customHeight="1" x14ac:dyDescent="0.2">
      <c r="A163" s="26"/>
      <c r="B163" s="26"/>
      <c r="C163" s="26"/>
      <c r="D163" s="26"/>
      <c r="E163" s="100"/>
      <c r="F163" s="76"/>
      <c r="G163" s="76"/>
      <c r="H163" s="76"/>
      <c r="I163" s="100"/>
      <c r="J163" s="76"/>
      <c r="K163" s="76"/>
      <c r="L163" s="7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2.75" customHeight="1" x14ac:dyDescent="0.2">
      <c r="A164" s="26"/>
      <c r="B164" s="26"/>
      <c r="C164" s="26"/>
      <c r="D164" s="26"/>
      <c r="E164" s="100"/>
      <c r="F164" s="76"/>
      <c r="G164" s="76"/>
      <c r="H164" s="76"/>
      <c r="I164" s="100"/>
      <c r="J164" s="76"/>
      <c r="K164" s="76"/>
      <c r="L164" s="7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2.75" customHeight="1" x14ac:dyDescent="0.2">
      <c r="A165" s="26"/>
      <c r="B165" s="26"/>
      <c r="C165" s="26"/>
      <c r="D165" s="26"/>
      <c r="E165" s="100"/>
      <c r="F165" s="76"/>
      <c r="G165" s="76"/>
      <c r="H165" s="76"/>
      <c r="I165" s="100"/>
      <c r="J165" s="76"/>
      <c r="K165" s="76"/>
      <c r="L165" s="7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2.75" customHeight="1" x14ac:dyDescent="0.2">
      <c r="A166" s="26"/>
      <c r="B166" s="26"/>
      <c r="C166" s="26"/>
      <c r="D166" s="26"/>
      <c r="E166" s="100"/>
      <c r="F166" s="76"/>
      <c r="G166" s="76"/>
      <c r="H166" s="76"/>
      <c r="I166" s="100"/>
      <c r="J166" s="76"/>
      <c r="K166" s="76"/>
      <c r="L166" s="7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2.75" customHeight="1" x14ac:dyDescent="0.2">
      <c r="A167" s="26"/>
      <c r="B167" s="26"/>
      <c r="C167" s="26"/>
      <c r="D167" s="26"/>
      <c r="E167" s="100"/>
      <c r="F167" s="76"/>
      <c r="G167" s="76"/>
      <c r="H167" s="76"/>
      <c r="I167" s="100"/>
      <c r="J167" s="76"/>
      <c r="K167" s="76"/>
      <c r="L167" s="7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2.75" customHeight="1" x14ac:dyDescent="0.2">
      <c r="A168" s="26"/>
      <c r="B168" s="26"/>
      <c r="C168" s="26"/>
      <c r="D168" s="26"/>
      <c r="E168" s="100"/>
      <c r="F168" s="76"/>
      <c r="G168" s="76"/>
      <c r="H168" s="76"/>
      <c r="I168" s="100"/>
      <c r="J168" s="76"/>
      <c r="K168" s="76"/>
      <c r="L168" s="7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2.75" customHeight="1" x14ac:dyDescent="0.2">
      <c r="A169" s="26"/>
      <c r="B169" s="26"/>
      <c r="C169" s="26"/>
      <c r="D169" s="26"/>
      <c r="E169" s="100"/>
      <c r="F169" s="76"/>
      <c r="G169" s="76"/>
      <c r="H169" s="76"/>
      <c r="I169" s="100"/>
      <c r="J169" s="76"/>
      <c r="K169" s="76"/>
      <c r="L169" s="7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2.75" customHeight="1" x14ac:dyDescent="0.2">
      <c r="A170" s="26"/>
      <c r="B170" s="26"/>
      <c r="C170" s="26"/>
      <c r="D170" s="26"/>
      <c r="E170" s="100"/>
      <c r="F170" s="76"/>
      <c r="G170" s="76"/>
      <c r="H170" s="76"/>
      <c r="I170" s="100"/>
      <c r="J170" s="76"/>
      <c r="K170" s="76"/>
      <c r="L170" s="7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2.75" customHeight="1" x14ac:dyDescent="0.2">
      <c r="A171" s="26"/>
      <c r="B171" s="26"/>
      <c r="C171" s="26"/>
      <c r="D171" s="26"/>
      <c r="E171" s="100"/>
      <c r="F171" s="76"/>
      <c r="G171" s="76"/>
      <c r="H171" s="76"/>
      <c r="I171" s="100"/>
      <c r="J171" s="76"/>
      <c r="K171" s="76"/>
      <c r="L171" s="7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2.75" customHeight="1" x14ac:dyDescent="0.2">
      <c r="A172" s="26"/>
      <c r="B172" s="26"/>
      <c r="C172" s="26"/>
      <c r="D172" s="26"/>
      <c r="E172" s="100"/>
      <c r="F172" s="76"/>
      <c r="G172" s="76"/>
      <c r="H172" s="76"/>
      <c r="I172" s="100"/>
      <c r="J172" s="76"/>
      <c r="K172" s="76"/>
      <c r="L172" s="7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2.75" customHeight="1" x14ac:dyDescent="0.2">
      <c r="A173" s="26"/>
      <c r="B173" s="26"/>
      <c r="C173" s="26"/>
      <c r="D173" s="26"/>
      <c r="E173" s="100"/>
      <c r="F173" s="76"/>
      <c r="G173" s="76"/>
      <c r="H173" s="76"/>
      <c r="I173" s="100"/>
      <c r="J173" s="76"/>
      <c r="K173" s="76"/>
      <c r="L173" s="7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2.75" customHeight="1" x14ac:dyDescent="0.2">
      <c r="A174" s="26"/>
      <c r="B174" s="26"/>
      <c r="C174" s="26"/>
      <c r="D174" s="26"/>
      <c r="E174" s="100"/>
      <c r="F174" s="76"/>
      <c r="G174" s="76"/>
      <c r="H174" s="76"/>
      <c r="I174" s="100"/>
      <c r="J174" s="76"/>
      <c r="K174" s="76"/>
      <c r="L174" s="7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2.75" customHeight="1" x14ac:dyDescent="0.2">
      <c r="A175" s="26"/>
      <c r="B175" s="26"/>
      <c r="C175" s="26"/>
      <c r="D175" s="26"/>
      <c r="E175" s="100"/>
      <c r="F175" s="76"/>
      <c r="G175" s="76"/>
      <c r="H175" s="76"/>
      <c r="I175" s="100"/>
      <c r="J175" s="76"/>
      <c r="K175" s="76"/>
      <c r="L175" s="7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2.75" customHeight="1" x14ac:dyDescent="0.2">
      <c r="A176" s="26"/>
      <c r="B176" s="26"/>
      <c r="C176" s="26"/>
      <c r="D176" s="26"/>
      <c r="E176" s="100"/>
      <c r="F176" s="76"/>
      <c r="G176" s="76"/>
      <c r="H176" s="76"/>
      <c r="I176" s="100"/>
      <c r="J176" s="76"/>
      <c r="K176" s="76"/>
      <c r="L176" s="7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2.75" customHeight="1" x14ac:dyDescent="0.2">
      <c r="A177" s="26"/>
      <c r="B177" s="26"/>
      <c r="C177" s="26"/>
      <c r="D177" s="26"/>
      <c r="E177" s="100"/>
      <c r="F177" s="76"/>
      <c r="G177" s="76"/>
      <c r="H177" s="76"/>
      <c r="I177" s="100"/>
      <c r="J177" s="76"/>
      <c r="K177" s="76"/>
      <c r="L177" s="7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2.75" customHeight="1" x14ac:dyDescent="0.2">
      <c r="A178" s="26"/>
      <c r="B178" s="26"/>
      <c r="C178" s="26"/>
      <c r="D178" s="26"/>
      <c r="E178" s="100"/>
      <c r="F178" s="76"/>
      <c r="G178" s="76"/>
      <c r="H178" s="76"/>
      <c r="I178" s="100"/>
      <c r="J178" s="76"/>
      <c r="K178" s="76"/>
      <c r="L178" s="7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2.75" customHeight="1" x14ac:dyDescent="0.2">
      <c r="A179" s="26"/>
      <c r="B179" s="26"/>
      <c r="C179" s="26"/>
      <c r="D179" s="26"/>
      <c r="E179" s="100"/>
      <c r="F179" s="76"/>
      <c r="G179" s="76"/>
      <c r="H179" s="76"/>
      <c r="I179" s="100"/>
      <c r="J179" s="76"/>
      <c r="K179" s="76"/>
      <c r="L179" s="7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2.75" customHeight="1" x14ac:dyDescent="0.2">
      <c r="A180" s="26"/>
      <c r="B180" s="26"/>
      <c r="C180" s="26"/>
      <c r="D180" s="26"/>
      <c r="E180" s="100"/>
      <c r="F180" s="76"/>
      <c r="G180" s="76"/>
      <c r="H180" s="76"/>
      <c r="I180" s="100"/>
      <c r="J180" s="76"/>
      <c r="K180" s="76"/>
      <c r="L180" s="7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2.75" customHeight="1" x14ac:dyDescent="0.2">
      <c r="A181" s="26"/>
      <c r="B181" s="26"/>
      <c r="C181" s="26"/>
      <c r="D181" s="26"/>
      <c r="E181" s="100"/>
      <c r="F181" s="76"/>
      <c r="G181" s="76"/>
      <c r="H181" s="76"/>
      <c r="I181" s="100"/>
      <c r="J181" s="76"/>
      <c r="K181" s="76"/>
      <c r="L181" s="7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2.75" customHeight="1" x14ac:dyDescent="0.2">
      <c r="A182" s="26"/>
      <c r="B182" s="26"/>
      <c r="C182" s="26"/>
      <c r="D182" s="26"/>
      <c r="E182" s="100"/>
      <c r="F182" s="76"/>
      <c r="G182" s="76"/>
      <c r="H182" s="76"/>
      <c r="I182" s="100"/>
      <c r="J182" s="76"/>
      <c r="K182" s="76"/>
      <c r="L182" s="7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2.75" customHeight="1" x14ac:dyDescent="0.2">
      <c r="A183" s="26"/>
      <c r="B183" s="26"/>
      <c r="C183" s="26"/>
      <c r="D183" s="26"/>
      <c r="E183" s="100"/>
      <c r="F183" s="76"/>
      <c r="G183" s="76"/>
      <c r="H183" s="76"/>
      <c r="I183" s="100"/>
      <c r="J183" s="76"/>
      <c r="K183" s="76"/>
      <c r="L183" s="7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2.75" customHeight="1" x14ac:dyDescent="0.2">
      <c r="A184" s="26"/>
      <c r="B184" s="26"/>
      <c r="C184" s="26"/>
      <c r="D184" s="26"/>
      <c r="E184" s="100"/>
      <c r="F184" s="76"/>
      <c r="G184" s="76"/>
      <c r="H184" s="76"/>
      <c r="I184" s="100"/>
      <c r="J184" s="76"/>
      <c r="K184" s="76"/>
      <c r="L184" s="7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2.75" customHeight="1" x14ac:dyDescent="0.2">
      <c r="A185" s="26"/>
      <c r="B185" s="26"/>
      <c r="C185" s="26"/>
      <c r="D185" s="26"/>
      <c r="E185" s="100"/>
      <c r="F185" s="76"/>
      <c r="G185" s="76"/>
      <c r="H185" s="76"/>
      <c r="I185" s="100"/>
      <c r="J185" s="76"/>
      <c r="K185" s="76"/>
      <c r="L185" s="7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2.75" customHeight="1" x14ac:dyDescent="0.2">
      <c r="A186" s="26"/>
      <c r="B186" s="26"/>
      <c r="C186" s="26"/>
      <c r="D186" s="26"/>
      <c r="E186" s="100"/>
      <c r="F186" s="76"/>
      <c r="G186" s="76"/>
      <c r="H186" s="76"/>
      <c r="I186" s="100"/>
      <c r="J186" s="76"/>
      <c r="K186" s="76"/>
      <c r="L186" s="7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2.75" customHeight="1" x14ac:dyDescent="0.2">
      <c r="A187" s="26"/>
      <c r="B187" s="26"/>
      <c r="C187" s="26"/>
      <c r="D187" s="26"/>
      <c r="E187" s="100"/>
      <c r="F187" s="76"/>
      <c r="G187" s="76"/>
      <c r="H187" s="76"/>
      <c r="I187" s="100"/>
      <c r="J187" s="76"/>
      <c r="K187" s="76"/>
      <c r="L187" s="7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2.75" customHeight="1" x14ac:dyDescent="0.2">
      <c r="A188" s="26"/>
      <c r="B188" s="26"/>
      <c r="C188" s="26"/>
      <c r="D188" s="26"/>
      <c r="E188" s="100"/>
      <c r="F188" s="76"/>
      <c r="G188" s="76"/>
      <c r="H188" s="76"/>
      <c r="I188" s="100"/>
      <c r="J188" s="76"/>
      <c r="K188" s="76"/>
      <c r="L188" s="7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2.75" customHeight="1" x14ac:dyDescent="0.2">
      <c r="A189" s="26"/>
      <c r="B189" s="26"/>
      <c r="C189" s="26"/>
      <c r="D189" s="26"/>
      <c r="E189" s="100"/>
      <c r="F189" s="76"/>
      <c r="G189" s="76"/>
      <c r="H189" s="76"/>
      <c r="I189" s="100"/>
      <c r="J189" s="76"/>
      <c r="K189" s="76"/>
      <c r="L189" s="7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2.75" customHeight="1" x14ac:dyDescent="0.2">
      <c r="A190" s="26"/>
      <c r="B190" s="26"/>
      <c r="C190" s="26"/>
      <c r="D190" s="26"/>
      <c r="E190" s="100"/>
      <c r="F190" s="76"/>
      <c r="G190" s="76"/>
      <c r="H190" s="76"/>
      <c r="I190" s="100"/>
      <c r="J190" s="76"/>
      <c r="K190" s="76"/>
      <c r="L190" s="7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2.75" customHeight="1" x14ac:dyDescent="0.2">
      <c r="A191" s="26"/>
      <c r="B191" s="26"/>
      <c r="C191" s="26"/>
      <c r="D191" s="26"/>
      <c r="E191" s="100"/>
      <c r="F191" s="76"/>
      <c r="G191" s="76"/>
      <c r="H191" s="76"/>
      <c r="I191" s="100"/>
      <c r="J191" s="76"/>
      <c r="K191" s="76"/>
      <c r="L191" s="7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2.75" customHeight="1" x14ac:dyDescent="0.2">
      <c r="A192" s="26"/>
      <c r="B192" s="26"/>
      <c r="C192" s="26"/>
      <c r="D192" s="26"/>
      <c r="E192" s="100"/>
      <c r="F192" s="76"/>
      <c r="G192" s="76"/>
      <c r="H192" s="76"/>
      <c r="I192" s="100"/>
      <c r="J192" s="76"/>
      <c r="K192" s="76"/>
      <c r="L192" s="7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2.75" customHeight="1" x14ac:dyDescent="0.2">
      <c r="A193" s="26"/>
      <c r="B193" s="26"/>
      <c r="C193" s="26"/>
      <c r="D193" s="26"/>
      <c r="E193" s="100"/>
      <c r="F193" s="76"/>
      <c r="G193" s="76"/>
      <c r="H193" s="76"/>
      <c r="I193" s="100"/>
      <c r="J193" s="76"/>
      <c r="K193" s="76"/>
      <c r="L193" s="7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2.75" customHeight="1" x14ac:dyDescent="0.2">
      <c r="A194" s="26"/>
      <c r="B194" s="26"/>
      <c r="C194" s="26"/>
      <c r="D194" s="26"/>
      <c r="E194" s="100"/>
      <c r="F194" s="76"/>
      <c r="G194" s="76"/>
      <c r="H194" s="76"/>
      <c r="I194" s="100"/>
      <c r="J194" s="76"/>
      <c r="K194" s="76"/>
      <c r="L194" s="7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2.75" customHeight="1" x14ac:dyDescent="0.2">
      <c r="A195" s="26"/>
      <c r="B195" s="26"/>
      <c r="C195" s="26"/>
      <c r="D195" s="26"/>
      <c r="E195" s="100"/>
      <c r="F195" s="76"/>
      <c r="G195" s="76"/>
      <c r="H195" s="76"/>
      <c r="I195" s="100"/>
      <c r="J195" s="76"/>
      <c r="K195" s="76"/>
      <c r="L195" s="7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2.75" customHeight="1" x14ac:dyDescent="0.2">
      <c r="A196" s="26"/>
      <c r="B196" s="26"/>
      <c r="C196" s="26"/>
      <c r="D196" s="26"/>
      <c r="E196" s="100"/>
      <c r="F196" s="76"/>
      <c r="G196" s="76"/>
      <c r="H196" s="76"/>
      <c r="I196" s="100"/>
      <c r="J196" s="76"/>
      <c r="K196" s="76"/>
      <c r="L196" s="7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2.75" customHeight="1" x14ac:dyDescent="0.2">
      <c r="A197" s="26"/>
      <c r="B197" s="26"/>
      <c r="C197" s="26"/>
      <c r="D197" s="26"/>
      <c r="E197" s="100"/>
      <c r="F197" s="76"/>
      <c r="G197" s="76"/>
      <c r="H197" s="76"/>
      <c r="I197" s="100"/>
      <c r="J197" s="76"/>
      <c r="K197" s="76"/>
      <c r="L197" s="7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2.75" customHeight="1" x14ac:dyDescent="0.2">
      <c r="A198" s="26"/>
      <c r="B198" s="26"/>
      <c r="C198" s="26"/>
      <c r="D198" s="26"/>
      <c r="E198" s="100"/>
      <c r="F198" s="76"/>
      <c r="G198" s="76"/>
      <c r="H198" s="76"/>
      <c r="I198" s="100"/>
      <c r="J198" s="76"/>
      <c r="K198" s="76"/>
      <c r="L198" s="7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2.75" customHeight="1" x14ac:dyDescent="0.2">
      <c r="A199" s="26"/>
      <c r="B199" s="26"/>
      <c r="C199" s="26"/>
      <c r="D199" s="26"/>
      <c r="E199" s="100"/>
      <c r="F199" s="76"/>
      <c r="G199" s="76"/>
      <c r="H199" s="76"/>
      <c r="I199" s="100"/>
      <c r="J199" s="76"/>
      <c r="K199" s="76"/>
      <c r="L199" s="7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2.75" customHeight="1" x14ac:dyDescent="0.2">
      <c r="A200" s="26"/>
      <c r="B200" s="26"/>
      <c r="C200" s="26"/>
      <c r="D200" s="26"/>
      <c r="E200" s="100"/>
      <c r="F200" s="76"/>
      <c r="G200" s="76"/>
      <c r="H200" s="76"/>
      <c r="I200" s="100"/>
      <c r="J200" s="76"/>
      <c r="K200" s="76"/>
      <c r="L200" s="7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2.75" customHeight="1" x14ac:dyDescent="0.2">
      <c r="A201" s="26"/>
      <c r="B201" s="26"/>
      <c r="C201" s="26"/>
      <c r="D201" s="26"/>
      <c r="E201" s="100"/>
      <c r="F201" s="76"/>
      <c r="G201" s="76"/>
      <c r="H201" s="76"/>
      <c r="I201" s="100"/>
      <c r="J201" s="76"/>
      <c r="K201" s="76"/>
      <c r="L201" s="7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2.75" customHeight="1" x14ac:dyDescent="0.2">
      <c r="A202" s="26"/>
      <c r="B202" s="26"/>
      <c r="C202" s="26"/>
      <c r="D202" s="26"/>
      <c r="E202" s="100"/>
      <c r="F202" s="76"/>
      <c r="G202" s="76"/>
      <c r="H202" s="76"/>
      <c r="I202" s="100"/>
      <c r="J202" s="76"/>
      <c r="K202" s="76"/>
      <c r="L202" s="7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2.75" customHeight="1" x14ac:dyDescent="0.2">
      <c r="A203" s="26"/>
      <c r="B203" s="26"/>
      <c r="C203" s="26"/>
      <c r="D203" s="26"/>
      <c r="E203" s="100"/>
      <c r="F203" s="76"/>
      <c r="G203" s="76"/>
      <c r="H203" s="76"/>
      <c r="I203" s="100"/>
      <c r="J203" s="76"/>
      <c r="K203" s="76"/>
      <c r="L203" s="7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2.75" customHeight="1" x14ac:dyDescent="0.2">
      <c r="A204" s="26"/>
      <c r="B204" s="26"/>
      <c r="C204" s="26"/>
      <c r="D204" s="26"/>
      <c r="E204" s="100"/>
      <c r="F204" s="76"/>
      <c r="G204" s="76"/>
      <c r="H204" s="76"/>
      <c r="I204" s="100"/>
      <c r="J204" s="76"/>
      <c r="K204" s="76"/>
      <c r="L204" s="7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2.75" customHeight="1" x14ac:dyDescent="0.2">
      <c r="A205" s="26"/>
      <c r="B205" s="26"/>
      <c r="C205" s="26"/>
      <c r="D205" s="26"/>
      <c r="E205" s="100"/>
      <c r="F205" s="76"/>
      <c r="G205" s="76"/>
      <c r="H205" s="76"/>
      <c r="I205" s="100"/>
      <c r="J205" s="76"/>
      <c r="K205" s="76"/>
      <c r="L205" s="7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2.75" customHeight="1" x14ac:dyDescent="0.2">
      <c r="A206" s="26"/>
      <c r="B206" s="26"/>
      <c r="C206" s="26"/>
      <c r="D206" s="26"/>
      <c r="E206" s="100"/>
      <c r="F206" s="76"/>
      <c r="G206" s="76"/>
      <c r="H206" s="76"/>
      <c r="I206" s="100"/>
      <c r="J206" s="76"/>
      <c r="K206" s="76"/>
      <c r="L206" s="7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2.75" customHeight="1" x14ac:dyDescent="0.2">
      <c r="A207" s="26"/>
      <c r="B207" s="26"/>
      <c r="C207" s="26"/>
      <c r="D207" s="26"/>
      <c r="E207" s="100"/>
      <c r="F207" s="76"/>
      <c r="G207" s="76"/>
      <c r="H207" s="76"/>
      <c r="I207" s="100"/>
      <c r="J207" s="76"/>
      <c r="K207" s="76"/>
      <c r="L207" s="7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2.75" customHeight="1" x14ac:dyDescent="0.2">
      <c r="A208" s="26"/>
      <c r="B208" s="26"/>
      <c r="C208" s="26"/>
      <c r="D208" s="26"/>
      <c r="E208" s="100"/>
      <c r="F208" s="76"/>
      <c r="G208" s="76"/>
      <c r="H208" s="76"/>
      <c r="I208" s="100"/>
      <c r="J208" s="76"/>
      <c r="K208" s="76"/>
      <c r="L208" s="7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2.75" customHeight="1" x14ac:dyDescent="0.2">
      <c r="A209" s="26"/>
      <c r="B209" s="26"/>
      <c r="C209" s="26"/>
      <c r="D209" s="26"/>
      <c r="E209" s="100"/>
      <c r="F209" s="76"/>
      <c r="G209" s="76"/>
      <c r="H209" s="76"/>
      <c r="I209" s="100"/>
      <c r="J209" s="76"/>
      <c r="K209" s="76"/>
      <c r="L209" s="7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2.75" customHeight="1" x14ac:dyDescent="0.2">
      <c r="A210" s="26"/>
      <c r="B210" s="26"/>
      <c r="C210" s="26"/>
      <c r="D210" s="26"/>
      <c r="E210" s="100"/>
      <c r="F210" s="76"/>
      <c r="G210" s="76"/>
      <c r="H210" s="76"/>
      <c r="I210" s="100"/>
      <c r="J210" s="76"/>
      <c r="K210" s="76"/>
      <c r="L210" s="7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2.75" customHeight="1" x14ac:dyDescent="0.2">
      <c r="A211" s="26"/>
      <c r="B211" s="26"/>
      <c r="C211" s="26"/>
      <c r="D211" s="26"/>
      <c r="E211" s="100"/>
      <c r="F211" s="76"/>
      <c r="G211" s="76"/>
      <c r="H211" s="76"/>
      <c r="I211" s="100"/>
      <c r="J211" s="76"/>
      <c r="K211" s="76"/>
      <c r="L211" s="7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2.75" customHeight="1" x14ac:dyDescent="0.2">
      <c r="A212" s="26"/>
      <c r="B212" s="26"/>
      <c r="C212" s="26"/>
      <c r="D212" s="26"/>
      <c r="E212" s="100"/>
      <c r="F212" s="76"/>
      <c r="G212" s="76"/>
      <c r="H212" s="76"/>
      <c r="I212" s="100"/>
      <c r="J212" s="76"/>
      <c r="K212" s="76"/>
      <c r="L212" s="7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2.75" customHeight="1" x14ac:dyDescent="0.2">
      <c r="A213" s="26"/>
      <c r="B213" s="26"/>
      <c r="C213" s="26"/>
      <c r="D213" s="26"/>
      <c r="E213" s="100"/>
      <c r="F213" s="76"/>
      <c r="G213" s="76"/>
      <c r="H213" s="76"/>
      <c r="I213" s="100"/>
      <c r="J213" s="76"/>
      <c r="K213" s="76"/>
      <c r="L213" s="7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2.75" customHeight="1" x14ac:dyDescent="0.2">
      <c r="A214" s="26"/>
      <c r="B214" s="26"/>
      <c r="C214" s="26"/>
      <c r="D214" s="26"/>
      <c r="E214" s="100"/>
      <c r="F214" s="76"/>
      <c r="G214" s="76"/>
      <c r="H214" s="76"/>
      <c r="I214" s="100"/>
      <c r="J214" s="76"/>
      <c r="K214" s="76"/>
      <c r="L214" s="7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2.75" customHeight="1" x14ac:dyDescent="0.2">
      <c r="A215" s="26"/>
      <c r="B215" s="26"/>
      <c r="C215" s="26"/>
      <c r="D215" s="26"/>
      <c r="E215" s="100"/>
      <c r="F215" s="76"/>
      <c r="G215" s="76"/>
      <c r="H215" s="76"/>
      <c r="I215" s="100"/>
      <c r="J215" s="76"/>
      <c r="K215" s="76"/>
      <c r="L215" s="7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2.75" customHeight="1" x14ac:dyDescent="0.2">
      <c r="A216" s="26"/>
      <c r="B216" s="26"/>
      <c r="C216" s="26"/>
      <c r="D216" s="26"/>
      <c r="E216" s="100"/>
      <c r="F216" s="76"/>
      <c r="G216" s="76"/>
      <c r="H216" s="76"/>
      <c r="I216" s="100"/>
      <c r="J216" s="76"/>
      <c r="K216" s="76"/>
      <c r="L216" s="7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2.75" customHeight="1" x14ac:dyDescent="0.2">
      <c r="A217" s="26"/>
      <c r="B217" s="26"/>
      <c r="C217" s="26"/>
      <c r="D217" s="26"/>
      <c r="E217" s="100"/>
      <c r="F217" s="76"/>
      <c r="G217" s="76"/>
      <c r="H217" s="76"/>
      <c r="I217" s="100"/>
      <c r="J217" s="76"/>
      <c r="K217" s="76"/>
      <c r="L217" s="7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2.75" customHeight="1" x14ac:dyDescent="0.2">
      <c r="A218" s="26"/>
      <c r="B218" s="26"/>
      <c r="C218" s="26"/>
      <c r="D218" s="26"/>
      <c r="E218" s="100"/>
      <c r="F218" s="76"/>
      <c r="G218" s="76"/>
      <c r="H218" s="76"/>
      <c r="I218" s="100"/>
      <c r="J218" s="76"/>
      <c r="K218" s="76"/>
      <c r="L218" s="7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2.75" customHeight="1" x14ac:dyDescent="0.2">
      <c r="A219" s="26"/>
      <c r="B219" s="26"/>
      <c r="C219" s="26"/>
      <c r="D219" s="26"/>
      <c r="E219" s="100"/>
      <c r="F219" s="76"/>
      <c r="G219" s="76"/>
      <c r="H219" s="76"/>
      <c r="I219" s="100"/>
      <c r="J219" s="76"/>
      <c r="K219" s="76"/>
      <c r="L219" s="7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2.75" customHeight="1" x14ac:dyDescent="0.2">
      <c r="A220" s="26"/>
      <c r="B220" s="26"/>
      <c r="C220" s="26"/>
      <c r="D220" s="26"/>
      <c r="E220" s="100"/>
      <c r="F220" s="76"/>
      <c r="G220" s="76"/>
      <c r="H220" s="76"/>
      <c r="I220" s="100"/>
      <c r="J220" s="76"/>
      <c r="K220" s="76"/>
      <c r="L220" s="7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2.75" customHeight="1" x14ac:dyDescent="0.2">
      <c r="A221" s="26"/>
      <c r="B221" s="26"/>
      <c r="C221" s="26"/>
      <c r="D221" s="26"/>
      <c r="E221" s="100"/>
      <c r="F221" s="76"/>
      <c r="G221" s="76"/>
      <c r="H221" s="76"/>
      <c r="I221" s="100"/>
      <c r="J221" s="76"/>
      <c r="K221" s="76"/>
      <c r="L221" s="7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2.75" customHeight="1" x14ac:dyDescent="0.2">
      <c r="A222" s="26"/>
      <c r="B222" s="26"/>
      <c r="C222" s="26"/>
      <c r="D222" s="26"/>
      <c r="E222" s="100"/>
      <c r="F222" s="76"/>
      <c r="G222" s="76"/>
      <c r="H222" s="76"/>
      <c r="I222" s="100"/>
      <c r="J222" s="76"/>
      <c r="K222" s="76"/>
      <c r="L222" s="7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2.75" customHeight="1" x14ac:dyDescent="0.2">
      <c r="A223" s="26"/>
      <c r="B223" s="26"/>
      <c r="C223" s="26"/>
      <c r="D223" s="26"/>
      <c r="E223" s="100"/>
      <c r="F223" s="76"/>
      <c r="G223" s="76"/>
      <c r="H223" s="76"/>
      <c r="I223" s="100"/>
      <c r="J223" s="76"/>
      <c r="K223" s="76"/>
      <c r="L223" s="7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2.75" customHeight="1" x14ac:dyDescent="0.2">
      <c r="A224" s="26"/>
      <c r="B224" s="26"/>
      <c r="C224" s="26"/>
      <c r="D224" s="26"/>
      <c r="E224" s="100"/>
      <c r="F224" s="76"/>
      <c r="G224" s="76"/>
      <c r="H224" s="76"/>
      <c r="I224" s="100"/>
      <c r="J224" s="76"/>
      <c r="K224" s="76"/>
      <c r="L224" s="7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2.75" customHeight="1" x14ac:dyDescent="0.2">
      <c r="A225" s="26"/>
      <c r="B225" s="26"/>
      <c r="C225" s="26"/>
      <c r="D225" s="26"/>
      <c r="E225" s="100"/>
      <c r="F225" s="76"/>
      <c r="G225" s="76"/>
      <c r="H225" s="76"/>
      <c r="I225" s="100"/>
      <c r="J225" s="76"/>
      <c r="K225" s="76"/>
      <c r="L225" s="7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2.75" customHeight="1" x14ac:dyDescent="0.2">
      <c r="A226" s="26"/>
      <c r="B226" s="26"/>
      <c r="C226" s="26"/>
      <c r="D226" s="26"/>
      <c r="E226" s="100"/>
      <c r="F226" s="76"/>
      <c r="G226" s="76"/>
      <c r="H226" s="76"/>
      <c r="I226" s="100"/>
      <c r="J226" s="76"/>
      <c r="K226" s="76"/>
      <c r="L226" s="7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2.75" customHeight="1" x14ac:dyDescent="0.2">
      <c r="A227" s="26"/>
      <c r="B227" s="26"/>
      <c r="C227" s="26"/>
      <c r="D227" s="26"/>
      <c r="E227" s="100"/>
      <c r="F227" s="76"/>
      <c r="G227" s="76"/>
      <c r="H227" s="76"/>
      <c r="I227" s="100"/>
      <c r="J227" s="76"/>
      <c r="K227" s="76"/>
      <c r="L227" s="7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2.75" customHeight="1" x14ac:dyDescent="0.2">
      <c r="A228" s="26"/>
      <c r="B228" s="26"/>
      <c r="C228" s="26"/>
      <c r="D228" s="26"/>
      <c r="E228" s="100"/>
      <c r="F228" s="76"/>
      <c r="G228" s="76"/>
      <c r="H228" s="76"/>
      <c r="I228" s="100"/>
      <c r="J228" s="76"/>
      <c r="K228" s="76"/>
      <c r="L228" s="7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2.75" customHeight="1" x14ac:dyDescent="0.2">
      <c r="A229" s="26"/>
      <c r="B229" s="26"/>
      <c r="C229" s="26"/>
      <c r="D229" s="26"/>
      <c r="E229" s="100"/>
      <c r="F229" s="76"/>
      <c r="G229" s="76"/>
      <c r="H229" s="76"/>
      <c r="I229" s="100"/>
      <c r="J229" s="76"/>
      <c r="K229" s="76"/>
      <c r="L229" s="7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2.75" customHeight="1" x14ac:dyDescent="0.2">
      <c r="A230" s="26"/>
      <c r="B230" s="26"/>
      <c r="C230" s="26"/>
      <c r="D230" s="26"/>
      <c r="E230" s="100"/>
      <c r="F230" s="76"/>
      <c r="G230" s="76"/>
      <c r="H230" s="76"/>
      <c r="I230" s="100"/>
      <c r="J230" s="76"/>
      <c r="K230" s="76"/>
      <c r="L230" s="7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2.75" customHeight="1" x14ac:dyDescent="0.2">
      <c r="A231" s="26"/>
      <c r="B231" s="26"/>
      <c r="C231" s="26"/>
      <c r="D231" s="26"/>
      <c r="E231" s="100"/>
      <c r="F231" s="76"/>
      <c r="G231" s="76"/>
      <c r="H231" s="76"/>
      <c r="I231" s="100"/>
      <c r="J231" s="76"/>
      <c r="K231" s="76"/>
      <c r="L231" s="7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2.75" customHeight="1" x14ac:dyDescent="0.2">
      <c r="A232" s="26"/>
      <c r="B232" s="26"/>
      <c r="C232" s="26"/>
      <c r="D232" s="26"/>
      <c r="E232" s="100"/>
      <c r="F232" s="76"/>
      <c r="G232" s="76"/>
      <c r="H232" s="76"/>
      <c r="I232" s="100"/>
      <c r="J232" s="76"/>
      <c r="K232" s="76"/>
      <c r="L232" s="7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2.75" customHeight="1" x14ac:dyDescent="0.2">
      <c r="A233" s="26"/>
      <c r="B233" s="26"/>
      <c r="C233" s="26"/>
      <c r="D233" s="26"/>
      <c r="E233" s="100"/>
      <c r="F233" s="76"/>
      <c r="G233" s="76"/>
      <c r="H233" s="76"/>
      <c r="I233" s="100"/>
      <c r="J233" s="76"/>
      <c r="K233" s="76"/>
      <c r="L233" s="7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2.75" customHeight="1" x14ac:dyDescent="0.2">
      <c r="A234" s="26"/>
      <c r="B234" s="26"/>
      <c r="C234" s="26"/>
      <c r="D234" s="26"/>
      <c r="E234" s="100"/>
      <c r="F234" s="76"/>
      <c r="G234" s="76"/>
      <c r="H234" s="76"/>
      <c r="I234" s="100"/>
      <c r="J234" s="76"/>
      <c r="K234" s="76"/>
      <c r="L234" s="7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2.75" customHeight="1" x14ac:dyDescent="0.2">
      <c r="A235" s="26"/>
      <c r="B235" s="26"/>
      <c r="C235" s="26"/>
      <c r="D235" s="26"/>
      <c r="E235" s="100"/>
      <c r="F235" s="76"/>
      <c r="G235" s="76"/>
      <c r="H235" s="76"/>
      <c r="I235" s="100"/>
      <c r="J235" s="76"/>
      <c r="K235" s="76"/>
      <c r="L235" s="7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2.75" customHeight="1" x14ac:dyDescent="0.2">
      <c r="A236" s="26"/>
      <c r="B236" s="26"/>
      <c r="C236" s="26"/>
      <c r="D236" s="26"/>
      <c r="E236" s="100"/>
      <c r="F236" s="76"/>
      <c r="G236" s="76"/>
      <c r="H236" s="76"/>
      <c r="I236" s="100"/>
      <c r="J236" s="76"/>
      <c r="K236" s="76"/>
      <c r="L236" s="7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2.75" customHeight="1" x14ac:dyDescent="0.2">
      <c r="A237" s="26"/>
      <c r="B237" s="26"/>
      <c r="C237" s="26"/>
      <c r="D237" s="26"/>
      <c r="E237" s="100"/>
      <c r="F237" s="76"/>
      <c r="G237" s="76"/>
      <c r="H237" s="76"/>
      <c r="I237" s="100"/>
      <c r="J237" s="76"/>
      <c r="K237" s="76"/>
      <c r="L237" s="7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2.75" customHeight="1" x14ac:dyDescent="0.2">
      <c r="A238" s="26"/>
      <c r="B238" s="26"/>
      <c r="C238" s="26"/>
      <c r="D238" s="26"/>
      <c r="E238" s="100"/>
      <c r="F238" s="76"/>
      <c r="G238" s="76"/>
      <c r="H238" s="76"/>
      <c r="I238" s="100"/>
      <c r="J238" s="76"/>
      <c r="K238" s="76"/>
      <c r="L238" s="7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2.75" customHeight="1" x14ac:dyDescent="0.2">
      <c r="A239" s="26"/>
      <c r="B239" s="26"/>
      <c r="C239" s="26"/>
      <c r="D239" s="26"/>
      <c r="E239" s="100"/>
      <c r="F239" s="76"/>
      <c r="G239" s="76"/>
      <c r="H239" s="76"/>
      <c r="I239" s="100"/>
      <c r="J239" s="76"/>
      <c r="K239" s="76"/>
      <c r="L239" s="7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2.75" customHeight="1" x14ac:dyDescent="0.2">
      <c r="A240" s="26"/>
      <c r="B240" s="26"/>
      <c r="C240" s="26"/>
      <c r="D240" s="26"/>
      <c r="E240" s="100"/>
      <c r="F240" s="76"/>
      <c r="G240" s="76"/>
      <c r="H240" s="76"/>
      <c r="I240" s="100"/>
      <c r="J240" s="76"/>
      <c r="K240" s="76"/>
      <c r="L240" s="7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2.75" customHeight="1" x14ac:dyDescent="0.2">
      <c r="A241" s="26"/>
      <c r="B241" s="26"/>
      <c r="C241" s="26"/>
      <c r="D241" s="26"/>
      <c r="E241" s="100"/>
      <c r="F241" s="76"/>
      <c r="G241" s="76"/>
      <c r="H241" s="76"/>
      <c r="I241" s="100"/>
      <c r="J241" s="76"/>
      <c r="K241" s="76"/>
      <c r="L241" s="7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2.75" customHeight="1" x14ac:dyDescent="0.2">
      <c r="A242" s="26"/>
      <c r="B242" s="26"/>
      <c r="C242" s="26"/>
      <c r="D242" s="26"/>
      <c r="E242" s="100"/>
      <c r="F242" s="76"/>
      <c r="G242" s="76"/>
      <c r="H242" s="76"/>
      <c r="I242" s="100"/>
      <c r="J242" s="76"/>
      <c r="K242" s="76"/>
      <c r="L242" s="7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2.75" customHeight="1" x14ac:dyDescent="0.2">
      <c r="A243" s="26"/>
      <c r="B243" s="26"/>
      <c r="C243" s="26"/>
      <c r="D243" s="26"/>
      <c r="E243" s="100"/>
      <c r="F243" s="76"/>
      <c r="G243" s="76"/>
      <c r="H243" s="76"/>
      <c r="I243" s="100"/>
      <c r="J243" s="76"/>
      <c r="K243" s="76"/>
      <c r="L243" s="7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2.75" customHeight="1" x14ac:dyDescent="0.2">
      <c r="A244" s="26"/>
      <c r="B244" s="26"/>
      <c r="C244" s="26"/>
      <c r="D244" s="26"/>
      <c r="E244" s="100"/>
      <c r="F244" s="76"/>
      <c r="G244" s="76"/>
      <c r="H244" s="76"/>
      <c r="I244" s="100"/>
      <c r="J244" s="76"/>
      <c r="K244" s="76"/>
      <c r="L244" s="7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2.75" customHeight="1" x14ac:dyDescent="0.2">
      <c r="A245" s="26"/>
      <c r="B245" s="26"/>
      <c r="C245" s="26"/>
      <c r="D245" s="26"/>
      <c r="E245" s="100"/>
      <c r="F245" s="76"/>
      <c r="G245" s="76"/>
      <c r="H245" s="76"/>
      <c r="I245" s="100"/>
      <c r="J245" s="76"/>
      <c r="K245" s="76"/>
      <c r="L245" s="7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2.75" customHeight="1" x14ac:dyDescent="0.2">
      <c r="A246" s="26"/>
      <c r="B246" s="26"/>
      <c r="C246" s="26"/>
      <c r="D246" s="26"/>
      <c r="E246" s="100"/>
      <c r="F246" s="76"/>
      <c r="G246" s="76"/>
      <c r="H246" s="76"/>
      <c r="I246" s="100"/>
      <c r="J246" s="76"/>
      <c r="K246" s="76"/>
      <c r="L246" s="7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2.75" customHeight="1" x14ac:dyDescent="0.2">
      <c r="A247" s="26"/>
      <c r="B247" s="26"/>
      <c r="C247" s="26"/>
      <c r="D247" s="26"/>
      <c r="E247" s="100"/>
      <c r="F247" s="76"/>
      <c r="G247" s="76"/>
      <c r="H247" s="76"/>
      <c r="I247" s="100"/>
      <c r="J247" s="76"/>
      <c r="K247" s="76"/>
      <c r="L247" s="7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2.75" customHeight="1" x14ac:dyDescent="0.2">
      <c r="A248" s="26"/>
      <c r="B248" s="26"/>
      <c r="C248" s="26"/>
      <c r="D248" s="26"/>
      <c r="E248" s="100"/>
      <c r="F248" s="76"/>
      <c r="G248" s="76"/>
      <c r="H248" s="76"/>
      <c r="I248" s="100"/>
      <c r="J248" s="76"/>
      <c r="K248" s="76"/>
      <c r="L248" s="7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2.75" customHeight="1" x14ac:dyDescent="0.2">
      <c r="A249" s="26"/>
      <c r="B249" s="26"/>
      <c r="C249" s="26"/>
      <c r="D249" s="26"/>
      <c r="E249" s="100"/>
      <c r="F249" s="76"/>
      <c r="G249" s="76"/>
      <c r="H249" s="76"/>
      <c r="I249" s="100"/>
      <c r="J249" s="76"/>
      <c r="K249" s="76"/>
      <c r="L249" s="7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2.75" customHeight="1" x14ac:dyDescent="0.2">
      <c r="A250" s="26"/>
      <c r="B250" s="26"/>
      <c r="C250" s="26"/>
      <c r="D250" s="26"/>
      <c r="E250" s="100"/>
      <c r="F250" s="76"/>
      <c r="G250" s="76"/>
      <c r="H250" s="76"/>
      <c r="I250" s="100"/>
      <c r="J250" s="76"/>
      <c r="K250" s="76"/>
      <c r="L250" s="7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2.75" customHeight="1" x14ac:dyDescent="0.2">
      <c r="A251" s="26"/>
      <c r="B251" s="26"/>
      <c r="C251" s="26"/>
      <c r="D251" s="26"/>
      <c r="E251" s="100"/>
      <c r="F251" s="76"/>
      <c r="G251" s="76"/>
      <c r="H251" s="76"/>
      <c r="I251" s="100"/>
      <c r="J251" s="76"/>
      <c r="K251" s="76"/>
      <c r="L251" s="7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2.75" customHeight="1" x14ac:dyDescent="0.2">
      <c r="A252" s="26"/>
      <c r="B252" s="26"/>
      <c r="C252" s="26"/>
      <c r="D252" s="26"/>
      <c r="E252" s="100"/>
      <c r="F252" s="76"/>
      <c r="G252" s="76"/>
      <c r="H252" s="76"/>
      <c r="I252" s="100"/>
      <c r="J252" s="76"/>
      <c r="K252" s="76"/>
      <c r="L252" s="7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2.75" customHeight="1" x14ac:dyDescent="0.2">
      <c r="A253" s="26"/>
      <c r="B253" s="26"/>
      <c r="C253" s="26"/>
      <c r="D253" s="26"/>
      <c r="E253" s="100"/>
      <c r="F253" s="76"/>
      <c r="G253" s="76"/>
      <c r="H253" s="76"/>
      <c r="I253" s="100"/>
      <c r="J253" s="76"/>
      <c r="K253" s="76"/>
      <c r="L253" s="7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2.75" customHeight="1" x14ac:dyDescent="0.2">
      <c r="A254" s="26"/>
      <c r="B254" s="26"/>
      <c r="C254" s="26"/>
      <c r="D254" s="26"/>
      <c r="E254" s="100"/>
      <c r="F254" s="76"/>
      <c r="G254" s="76"/>
      <c r="H254" s="76"/>
      <c r="I254" s="100"/>
      <c r="J254" s="76"/>
      <c r="K254" s="76"/>
      <c r="L254" s="7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2.75" customHeight="1" x14ac:dyDescent="0.2">
      <c r="A255" s="26"/>
      <c r="B255" s="26"/>
      <c r="C255" s="26"/>
      <c r="D255" s="26"/>
      <c r="E255" s="100"/>
      <c r="F255" s="76"/>
      <c r="G255" s="76"/>
      <c r="H255" s="76"/>
      <c r="I255" s="100"/>
      <c r="J255" s="76"/>
      <c r="K255" s="76"/>
      <c r="L255" s="7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2.75" customHeight="1" x14ac:dyDescent="0.2">
      <c r="A256" s="26"/>
      <c r="B256" s="26"/>
      <c r="C256" s="26"/>
      <c r="D256" s="26"/>
      <c r="E256" s="100"/>
      <c r="F256" s="76"/>
      <c r="G256" s="76"/>
      <c r="H256" s="76"/>
      <c r="I256" s="100"/>
      <c r="J256" s="76"/>
      <c r="K256" s="76"/>
      <c r="L256" s="7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2.75" customHeight="1" x14ac:dyDescent="0.2">
      <c r="A257" s="26"/>
      <c r="B257" s="26"/>
      <c r="C257" s="26"/>
      <c r="D257" s="26"/>
      <c r="E257" s="100"/>
      <c r="F257" s="76"/>
      <c r="G257" s="76"/>
      <c r="H257" s="76"/>
      <c r="I257" s="100"/>
      <c r="J257" s="76"/>
      <c r="K257" s="76"/>
      <c r="L257" s="7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2.75" customHeight="1" x14ac:dyDescent="0.2">
      <c r="A258" s="26"/>
      <c r="B258" s="26"/>
      <c r="C258" s="26"/>
      <c r="D258" s="26"/>
      <c r="E258" s="100"/>
      <c r="F258" s="76"/>
      <c r="G258" s="76"/>
      <c r="H258" s="76"/>
      <c r="I258" s="100"/>
      <c r="J258" s="76"/>
      <c r="K258" s="76"/>
      <c r="L258" s="7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2.75" customHeight="1" x14ac:dyDescent="0.2">
      <c r="A259" s="26"/>
      <c r="B259" s="26"/>
      <c r="C259" s="26"/>
      <c r="D259" s="26"/>
      <c r="E259" s="100"/>
      <c r="F259" s="76"/>
      <c r="G259" s="76"/>
      <c r="H259" s="76"/>
      <c r="I259" s="100"/>
      <c r="J259" s="76"/>
      <c r="K259" s="76"/>
      <c r="L259" s="7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2.75" customHeight="1" x14ac:dyDescent="0.2">
      <c r="A260" s="26"/>
      <c r="B260" s="26"/>
      <c r="C260" s="26"/>
      <c r="D260" s="26"/>
      <c r="E260" s="100"/>
      <c r="F260" s="76"/>
      <c r="G260" s="76"/>
      <c r="H260" s="76"/>
      <c r="I260" s="100"/>
      <c r="J260" s="76"/>
      <c r="K260" s="76"/>
      <c r="L260" s="7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2.75" customHeight="1" x14ac:dyDescent="0.2">
      <c r="A261" s="26"/>
      <c r="B261" s="26"/>
      <c r="C261" s="26"/>
      <c r="D261" s="26"/>
      <c r="E261" s="100"/>
      <c r="F261" s="76"/>
      <c r="G261" s="76"/>
      <c r="H261" s="76"/>
      <c r="I261" s="100"/>
      <c r="J261" s="76"/>
      <c r="K261" s="76"/>
      <c r="L261" s="7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2.75" customHeight="1" x14ac:dyDescent="0.2">
      <c r="A262" s="26"/>
      <c r="B262" s="26"/>
      <c r="C262" s="26"/>
      <c r="D262" s="26"/>
      <c r="E262" s="100"/>
      <c r="F262" s="76"/>
      <c r="G262" s="76"/>
      <c r="H262" s="76"/>
      <c r="I262" s="100"/>
      <c r="J262" s="76"/>
      <c r="K262" s="76"/>
      <c r="L262" s="7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2.75" customHeight="1" x14ac:dyDescent="0.2">
      <c r="A263" s="26"/>
      <c r="B263" s="26"/>
      <c r="C263" s="26"/>
      <c r="D263" s="26"/>
      <c r="E263" s="100"/>
      <c r="F263" s="76"/>
      <c r="G263" s="76"/>
      <c r="H263" s="76"/>
      <c r="I263" s="100"/>
      <c r="J263" s="76"/>
      <c r="K263" s="76"/>
      <c r="L263" s="7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2.75" customHeight="1" x14ac:dyDescent="0.2">
      <c r="A264" s="26"/>
      <c r="B264" s="26"/>
      <c r="C264" s="26"/>
      <c r="D264" s="26"/>
      <c r="E264" s="100"/>
      <c r="F264" s="76"/>
      <c r="G264" s="76"/>
      <c r="H264" s="76"/>
      <c r="I264" s="100"/>
      <c r="J264" s="76"/>
      <c r="K264" s="76"/>
      <c r="L264" s="7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2.75" customHeight="1" x14ac:dyDescent="0.2">
      <c r="A265" s="26"/>
      <c r="B265" s="26"/>
      <c r="C265" s="26"/>
      <c r="D265" s="26"/>
      <c r="E265" s="100"/>
      <c r="F265" s="76"/>
      <c r="G265" s="76"/>
      <c r="H265" s="76"/>
      <c r="I265" s="100"/>
      <c r="J265" s="76"/>
      <c r="K265" s="76"/>
      <c r="L265" s="7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2.75" customHeight="1" x14ac:dyDescent="0.2">
      <c r="A266" s="26"/>
      <c r="B266" s="26"/>
      <c r="C266" s="26"/>
      <c r="D266" s="26"/>
      <c r="E266" s="100"/>
      <c r="F266" s="76"/>
      <c r="G266" s="76"/>
      <c r="H266" s="76"/>
      <c r="I266" s="100"/>
      <c r="J266" s="76"/>
      <c r="K266" s="76"/>
      <c r="L266" s="7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2.75" customHeight="1" x14ac:dyDescent="0.2">
      <c r="A267" s="26"/>
      <c r="B267" s="26"/>
      <c r="C267" s="26"/>
      <c r="D267" s="26"/>
      <c r="E267" s="100"/>
      <c r="F267" s="76"/>
      <c r="G267" s="76"/>
      <c r="H267" s="76"/>
      <c r="I267" s="100"/>
      <c r="J267" s="76"/>
      <c r="K267" s="76"/>
      <c r="L267" s="7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2.75" customHeight="1" x14ac:dyDescent="0.2">
      <c r="A268" s="26"/>
      <c r="B268" s="26"/>
      <c r="C268" s="26"/>
      <c r="D268" s="26"/>
      <c r="E268" s="100"/>
      <c r="F268" s="76"/>
      <c r="G268" s="76"/>
      <c r="H268" s="76"/>
      <c r="I268" s="100"/>
      <c r="J268" s="76"/>
      <c r="K268" s="76"/>
      <c r="L268" s="7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2.75" customHeight="1" x14ac:dyDescent="0.2">
      <c r="A269" s="26"/>
      <c r="B269" s="26"/>
      <c r="C269" s="26"/>
      <c r="D269" s="26"/>
      <c r="E269" s="100"/>
      <c r="F269" s="76"/>
      <c r="G269" s="76"/>
      <c r="H269" s="76"/>
      <c r="I269" s="100"/>
      <c r="J269" s="76"/>
      <c r="K269" s="76"/>
      <c r="L269" s="7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2.75" customHeight="1" x14ac:dyDescent="0.2">
      <c r="A270" s="26"/>
      <c r="B270" s="26"/>
      <c r="C270" s="26"/>
      <c r="D270" s="26"/>
      <c r="E270" s="100"/>
      <c r="F270" s="76"/>
      <c r="G270" s="76"/>
      <c r="H270" s="76"/>
      <c r="I270" s="100"/>
      <c r="J270" s="76"/>
      <c r="K270" s="76"/>
      <c r="L270" s="7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2.75" customHeight="1" x14ac:dyDescent="0.2">
      <c r="A271" s="26"/>
      <c r="B271" s="26"/>
      <c r="C271" s="26"/>
      <c r="D271" s="26"/>
      <c r="E271" s="100"/>
      <c r="F271" s="76"/>
      <c r="G271" s="76"/>
      <c r="H271" s="76"/>
      <c r="I271" s="100"/>
      <c r="J271" s="76"/>
      <c r="K271" s="76"/>
      <c r="L271" s="7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2.75" customHeight="1" x14ac:dyDescent="0.2">
      <c r="A272" s="26"/>
      <c r="B272" s="26"/>
      <c r="C272" s="26"/>
      <c r="D272" s="26"/>
      <c r="E272" s="100"/>
      <c r="F272" s="76"/>
      <c r="G272" s="76"/>
      <c r="H272" s="76"/>
      <c r="I272" s="100"/>
      <c r="J272" s="76"/>
      <c r="K272" s="76"/>
      <c r="L272" s="7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2.75" customHeight="1" x14ac:dyDescent="0.2">
      <c r="A273" s="26"/>
      <c r="B273" s="26"/>
      <c r="C273" s="26"/>
      <c r="D273" s="26"/>
      <c r="E273" s="100"/>
      <c r="F273" s="76"/>
      <c r="G273" s="76"/>
      <c r="H273" s="76"/>
      <c r="I273" s="100"/>
      <c r="J273" s="76"/>
      <c r="K273" s="76"/>
      <c r="L273" s="7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2.75" customHeight="1" x14ac:dyDescent="0.2">
      <c r="A274" s="26"/>
      <c r="B274" s="26"/>
      <c r="C274" s="26"/>
      <c r="D274" s="26"/>
      <c r="E274" s="100"/>
      <c r="F274" s="76"/>
      <c r="G274" s="76"/>
      <c r="H274" s="76"/>
      <c r="I274" s="100"/>
      <c r="J274" s="76"/>
      <c r="K274" s="76"/>
      <c r="L274" s="7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2.75" customHeight="1" x14ac:dyDescent="0.2">
      <c r="A275" s="26"/>
      <c r="B275" s="26"/>
      <c r="C275" s="26"/>
      <c r="D275" s="26"/>
      <c r="E275" s="100"/>
      <c r="F275" s="76"/>
      <c r="G275" s="76"/>
      <c r="H275" s="76"/>
      <c r="I275" s="100"/>
      <c r="J275" s="76"/>
      <c r="K275" s="76"/>
      <c r="L275" s="7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2.75" customHeight="1" x14ac:dyDescent="0.2">
      <c r="A276" s="26"/>
      <c r="B276" s="26"/>
      <c r="C276" s="26"/>
      <c r="D276" s="26"/>
      <c r="E276" s="100"/>
      <c r="F276" s="76"/>
      <c r="G276" s="76"/>
      <c r="H276" s="76"/>
      <c r="I276" s="100"/>
      <c r="J276" s="76"/>
      <c r="K276" s="76"/>
      <c r="L276" s="7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2.75" customHeight="1" x14ac:dyDescent="0.2">
      <c r="A277" s="26"/>
      <c r="B277" s="26"/>
      <c r="C277" s="26"/>
      <c r="D277" s="26"/>
      <c r="E277" s="100"/>
      <c r="F277" s="76"/>
      <c r="G277" s="76"/>
      <c r="H277" s="76"/>
      <c r="I277" s="100"/>
      <c r="J277" s="76"/>
      <c r="K277" s="76"/>
      <c r="L277" s="7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2.75" customHeight="1" x14ac:dyDescent="0.2">
      <c r="A278" s="26"/>
      <c r="B278" s="26"/>
      <c r="C278" s="26"/>
      <c r="D278" s="26"/>
      <c r="E278" s="100"/>
      <c r="F278" s="76"/>
      <c r="G278" s="76"/>
      <c r="H278" s="76"/>
      <c r="I278" s="100"/>
      <c r="J278" s="76"/>
      <c r="K278" s="76"/>
      <c r="L278" s="7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2.75" customHeight="1" x14ac:dyDescent="0.2">
      <c r="A279" s="26"/>
      <c r="B279" s="26"/>
      <c r="C279" s="26"/>
      <c r="D279" s="26"/>
      <c r="E279" s="100"/>
      <c r="F279" s="76"/>
      <c r="G279" s="76"/>
      <c r="H279" s="76"/>
      <c r="I279" s="100"/>
      <c r="J279" s="76"/>
      <c r="K279" s="76"/>
      <c r="L279" s="7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2.75" customHeight="1" x14ac:dyDescent="0.2">
      <c r="A280" s="26"/>
      <c r="B280" s="26"/>
      <c r="C280" s="26"/>
      <c r="D280" s="26"/>
      <c r="E280" s="100"/>
      <c r="F280" s="76"/>
      <c r="G280" s="76"/>
      <c r="H280" s="76"/>
      <c r="I280" s="100"/>
      <c r="J280" s="76"/>
      <c r="K280" s="76"/>
      <c r="L280" s="7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2.75" customHeight="1" x14ac:dyDescent="0.2">
      <c r="A281" s="26"/>
      <c r="B281" s="26"/>
      <c r="C281" s="26"/>
      <c r="D281" s="26"/>
      <c r="E281" s="100"/>
      <c r="F281" s="76"/>
      <c r="G281" s="76"/>
      <c r="H281" s="76"/>
      <c r="I281" s="100"/>
      <c r="J281" s="76"/>
      <c r="K281" s="76"/>
      <c r="L281" s="7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2.75" customHeight="1" x14ac:dyDescent="0.2">
      <c r="A282" s="26"/>
      <c r="B282" s="26"/>
      <c r="C282" s="26"/>
      <c r="D282" s="26"/>
      <c r="E282" s="100"/>
      <c r="F282" s="76"/>
      <c r="G282" s="76"/>
      <c r="H282" s="76"/>
      <c r="I282" s="100"/>
      <c r="J282" s="76"/>
      <c r="K282" s="76"/>
      <c r="L282" s="7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2.75" customHeight="1" x14ac:dyDescent="0.2">
      <c r="A283" s="26"/>
      <c r="B283" s="26"/>
      <c r="C283" s="26"/>
      <c r="D283" s="26"/>
      <c r="E283" s="100"/>
      <c r="F283" s="76"/>
      <c r="G283" s="76"/>
      <c r="H283" s="76"/>
      <c r="I283" s="100"/>
      <c r="J283" s="76"/>
      <c r="K283" s="76"/>
      <c r="L283" s="7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2.75" customHeight="1" x14ac:dyDescent="0.2">
      <c r="A284" s="26"/>
      <c r="B284" s="26"/>
      <c r="C284" s="26"/>
      <c r="D284" s="26"/>
      <c r="E284" s="100"/>
      <c r="F284" s="76"/>
      <c r="G284" s="76"/>
      <c r="H284" s="76"/>
      <c r="I284" s="100"/>
      <c r="J284" s="76"/>
      <c r="K284" s="76"/>
      <c r="L284" s="7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2.75" customHeight="1" x14ac:dyDescent="0.2">
      <c r="A285" s="26"/>
      <c r="B285" s="26"/>
      <c r="C285" s="26"/>
      <c r="D285" s="26"/>
      <c r="E285" s="100"/>
      <c r="F285" s="76"/>
      <c r="G285" s="76"/>
      <c r="H285" s="76"/>
      <c r="I285" s="100"/>
      <c r="J285" s="76"/>
      <c r="K285" s="76"/>
      <c r="L285" s="7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2.75" customHeight="1" x14ac:dyDescent="0.2">
      <c r="A286" s="26"/>
      <c r="B286" s="26"/>
      <c r="C286" s="26"/>
      <c r="D286" s="26"/>
      <c r="E286" s="100"/>
      <c r="F286" s="76"/>
      <c r="G286" s="76"/>
      <c r="H286" s="76"/>
      <c r="I286" s="100"/>
      <c r="J286" s="76"/>
      <c r="K286" s="76"/>
      <c r="L286" s="7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5.75" customHeight="1" x14ac:dyDescent="0.2">
      <c r="G287" s="85"/>
    </row>
    <row r="288" spans="1:25" ht="15.75" customHeight="1" x14ac:dyDescent="0.2">
      <c r="G288" s="85"/>
    </row>
    <row r="289" spans="7:7" ht="15.75" customHeight="1" x14ac:dyDescent="0.2">
      <c r="G289" s="85"/>
    </row>
    <row r="290" spans="7:7" ht="15.75" customHeight="1" x14ac:dyDescent="0.2">
      <c r="G290" s="85"/>
    </row>
    <row r="291" spans="7:7" ht="15.75" customHeight="1" x14ac:dyDescent="0.2">
      <c r="G291" s="85"/>
    </row>
    <row r="292" spans="7:7" ht="15.75" customHeight="1" x14ac:dyDescent="0.2">
      <c r="G292" s="85"/>
    </row>
    <row r="293" spans="7:7" ht="15.75" customHeight="1" x14ac:dyDescent="0.2">
      <c r="G293" s="85"/>
    </row>
    <row r="294" spans="7:7" ht="15.75" customHeight="1" x14ac:dyDescent="0.2">
      <c r="G294" s="85"/>
    </row>
    <row r="295" spans="7:7" ht="15.75" customHeight="1" x14ac:dyDescent="0.2">
      <c r="G295" s="85"/>
    </row>
    <row r="296" spans="7:7" ht="15.75" customHeight="1" x14ac:dyDescent="0.2">
      <c r="G296" s="85"/>
    </row>
    <row r="297" spans="7:7" ht="15.75" customHeight="1" x14ac:dyDescent="0.2">
      <c r="G297" s="85"/>
    </row>
    <row r="298" spans="7:7" ht="15.75" customHeight="1" x14ac:dyDescent="0.2">
      <c r="G298" s="85"/>
    </row>
    <row r="299" spans="7:7" ht="15.75" customHeight="1" x14ac:dyDescent="0.2">
      <c r="G299" s="85"/>
    </row>
    <row r="300" spans="7:7" ht="15.75" customHeight="1" x14ac:dyDescent="0.2">
      <c r="G300" s="85"/>
    </row>
    <row r="301" spans="7:7" ht="15.75" customHeight="1" x14ac:dyDescent="0.2">
      <c r="G301" s="85"/>
    </row>
    <row r="302" spans="7:7" ht="15.75" customHeight="1" x14ac:dyDescent="0.2">
      <c r="G302" s="85"/>
    </row>
    <row r="303" spans="7:7" ht="15.75" customHeight="1" x14ac:dyDescent="0.2">
      <c r="G303" s="85"/>
    </row>
    <row r="304" spans="7:7" ht="15.75" customHeight="1" x14ac:dyDescent="0.2">
      <c r="G304" s="85"/>
    </row>
    <row r="305" spans="7:7" ht="15.75" customHeight="1" x14ac:dyDescent="0.2">
      <c r="G305" s="85"/>
    </row>
    <row r="306" spans="7:7" ht="15.75" customHeight="1" x14ac:dyDescent="0.2">
      <c r="G306" s="85"/>
    </row>
    <row r="307" spans="7:7" ht="15.75" customHeight="1" x14ac:dyDescent="0.2">
      <c r="G307" s="85"/>
    </row>
    <row r="308" spans="7:7" ht="15.75" customHeight="1" x14ac:dyDescent="0.2">
      <c r="G308" s="85"/>
    </row>
    <row r="309" spans="7:7" ht="15.75" customHeight="1" x14ac:dyDescent="0.2">
      <c r="G309" s="85"/>
    </row>
    <row r="310" spans="7:7" ht="15.75" customHeight="1" x14ac:dyDescent="0.2">
      <c r="G310" s="85"/>
    </row>
    <row r="311" spans="7:7" ht="15.75" customHeight="1" x14ac:dyDescent="0.2">
      <c r="G311" s="85"/>
    </row>
    <row r="312" spans="7:7" ht="15.75" customHeight="1" x14ac:dyDescent="0.2">
      <c r="G312" s="85"/>
    </row>
    <row r="313" spans="7:7" ht="15.75" customHeight="1" x14ac:dyDescent="0.2">
      <c r="G313" s="85"/>
    </row>
    <row r="314" spans="7:7" ht="15.75" customHeight="1" x14ac:dyDescent="0.2">
      <c r="G314" s="85"/>
    </row>
    <row r="315" spans="7:7" ht="15.75" customHeight="1" x14ac:dyDescent="0.2">
      <c r="G315" s="85"/>
    </row>
    <row r="316" spans="7:7" ht="15.75" customHeight="1" x14ac:dyDescent="0.2">
      <c r="G316" s="85"/>
    </row>
    <row r="317" spans="7:7" ht="15.75" customHeight="1" x14ac:dyDescent="0.2">
      <c r="G317" s="85"/>
    </row>
    <row r="318" spans="7:7" ht="15.75" customHeight="1" x14ac:dyDescent="0.2">
      <c r="G318" s="85"/>
    </row>
    <row r="319" spans="7:7" ht="15.75" customHeight="1" x14ac:dyDescent="0.2">
      <c r="G319" s="85"/>
    </row>
    <row r="320" spans="7:7" ht="15.75" customHeight="1" x14ac:dyDescent="0.2">
      <c r="G320" s="85"/>
    </row>
    <row r="321" spans="7:7" ht="15.75" customHeight="1" x14ac:dyDescent="0.2">
      <c r="G321" s="85"/>
    </row>
    <row r="322" spans="7:7" ht="15.75" customHeight="1" x14ac:dyDescent="0.2">
      <c r="G322" s="85"/>
    </row>
    <row r="323" spans="7:7" ht="15.75" customHeight="1" x14ac:dyDescent="0.2">
      <c r="G323" s="85"/>
    </row>
    <row r="324" spans="7:7" ht="15.75" customHeight="1" x14ac:dyDescent="0.2">
      <c r="G324" s="85"/>
    </row>
    <row r="325" spans="7:7" ht="15.75" customHeight="1" x14ac:dyDescent="0.2">
      <c r="G325" s="85"/>
    </row>
    <row r="326" spans="7:7" ht="15.75" customHeight="1" x14ac:dyDescent="0.2">
      <c r="G326" s="85"/>
    </row>
    <row r="327" spans="7:7" ht="15.75" customHeight="1" x14ac:dyDescent="0.2">
      <c r="G327" s="85"/>
    </row>
    <row r="328" spans="7:7" ht="15.75" customHeight="1" x14ac:dyDescent="0.2">
      <c r="G328" s="85"/>
    </row>
    <row r="329" spans="7:7" ht="15.75" customHeight="1" x14ac:dyDescent="0.2">
      <c r="G329" s="85"/>
    </row>
    <row r="330" spans="7:7" ht="15.75" customHeight="1" x14ac:dyDescent="0.2">
      <c r="G330" s="85"/>
    </row>
    <row r="331" spans="7:7" ht="15.75" customHeight="1" x14ac:dyDescent="0.2">
      <c r="G331" s="85"/>
    </row>
    <row r="332" spans="7:7" ht="15.75" customHeight="1" x14ac:dyDescent="0.2">
      <c r="G332" s="85"/>
    </row>
    <row r="333" spans="7:7" ht="15.75" customHeight="1" x14ac:dyDescent="0.2">
      <c r="G333" s="85"/>
    </row>
    <row r="334" spans="7:7" ht="15.75" customHeight="1" x14ac:dyDescent="0.2">
      <c r="G334" s="85"/>
    </row>
    <row r="335" spans="7:7" ht="15.75" customHeight="1" x14ac:dyDescent="0.2">
      <c r="G335" s="85"/>
    </row>
    <row r="336" spans="7:7" ht="15.75" customHeight="1" x14ac:dyDescent="0.2">
      <c r="G336" s="85"/>
    </row>
    <row r="337" spans="7:7" ht="15.75" customHeight="1" x14ac:dyDescent="0.2">
      <c r="G337" s="85"/>
    </row>
    <row r="338" spans="7:7" ht="15.75" customHeight="1" x14ac:dyDescent="0.2">
      <c r="G338" s="85"/>
    </row>
    <row r="339" spans="7:7" ht="15.75" customHeight="1" x14ac:dyDescent="0.2">
      <c r="G339" s="85"/>
    </row>
    <row r="340" spans="7:7" ht="15.75" customHeight="1" x14ac:dyDescent="0.2">
      <c r="G340" s="85"/>
    </row>
    <row r="341" spans="7:7" ht="15.75" customHeight="1" x14ac:dyDescent="0.2">
      <c r="G341" s="85"/>
    </row>
    <row r="342" spans="7:7" ht="15.75" customHeight="1" x14ac:dyDescent="0.2">
      <c r="G342" s="85"/>
    </row>
    <row r="343" spans="7:7" ht="15.75" customHeight="1" x14ac:dyDescent="0.2">
      <c r="G343" s="85"/>
    </row>
    <row r="344" spans="7:7" ht="15.75" customHeight="1" x14ac:dyDescent="0.2">
      <c r="G344" s="85"/>
    </row>
    <row r="345" spans="7:7" ht="15.75" customHeight="1" x14ac:dyDescent="0.2">
      <c r="G345" s="85"/>
    </row>
    <row r="346" spans="7:7" ht="15.75" customHeight="1" x14ac:dyDescent="0.2">
      <c r="G346" s="85"/>
    </row>
    <row r="347" spans="7:7" ht="15.75" customHeight="1" x14ac:dyDescent="0.2">
      <c r="G347" s="85"/>
    </row>
    <row r="348" spans="7:7" ht="15.75" customHeight="1" x14ac:dyDescent="0.2">
      <c r="G348" s="85"/>
    </row>
    <row r="349" spans="7:7" ht="15.75" customHeight="1" x14ac:dyDescent="0.2">
      <c r="G349" s="85"/>
    </row>
    <row r="350" spans="7:7" ht="15.75" customHeight="1" x14ac:dyDescent="0.2">
      <c r="G350" s="85"/>
    </row>
    <row r="351" spans="7:7" ht="15.75" customHeight="1" x14ac:dyDescent="0.2">
      <c r="G351" s="85"/>
    </row>
    <row r="352" spans="7:7" ht="15.75" customHeight="1" x14ac:dyDescent="0.2">
      <c r="G352" s="85"/>
    </row>
    <row r="353" spans="7:7" ht="15.75" customHeight="1" x14ac:dyDescent="0.2">
      <c r="G353" s="85"/>
    </row>
    <row r="354" spans="7:7" ht="15.75" customHeight="1" x14ac:dyDescent="0.2">
      <c r="G354" s="85"/>
    </row>
    <row r="355" spans="7:7" ht="15.75" customHeight="1" x14ac:dyDescent="0.2">
      <c r="G355" s="85"/>
    </row>
    <row r="356" spans="7:7" ht="15.75" customHeight="1" x14ac:dyDescent="0.2">
      <c r="G356" s="85"/>
    </row>
    <row r="357" spans="7:7" ht="15.75" customHeight="1" x14ac:dyDescent="0.2">
      <c r="G357" s="85"/>
    </row>
    <row r="358" spans="7:7" ht="15.75" customHeight="1" x14ac:dyDescent="0.2">
      <c r="G358" s="85"/>
    </row>
    <row r="359" spans="7:7" ht="15.75" customHeight="1" x14ac:dyDescent="0.2">
      <c r="G359" s="85"/>
    </row>
    <row r="360" spans="7:7" ht="15.75" customHeight="1" x14ac:dyDescent="0.2">
      <c r="G360" s="85"/>
    </row>
    <row r="361" spans="7:7" ht="15.75" customHeight="1" x14ac:dyDescent="0.2">
      <c r="G361" s="85"/>
    </row>
    <row r="362" spans="7:7" ht="15.75" customHeight="1" x14ac:dyDescent="0.2">
      <c r="G362" s="85"/>
    </row>
    <row r="363" spans="7:7" ht="15.75" customHeight="1" x14ac:dyDescent="0.2">
      <c r="G363" s="85"/>
    </row>
    <row r="364" spans="7:7" ht="15.75" customHeight="1" x14ac:dyDescent="0.2">
      <c r="G364" s="85"/>
    </row>
    <row r="365" spans="7:7" ht="15.75" customHeight="1" x14ac:dyDescent="0.2">
      <c r="G365" s="85"/>
    </row>
    <row r="366" spans="7:7" ht="15.75" customHeight="1" x14ac:dyDescent="0.2">
      <c r="G366" s="85"/>
    </row>
    <row r="367" spans="7:7" ht="15.75" customHeight="1" x14ac:dyDescent="0.2">
      <c r="G367" s="85"/>
    </row>
    <row r="368" spans="7:7" ht="15.75" customHeight="1" x14ac:dyDescent="0.2">
      <c r="G368" s="85"/>
    </row>
    <row r="369" spans="7:7" ht="15.75" customHeight="1" x14ac:dyDescent="0.2">
      <c r="G369" s="85"/>
    </row>
    <row r="370" spans="7:7" ht="15.75" customHeight="1" x14ac:dyDescent="0.2">
      <c r="G370" s="85"/>
    </row>
    <row r="371" spans="7:7" ht="15.75" customHeight="1" x14ac:dyDescent="0.2">
      <c r="G371" s="85"/>
    </row>
    <row r="372" spans="7:7" ht="15.75" customHeight="1" x14ac:dyDescent="0.2">
      <c r="G372" s="85"/>
    </row>
    <row r="373" spans="7:7" ht="15.75" customHeight="1" x14ac:dyDescent="0.2">
      <c r="G373" s="85"/>
    </row>
    <row r="374" spans="7:7" ht="15.75" customHeight="1" x14ac:dyDescent="0.2">
      <c r="G374" s="85"/>
    </row>
    <row r="375" spans="7:7" ht="15.75" customHeight="1" x14ac:dyDescent="0.2">
      <c r="G375" s="85"/>
    </row>
    <row r="376" spans="7:7" ht="15.75" customHeight="1" x14ac:dyDescent="0.2">
      <c r="G376" s="85"/>
    </row>
    <row r="377" spans="7:7" ht="15.75" customHeight="1" x14ac:dyDescent="0.2">
      <c r="G377" s="85"/>
    </row>
    <row r="378" spans="7:7" ht="15.75" customHeight="1" x14ac:dyDescent="0.2">
      <c r="G378" s="85"/>
    </row>
    <row r="379" spans="7:7" ht="15.75" customHeight="1" x14ac:dyDescent="0.2">
      <c r="G379" s="85"/>
    </row>
    <row r="380" spans="7:7" ht="15.75" customHeight="1" x14ac:dyDescent="0.2">
      <c r="G380" s="85"/>
    </row>
    <row r="381" spans="7:7" ht="15.75" customHeight="1" x14ac:dyDescent="0.2">
      <c r="G381" s="85"/>
    </row>
    <row r="382" spans="7:7" ht="15.75" customHeight="1" x14ac:dyDescent="0.2">
      <c r="G382" s="85"/>
    </row>
    <row r="383" spans="7:7" ht="15.75" customHeight="1" x14ac:dyDescent="0.2">
      <c r="G383" s="85"/>
    </row>
    <row r="384" spans="7:7" ht="15.75" customHeight="1" x14ac:dyDescent="0.2">
      <c r="G384" s="85"/>
    </row>
    <row r="385" spans="7:7" ht="15.75" customHeight="1" x14ac:dyDescent="0.2">
      <c r="G385" s="85"/>
    </row>
    <row r="386" spans="7:7" ht="15.75" customHeight="1" x14ac:dyDescent="0.2">
      <c r="G386" s="85"/>
    </row>
    <row r="387" spans="7:7" ht="15.75" customHeight="1" x14ac:dyDescent="0.2">
      <c r="G387" s="85"/>
    </row>
    <row r="388" spans="7:7" ht="15.75" customHeight="1" x14ac:dyDescent="0.2">
      <c r="G388" s="85"/>
    </row>
    <row r="389" spans="7:7" ht="15.75" customHeight="1" x14ac:dyDescent="0.2">
      <c r="G389" s="85"/>
    </row>
    <row r="390" spans="7:7" ht="15.75" customHeight="1" x14ac:dyDescent="0.2">
      <c r="G390" s="85"/>
    </row>
    <row r="391" spans="7:7" ht="15.75" customHeight="1" x14ac:dyDescent="0.2">
      <c r="G391" s="85"/>
    </row>
    <row r="392" spans="7:7" ht="15.75" customHeight="1" x14ac:dyDescent="0.2">
      <c r="G392" s="85"/>
    </row>
    <row r="393" spans="7:7" ht="15.75" customHeight="1" x14ac:dyDescent="0.2">
      <c r="G393" s="85"/>
    </row>
    <row r="394" spans="7:7" ht="15.75" customHeight="1" x14ac:dyDescent="0.2">
      <c r="G394" s="85"/>
    </row>
    <row r="395" spans="7:7" ht="15.75" customHeight="1" x14ac:dyDescent="0.2">
      <c r="G395" s="85"/>
    </row>
    <row r="396" spans="7:7" ht="15.75" customHeight="1" x14ac:dyDescent="0.2">
      <c r="G396" s="85"/>
    </row>
    <row r="397" spans="7:7" ht="15.75" customHeight="1" x14ac:dyDescent="0.2">
      <c r="G397" s="85"/>
    </row>
    <row r="398" spans="7:7" ht="15.75" customHeight="1" x14ac:dyDescent="0.2">
      <c r="G398" s="85"/>
    </row>
    <row r="399" spans="7:7" ht="15.75" customHeight="1" x14ac:dyDescent="0.2">
      <c r="G399" s="85"/>
    </row>
    <row r="400" spans="7:7" ht="15.75" customHeight="1" x14ac:dyDescent="0.2">
      <c r="G400" s="85"/>
    </row>
    <row r="401" spans="7:7" ht="15.75" customHeight="1" x14ac:dyDescent="0.2">
      <c r="G401" s="85"/>
    </row>
    <row r="402" spans="7:7" ht="15.75" customHeight="1" x14ac:dyDescent="0.2">
      <c r="G402" s="85"/>
    </row>
    <row r="403" spans="7:7" ht="15.75" customHeight="1" x14ac:dyDescent="0.2">
      <c r="G403" s="85"/>
    </row>
    <row r="404" spans="7:7" ht="15.75" customHeight="1" x14ac:dyDescent="0.2">
      <c r="G404" s="85"/>
    </row>
    <row r="405" spans="7:7" ht="15.75" customHeight="1" x14ac:dyDescent="0.2">
      <c r="G405" s="85"/>
    </row>
    <row r="406" spans="7:7" ht="15.75" customHeight="1" x14ac:dyDescent="0.2">
      <c r="G406" s="85"/>
    </row>
    <row r="407" spans="7:7" ht="15.75" customHeight="1" x14ac:dyDescent="0.2">
      <c r="G407" s="85"/>
    </row>
    <row r="408" spans="7:7" ht="15.75" customHeight="1" x14ac:dyDescent="0.2">
      <c r="G408" s="85"/>
    </row>
    <row r="409" spans="7:7" ht="15.75" customHeight="1" x14ac:dyDescent="0.2">
      <c r="G409" s="85"/>
    </row>
    <row r="410" spans="7:7" ht="15.75" customHeight="1" x14ac:dyDescent="0.2">
      <c r="G410" s="85"/>
    </row>
    <row r="411" spans="7:7" ht="15.75" customHeight="1" x14ac:dyDescent="0.2">
      <c r="G411" s="85"/>
    </row>
    <row r="412" spans="7:7" ht="15.75" customHeight="1" x14ac:dyDescent="0.2">
      <c r="G412" s="85"/>
    </row>
    <row r="413" spans="7:7" ht="15.75" customHeight="1" x14ac:dyDescent="0.2">
      <c r="G413" s="85"/>
    </row>
    <row r="414" spans="7:7" ht="15.75" customHeight="1" x14ac:dyDescent="0.2">
      <c r="G414" s="85"/>
    </row>
    <row r="415" spans="7:7" ht="15.75" customHeight="1" x14ac:dyDescent="0.2">
      <c r="G415" s="85"/>
    </row>
    <row r="416" spans="7:7" ht="15.75" customHeight="1" x14ac:dyDescent="0.2">
      <c r="G416" s="85"/>
    </row>
    <row r="417" spans="7:7" ht="15.75" customHeight="1" x14ac:dyDescent="0.2">
      <c r="G417" s="85"/>
    </row>
    <row r="418" spans="7:7" ht="15.75" customHeight="1" x14ac:dyDescent="0.2">
      <c r="G418" s="85"/>
    </row>
    <row r="419" spans="7:7" ht="15.75" customHeight="1" x14ac:dyDescent="0.2">
      <c r="G419" s="85"/>
    </row>
    <row r="420" spans="7:7" ht="15.75" customHeight="1" x14ac:dyDescent="0.2">
      <c r="G420" s="85"/>
    </row>
    <row r="421" spans="7:7" ht="15.75" customHeight="1" x14ac:dyDescent="0.2">
      <c r="G421" s="85"/>
    </row>
    <row r="422" spans="7:7" ht="15.75" customHeight="1" x14ac:dyDescent="0.2">
      <c r="G422" s="85"/>
    </row>
    <row r="423" spans="7:7" ht="15.75" customHeight="1" x14ac:dyDescent="0.2">
      <c r="G423" s="85"/>
    </row>
    <row r="424" spans="7:7" ht="15.75" customHeight="1" x14ac:dyDescent="0.2">
      <c r="G424" s="85"/>
    </row>
    <row r="425" spans="7:7" ht="15.75" customHeight="1" x14ac:dyDescent="0.2">
      <c r="G425" s="85"/>
    </row>
    <row r="426" spans="7:7" ht="15.75" customHeight="1" x14ac:dyDescent="0.2">
      <c r="G426" s="85"/>
    </row>
    <row r="427" spans="7:7" ht="15.75" customHeight="1" x14ac:dyDescent="0.2">
      <c r="G427" s="85"/>
    </row>
    <row r="428" spans="7:7" ht="15.75" customHeight="1" x14ac:dyDescent="0.2">
      <c r="G428" s="85"/>
    </row>
    <row r="429" spans="7:7" ht="15.75" customHeight="1" x14ac:dyDescent="0.2">
      <c r="G429" s="85"/>
    </row>
    <row r="430" spans="7:7" ht="15.75" customHeight="1" x14ac:dyDescent="0.2">
      <c r="G430" s="85"/>
    </row>
    <row r="431" spans="7:7" ht="15.75" customHeight="1" x14ac:dyDescent="0.2">
      <c r="G431" s="85"/>
    </row>
    <row r="432" spans="7:7" ht="15.75" customHeight="1" x14ac:dyDescent="0.2">
      <c r="G432" s="85"/>
    </row>
    <row r="433" spans="7:7" ht="15.75" customHeight="1" x14ac:dyDescent="0.2">
      <c r="G433" s="85"/>
    </row>
    <row r="434" spans="7:7" ht="15.75" customHeight="1" x14ac:dyDescent="0.2">
      <c r="G434" s="85"/>
    </row>
    <row r="435" spans="7:7" ht="15.75" customHeight="1" x14ac:dyDescent="0.2">
      <c r="G435" s="85"/>
    </row>
    <row r="436" spans="7:7" ht="15.75" customHeight="1" x14ac:dyDescent="0.2">
      <c r="G436" s="85"/>
    </row>
    <row r="437" spans="7:7" ht="15.75" customHeight="1" x14ac:dyDescent="0.2">
      <c r="G437" s="85"/>
    </row>
    <row r="438" spans="7:7" ht="15.75" customHeight="1" x14ac:dyDescent="0.2">
      <c r="G438" s="85"/>
    </row>
    <row r="439" spans="7:7" ht="15.75" customHeight="1" x14ac:dyDescent="0.2">
      <c r="G439" s="85"/>
    </row>
    <row r="440" spans="7:7" ht="15.75" customHeight="1" x14ac:dyDescent="0.2">
      <c r="G440" s="85"/>
    </row>
    <row r="441" spans="7:7" ht="15.75" customHeight="1" x14ac:dyDescent="0.2">
      <c r="G441" s="85"/>
    </row>
    <row r="442" spans="7:7" ht="15.75" customHeight="1" x14ac:dyDescent="0.2">
      <c r="G442" s="85"/>
    </row>
    <row r="443" spans="7:7" ht="15.75" customHeight="1" x14ac:dyDescent="0.2">
      <c r="G443" s="85"/>
    </row>
    <row r="444" spans="7:7" ht="15.75" customHeight="1" x14ac:dyDescent="0.2">
      <c r="G444" s="85"/>
    </row>
    <row r="445" spans="7:7" ht="15.75" customHeight="1" x14ac:dyDescent="0.2">
      <c r="G445" s="85"/>
    </row>
    <row r="446" spans="7:7" ht="15.75" customHeight="1" x14ac:dyDescent="0.2">
      <c r="G446" s="85"/>
    </row>
    <row r="447" spans="7:7" ht="15.75" customHeight="1" x14ac:dyDescent="0.2">
      <c r="G447" s="85"/>
    </row>
    <row r="448" spans="7:7" ht="15.75" customHeight="1" x14ac:dyDescent="0.2">
      <c r="G448" s="85"/>
    </row>
    <row r="449" spans="7:7" ht="15.75" customHeight="1" x14ac:dyDescent="0.2">
      <c r="G449" s="85"/>
    </row>
    <row r="450" spans="7:7" ht="15.75" customHeight="1" x14ac:dyDescent="0.2">
      <c r="G450" s="85"/>
    </row>
    <row r="451" spans="7:7" ht="15.75" customHeight="1" x14ac:dyDescent="0.2">
      <c r="G451" s="85"/>
    </row>
    <row r="452" spans="7:7" ht="15.75" customHeight="1" x14ac:dyDescent="0.2">
      <c r="G452" s="85"/>
    </row>
    <row r="453" spans="7:7" ht="15.75" customHeight="1" x14ac:dyDescent="0.2">
      <c r="G453" s="85"/>
    </row>
    <row r="454" spans="7:7" ht="15.75" customHeight="1" x14ac:dyDescent="0.2">
      <c r="G454" s="85"/>
    </row>
    <row r="455" spans="7:7" ht="15.75" customHeight="1" x14ac:dyDescent="0.2">
      <c r="G455" s="85"/>
    </row>
    <row r="456" spans="7:7" ht="15.75" customHeight="1" x14ac:dyDescent="0.2">
      <c r="G456" s="85"/>
    </row>
    <row r="457" spans="7:7" ht="15.75" customHeight="1" x14ac:dyDescent="0.2">
      <c r="G457" s="85"/>
    </row>
    <row r="458" spans="7:7" ht="15.75" customHeight="1" x14ac:dyDescent="0.2">
      <c r="G458" s="85"/>
    </row>
    <row r="459" spans="7:7" ht="15.75" customHeight="1" x14ac:dyDescent="0.2">
      <c r="G459" s="85"/>
    </row>
    <row r="460" spans="7:7" ht="15.75" customHeight="1" x14ac:dyDescent="0.2">
      <c r="G460" s="85"/>
    </row>
    <row r="461" spans="7:7" ht="15.75" customHeight="1" x14ac:dyDescent="0.2">
      <c r="G461" s="85"/>
    </row>
    <row r="462" spans="7:7" ht="15.75" customHeight="1" x14ac:dyDescent="0.2">
      <c r="G462" s="85"/>
    </row>
    <row r="463" spans="7:7" ht="15.75" customHeight="1" x14ac:dyDescent="0.2">
      <c r="G463" s="85"/>
    </row>
    <row r="464" spans="7:7" ht="15.75" customHeight="1" x14ac:dyDescent="0.2">
      <c r="G464" s="85"/>
    </row>
    <row r="465" spans="7:7" ht="15.75" customHeight="1" x14ac:dyDescent="0.2">
      <c r="G465" s="85"/>
    </row>
    <row r="466" spans="7:7" ht="15.75" customHeight="1" x14ac:dyDescent="0.2">
      <c r="G466" s="85"/>
    </row>
    <row r="467" spans="7:7" ht="15.75" customHeight="1" x14ac:dyDescent="0.2">
      <c r="G467" s="85"/>
    </row>
    <row r="468" spans="7:7" ht="15.75" customHeight="1" x14ac:dyDescent="0.2">
      <c r="G468" s="85"/>
    </row>
    <row r="469" spans="7:7" ht="15.75" customHeight="1" x14ac:dyDescent="0.2">
      <c r="G469" s="85"/>
    </row>
    <row r="470" spans="7:7" ht="15.75" customHeight="1" x14ac:dyDescent="0.2">
      <c r="G470" s="85"/>
    </row>
    <row r="471" spans="7:7" ht="15.75" customHeight="1" x14ac:dyDescent="0.2">
      <c r="G471" s="85"/>
    </row>
    <row r="472" spans="7:7" ht="15.75" customHeight="1" x14ac:dyDescent="0.2">
      <c r="G472" s="85"/>
    </row>
    <row r="473" spans="7:7" ht="15.75" customHeight="1" x14ac:dyDescent="0.2">
      <c r="G473" s="85"/>
    </row>
    <row r="474" spans="7:7" ht="15.75" customHeight="1" x14ac:dyDescent="0.2">
      <c r="G474" s="85"/>
    </row>
    <row r="475" spans="7:7" ht="15.75" customHeight="1" x14ac:dyDescent="0.2">
      <c r="G475" s="85"/>
    </row>
    <row r="476" spans="7:7" ht="15.75" customHeight="1" x14ac:dyDescent="0.2">
      <c r="G476" s="85"/>
    </row>
    <row r="477" spans="7:7" ht="15.75" customHeight="1" x14ac:dyDescent="0.2">
      <c r="G477" s="85"/>
    </row>
    <row r="478" spans="7:7" ht="15.75" customHeight="1" x14ac:dyDescent="0.2">
      <c r="G478" s="85"/>
    </row>
    <row r="479" spans="7:7" ht="15.75" customHeight="1" x14ac:dyDescent="0.2">
      <c r="G479" s="85"/>
    </row>
    <row r="480" spans="7:7" ht="15.75" customHeight="1" x14ac:dyDescent="0.2">
      <c r="G480" s="85"/>
    </row>
    <row r="481" spans="7:7" ht="15.75" customHeight="1" x14ac:dyDescent="0.2">
      <c r="G481" s="85"/>
    </row>
    <row r="482" spans="7:7" ht="15.75" customHeight="1" x14ac:dyDescent="0.2">
      <c r="G482" s="85"/>
    </row>
    <row r="483" spans="7:7" ht="15.75" customHeight="1" x14ac:dyDescent="0.2">
      <c r="G483" s="85"/>
    </row>
    <row r="484" spans="7:7" ht="15.75" customHeight="1" x14ac:dyDescent="0.2">
      <c r="G484" s="85"/>
    </row>
    <row r="485" spans="7:7" ht="15.75" customHeight="1" x14ac:dyDescent="0.2">
      <c r="G485" s="85"/>
    </row>
    <row r="486" spans="7:7" ht="15.75" customHeight="1" x14ac:dyDescent="0.2">
      <c r="G486" s="85"/>
    </row>
    <row r="487" spans="7:7" ht="15.75" customHeight="1" x14ac:dyDescent="0.2">
      <c r="G487" s="85"/>
    </row>
    <row r="488" spans="7:7" ht="15.75" customHeight="1" x14ac:dyDescent="0.2">
      <c r="G488" s="85"/>
    </row>
    <row r="489" spans="7:7" ht="15.75" customHeight="1" x14ac:dyDescent="0.2">
      <c r="G489" s="85"/>
    </row>
    <row r="490" spans="7:7" ht="15.75" customHeight="1" x14ac:dyDescent="0.2">
      <c r="G490" s="85"/>
    </row>
    <row r="491" spans="7:7" ht="15.75" customHeight="1" x14ac:dyDescent="0.2">
      <c r="G491" s="85"/>
    </row>
    <row r="492" spans="7:7" ht="15.75" customHeight="1" x14ac:dyDescent="0.2">
      <c r="G492" s="85"/>
    </row>
    <row r="493" spans="7:7" ht="15.75" customHeight="1" x14ac:dyDescent="0.2">
      <c r="G493" s="85"/>
    </row>
    <row r="494" spans="7:7" ht="15.75" customHeight="1" x14ac:dyDescent="0.2">
      <c r="G494" s="85"/>
    </row>
    <row r="495" spans="7:7" ht="15.75" customHeight="1" x14ac:dyDescent="0.2">
      <c r="G495" s="85"/>
    </row>
    <row r="496" spans="7:7" ht="15.75" customHeight="1" x14ac:dyDescent="0.2">
      <c r="G496" s="85"/>
    </row>
    <row r="497" spans="7:7" ht="15.75" customHeight="1" x14ac:dyDescent="0.2">
      <c r="G497" s="85"/>
    </row>
    <row r="498" spans="7:7" ht="15.75" customHeight="1" x14ac:dyDescent="0.2">
      <c r="G498" s="85"/>
    </row>
    <row r="499" spans="7:7" ht="15.75" customHeight="1" x14ac:dyDescent="0.2">
      <c r="G499" s="85"/>
    </row>
    <row r="500" spans="7:7" ht="15.75" customHeight="1" x14ac:dyDescent="0.2">
      <c r="G500" s="85"/>
    </row>
    <row r="501" spans="7:7" ht="15.75" customHeight="1" x14ac:dyDescent="0.2">
      <c r="G501" s="85"/>
    </row>
    <row r="502" spans="7:7" ht="15.75" customHeight="1" x14ac:dyDescent="0.2">
      <c r="G502" s="85"/>
    </row>
    <row r="503" spans="7:7" ht="15.75" customHeight="1" x14ac:dyDescent="0.2">
      <c r="G503" s="85"/>
    </row>
    <row r="504" spans="7:7" ht="15.75" customHeight="1" x14ac:dyDescent="0.2">
      <c r="G504" s="85"/>
    </row>
    <row r="505" spans="7:7" ht="15.75" customHeight="1" x14ac:dyDescent="0.2">
      <c r="G505" s="85"/>
    </row>
    <row r="506" spans="7:7" ht="15.75" customHeight="1" x14ac:dyDescent="0.2">
      <c r="G506" s="85"/>
    </row>
    <row r="507" spans="7:7" ht="15.75" customHeight="1" x14ac:dyDescent="0.2">
      <c r="G507" s="85"/>
    </row>
    <row r="508" spans="7:7" ht="15.75" customHeight="1" x14ac:dyDescent="0.2">
      <c r="G508" s="85"/>
    </row>
    <row r="509" spans="7:7" ht="15.75" customHeight="1" x14ac:dyDescent="0.2">
      <c r="G509" s="85"/>
    </row>
    <row r="510" spans="7:7" ht="15.75" customHeight="1" x14ac:dyDescent="0.2">
      <c r="G510" s="85"/>
    </row>
    <row r="511" spans="7:7" ht="15.75" customHeight="1" x14ac:dyDescent="0.2">
      <c r="G511" s="85"/>
    </row>
    <row r="512" spans="7:7" ht="15.75" customHeight="1" x14ac:dyDescent="0.2">
      <c r="G512" s="85"/>
    </row>
    <row r="513" spans="7:7" ht="15.75" customHeight="1" x14ac:dyDescent="0.2">
      <c r="G513" s="85"/>
    </row>
    <row r="514" spans="7:7" ht="15.75" customHeight="1" x14ac:dyDescent="0.2">
      <c r="G514" s="85"/>
    </row>
    <row r="515" spans="7:7" ht="15.75" customHeight="1" x14ac:dyDescent="0.2">
      <c r="G515" s="85"/>
    </row>
    <row r="516" spans="7:7" ht="15.75" customHeight="1" x14ac:dyDescent="0.2">
      <c r="G516" s="85"/>
    </row>
    <row r="517" spans="7:7" ht="15.75" customHeight="1" x14ac:dyDescent="0.2">
      <c r="G517" s="85"/>
    </row>
    <row r="518" spans="7:7" ht="15.75" customHeight="1" x14ac:dyDescent="0.2">
      <c r="G518" s="85"/>
    </row>
    <row r="519" spans="7:7" ht="15.75" customHeight="1" x14ac:dyDescent="0.2">
      <c r="G519" s="85"/>
    </row>
    <row r="520" spans="7:7" ht="15.75" customHeight="1" x14ac:dyDescent="0.2">
      <c r="G520" s="85"/>
    </row>
    <row r="521" spans="7:7" ht="15.75" customHeight="1" x14ac:dyDescent="0.2">
      <c r="G521" s="85"/>
    </row>
    <row r="522" spans="7:7" ht="15.75" customHeight="1" x14ac:dyDescent="0.2">
      <c r="G522" s="85"/>
    </row>
    <row r="523" spans="7:7" ht="15.75" customHeight="1" x14ac:dyDescent="0.2">
      <c r="G523" s="85"/>
    </row>
    <row r="524" spans="7:7" ht="15.75" customHeight="1" x14ac:dyDescent="0.2">
      <c r="G524" s="85"/>
    </row>
    <row r="525" spans="7:7" ht="15.75" customHeight="1" x14ac:dyDescent="0.2">
      <c r="G525" s="85"/>
    </row>
    <row r="526" spans="7:7" ht="15.75" customHeight="1" x14ac:dyDescent="0.2">
      <c r="G526" s="85"/>
    </row>
    <row r="527" spans="7:7" ht="15.75" customHeight="1" x14ac:dyDescent="0.2">
      <c r="G527" s="85"/>
    </row>
    <row r="528" spans="7:7" ht="15.75" customHeight="1" x14ac:dyDescent="0.2">
      <c r="G528" s="85"/>
    </row>
    <row r="529" spans="7:7" ht="15.75" customHeight="1" x14ac:dyDescent="0.2">
      <c r="G529" s="85"/>
    </row>
    <row r="530" spans="7:7" ht="15.75" customHeight="1" x14ac:dyDescent="0.2">
      <c r="G530" s="85"/>
    </row>
    <row r="531" spans="7:7" ht="15.75" customHeight="1" x14ac:dyDescent="0.2">
      <c r="G531" s="85"/>
    </row>
    <row r="532" spans="7:7" ht="15.75" customHeight="1" x14ac:dyDescent="0.2">
      <c r="G532" s="85"/>
    </row>
    <row r="533" spans="7:7" ht="15.75" customHeight="1" x14ac:dyDescent="0.2">
      <c r="G533" s="85"/>
    </row>
    <row r="534" spans="7:7" ht="15.75" customHeight="1" x14ac:dyDescent="0.2">
      <c r="G534" s="85"/>
    </row>
    <row r="535" spans="7:7" ht="15.75" customHeight="1" x14ac:dyDescent="0.2">
      <c r="G535" s="85"/>
    </row>
    <row r="536" spans="7:7" ht="15.75" customHeight="1" x14ac:dyDescent="0.2">
      <c r="G536" s="85"/>
    </row>
    <row r="537" spans="7:7" ht="15.75" customHeight="1" x14ac:dyDescent="0.2">
      <c r="G537" s="85"/>
    </row>
    <row r="538" spans="7:7" ht="15.75" customHeight="1" x14ac:dyDescent="0.2">
      <c r="G538" s="85"/>
    </row>
    <row r="539" spans="7:7" ht="15.75" customHeight="1" x14ac:dyDescent="0.2">
      <c r="G539" s="85"/>
    </row>
    <row r="540" spans="7:7" ht="15.75" customHeight="1" x14ac:dyDescent="0.2">
      <c r="G540" s="85"/>
    </row>
    <row r="541" spans="7:7" ht="15.75" customHeight="1" x14ac:dyDescent="0.2">
      <c r="G541" s="85"/>
    </row>
    <row r="542" spans="7:7" ht="15.75" customHeight="1" x14ac:dyDescent="0.2">
      <c r="G542" s="85"/>
    </row>
    <row r="543" spans="7:7" ht="15.75" customHeight="1" x14ac:dyDescent="0.2">
      <c r="G543" s="85"/>
    </row>
    <row r="544" spans="7:7" ht="15.75" customHeight="1" x14ac:dyDescent="0.2">
      <c r="G544" s="85"/>
    </row>
    <row r="545" spans="7:7" ht="15.75" customHeight="1" x14ac:dyDescent="0.2">
      <c r="G545" s="85"/>
    </row>
    <row r="546" spans="7:7" ht="15.75" customHeight="1" x14ac:dyDescent="0.2">
      <c r="G546" s="85"/>
    </row>
    <row r="547" spans="7:7" ht="15.75" customHeight="1" x14ac:dyDescent="0.2">
      <c r="G547" s="85"/>
    </row>
    <row r="548" spans="7:7" ht="15.75" customHeight="1" x14ac:dyDescent="0.2">
      <c r="G548" s="85"/>
    </row>
    <row r="549" spans="7:7" ht="15.75" customHeight="1" x14ac:dyDescent="0.2">
      <c r="G549" s="85"/>
    </row>
    <row r="550" spans="7:7" ht="15.75" customHeight="1" x14ac:dyDescent="0.2">
      <c r="G550" s="85"/>
    </row>
    <row r="551" spans="7:7" ht="15.75" customHeight="1" x14ac:dyDescent="0.2">
      <c r="G551" s="85"/>
    </row>
    <row r="552" spans="7:7" ht="15.75" customHeight="1" x14ac:dyDescent="0.2">
      <c r="G552" s="85"/>
    </row>
    <row r="553" spans="7:7" ht="15.75" customHeight="1" x14ac:dyDescent="0.2">
      <c r="G553" s="85"/>
    </row>
    <row r="554" spans="7:7" ht="15.75" customHeight="1" x14ac:dyDescent="0.2">
      <c r="G554" s="85"/>
    </row>
    <row r="555" spans="7:7" ht="15.75" customHeight="1" x14ac:dyDescent="0.2">
      <c r="G555" s="85"/>
    </row>
    <row r="556" spans="7:7" ht="15.75" customHeight="1" x14ac:dyDescent="0.2">
      <c r="G556" s="85"/>
    </row>
    <row r="557" spans="7:7" ht="15.75" customHeight="1" x14ac:dyDescent="0.2">
      <c r="G557" s="85"/>
    </row>
    <row r="558" spans="7:7" ht="15.75" customHeight="1" x14ac:dyDescent="0.2">
      <c r="G558" s="85"/>
    </row>
    <row r="559" spans="7:7" ht="15.75" customHeight="1" x14ac:dyDescent="0.2">
      <c r="G559" s="85"/>
    </row>
    <row r="560" spans="7:7" ht="15.75" customHeight="1" x14ac:dyDescent="0.2">
      <c r="G560" s="85"/>
    </row>
    <row r="561" spans="7:7" ht="15.75" customHeight="1" x14ac:dyDescent="0.2">
      <c r="G561" s="85"/>
    </row>
    <row r="562" spans="7:7" ht="15.75" customHeight="1" x14ac:dyDescent="0.2">
      <c r="G562" s="85"/>
    </row>
    <row r="563" spans="7:7" ht="15.75" customHeight="1" x14ac:dyDescent="0.2">
      <c r="G563" s="85"/>
    </row>
    <row r="564" spans="7:7" ht="15.75" customHeight="1" x14ac:dyDescent="0.2">
      <c r="G564" s="85"/>
    </row>
    <row r="565" spans="7:7" ht="15.75" customHeight="1" x14ac:dyDescent="0.2">
      <c r="G565" s="85"/>
    </row>
    <row r="566" spans="7:7" ht="15.75" customHeight="1" x14ac:dyDescent="0.2">
      <c r="G566" s="85"/>
    </row>
    <row r="567" spans="7:7" ht="15.75" customHeight="1" x14ac:dyDescent="0.2">
      <c r="G567" s="85"/>
    </row>
    <row r="568" spans="7:7" ht="15.75" customHeight="1" x14ac:dyDescent="0.2">
      <c r="G568" s="85"/>
    </row>
    <row r="569" spans="7:7" ht="15.75" customHeight="1" x14ac:dyDescent="0.2">
      <c r="G569" s="85"/>
    </row>
    <row r="570" spans="7:7" ht="15.75" customHeight="1" x14ac:dyDescent="0.2">
      <c r="G570" s="85"/>
    </row>
    <row r="571" spans="7:7" ht="15.75" customHeight="1" x14ac:dyDescent="0.2">
      <c r="G571" s="85"/>
    </row>
    <row r="572" spans="7:7" ht="15.75" customHeight="1" x14ac:dyDescent="0.2">
      <c r="G572" s="85"/>
    </row>
    <row r="573" spans="7:7" ht="15.75" customHeight="1" x14ac:dyDescent="0.2">
      <c r="G573" s="85"/>
    </row>
    <row r="574" spans="7:7" ht="15.75" customHeight="1" x14ac:dyDescent="0.2">
      <c r="G574" s="85"/>
    </row>
    <row r="575" spans="7:7" ht="15.75" customHeight="1" x14ac:dyDescent="0.2">
      <c r="G575" s="85"/>
    </row>
    <row r="576" spans="7:7" ht="15.75" customHeight="1" x14ac:dyDescent="0.2">
      <c r="G576" s="85"/>
    </row>
    <row r="577" spans="7:7" ht="15.75" customHeight="1" x14ac:dyDescent="0.2">
      <c r="G577" s="85"/>
    </row>
    <row r="578" spans="7:7" ht="15.75" customHeight="1" x14ac:dyDescent="0.2">
      <c r="G578" s="85"/>
    </row>
    <row r="579" spans="7:7" ht="15.75" customHeight="1" x14ac:dyDescent="0.2">
      <c r="G579" s="85"/>
    </row>
    <row r="580" spans="7:7" ht="15.75" customHeight="1" x14ac:dyDescent="0.2">
      <c r="G580" s="85"/>
    </row>
    <row r="581" spans="7:7" ht="15.75" customHeight="1" x14ac:dyDescent="0.2">
      <c r="G581" s="85"/>
    </row>
    <row r="582" spans="7:7" ht="15.75" customHeight="1" x14ac:dyDescent="0.2">
      <c r="G582" s="85"/>
    </row>
    <row r="583" spans="7:7" ht="15.75" customHeight="1" x14ac:dyDescent="0.2">
      <c r="G583" s="85"/>
    </row>
    <row r="584" spans="7:7" ht="15.75" customHeight="1" x14ac:dyDescent="0.2">
      <c r="G584" s="85"/>
    </row>
    <row r="585" spans="7:7" ht="15.75" customHeight="1" x14ac:dyDescent="0.2">
      <c r="G585" s="85"/>
    </row>
    <row r="586" spans="7:7" ht="15.75" customHeight="1" x14ac:dyDescent="0.2">
      <c r="G586" s="85"/>
    </row>
    <row r="587" spans="7:7" ht="15.75" customHeight="1" x14ac:dyDescent="0.2">
      <c r="G587" s="85"/>
    </row>
    <row r="588" spans="7:7" ht="15.75" customHeight="1" x14ac:dyDescent="0.2">
      <c r="G588" s="85"/>
    </row>
    <row r="589" spans="7:7" ht="15.75" customHeight="1" x14ac:dyDescent="0.2">
      <c r="G589" s="85"/>
    </row>
    <row r="590" spans="7:7" ht="15.75" customHeight="1" x14ac:dyDescent="0.2">
      <c r="G590" s="85"/>
    </row>
    <row r="591" spans="7:7" ht="15.75" customHeight="1" x14ac:dyDescent="0.2">
      <c r="G591" s="85"/>
    </row>
    <row r="592" spans="7:7" ht="15.75" customHeight="1" x14ac:dyDescent="0.2">
      <c r="G592" s="85"/>
    </row>
    <row r="593" spans="7:7" ht="15.75" customHeight="1" x14ac:dyDescent="0.2">
      <c r="G593" s="85"/>
    </row>
    <row r="594" spans="7:7" ht="15.75" customHeight="1" x14ac:dyDescent="0.2">
      <c r="G594" s="85"/>
    </row>
    <row r="595" spans="7:7" ht="15.75" customHeight="1" x14ac:dyDescent="0.2">
      <c r="G595" s="85"/>
    </row>
    <row r="596" spans="7:7" ht="15.75" customHeight="1" x14ac:dyDescent="0.2">
      <c r="G596" s="85"/>
    </row>
    <row r="597" spans="7:7" ht="15.75" customHeight="1" x14ac:dyDescent="0.2">
      <c r="G597" s="85"/>
    </row>
    <row r="598" spans="7:7" ht="15.75" customHeight="1" x14ac:dyDescent="0.2">
      <c r="G598" s="85"/>
    </row>
    <row r="599" spans="7:7" ht="15.75" customHeight="1" x14ac:dyDescent="0.2">
      <c r="G599" s="85"/>
    </row>
    <row r="600" spans="7:7" ht="15.75" customHeight="1" x14ac:dyDescent="0.2">
      <c r="G600" s="85"/>
    </row>
    <row r="601" spans="7:7" ht="15.75" customHeight="1" x14ac:dyDescent="0.2">
      <c r="G601" s="85"/>
    </row>
    <row r="602" spans="7:7" ht="15.75" customHeight="1" x14ac:dyDescent="0.2">
      <c r="G602" s="85"/>
    </row>
    <row r="603" spans="7:7" ht="15.75" customHeight="1" x14ac:dyDescent="0.2">
      <c r="G603" s="85"/>
    </row>
    <row r="604" spans="7:7" ht="15.75" customHeight="1" x14ac:dyDescent="0.2">
      <c r="G604" s="85"/>
    </row>
    <row r="605" spans="7:7" ht="15.75" customHeight="1" x14ac:dyDescent="0.2">
      <c r="G605" s="85"/>
    </row>
    <row r="606" spans="7:7" ht="15.75" customHeight="1" x14ac:dyDescent="0.2">
      <c r="G606" s="85"/>
    </row>
    <row r="607" spans="7:7" ht="15.75" customHeight="1" x14ac:dyDescent="0.2">
      <c r="G607" s="85"/>
    </row>
    <row r="608" spans="7:7" ht="15.75" customHeight="1" x14ac:dyDescent="0.2">
      <c r="G608" s="85"/>
    </row>
    <row r="609" spans="7:7" ht="15.75" customHeight="1" x14ac:dyDescent="0.2">
      <c r="G609" s="85"/>
    </row>
    <row r="610" spans="7:7" ht="15.75" customHeight="1" x14ac:dyDescent="0.2">
      <c r="G610" s="85"/>
    </row>
    <row r="611" spans="7:7" ht="15.75" customHeight="1" x14ac:dyDescent="0.2">
      <c r="G611" s="85"/>
    </row>
    <row r="612" spans="7:7" ht="15.75" customHeight="1" x14ac:dyDescent="0.2">
      <c r="G612" s="85"/>
    </row>
    <row r="613" spans="7:7" ht="15.75" customHeight="1" x14ac:dyDescent="0.2">
      <c r="G613" s="85"/>
    </row>
    <row r="614" spans="7:7" ht="15.75" customHeight="1" x14ac:dyDescent="0.2">
      <c r="G614" s="85"/>
    </row>
    <row r="615" spans="7:7" ht="15.75" customHeight="1" x14ac:dyDescent="0.2">
      <c r="G615" s="85"/>
    </row>
    <row r="616" spans="7:7" ht="15.75" customHeight="1" x14ac:dyDescent="0.2">
      <c r="G616" s="85"/>
    </row>
    <row r="617" spans="7:7" ht="15.75" customHeight="1" x14ac:dyDescent="0.2">
      <c r="G617" s="85"/>
    </row>
    <row r="618" spans="7:7" ht="15.75" customHeight="1" x14ac:dyDescent="0.2">
      <c r="G618" s="85"/>
    </row>
    <row r="619" spans="7:7" ht="15.75" customHeight="1" x14ac:dyDescent="0.2">
      <c r="G619" s="85"/>
    </row>
    <row r="620" spans="7:7" ht="15.75" customHeight="1" x14ac:dyDescent="0.2">
      <c r="G620" s="85"/>
    </row>
    <row r="621" spans="7:7" ht="15.75" customHeight="1" x14ac:dyDescent="0.2">
      <c r="G621" s="85"/>
    </row>
    <row r="622" spans="7:7" ht="15.75" customHeight="1" x14ac:dyDescent="0.2">
      <c r="G622" s="85"/>
    </row>
    <row r="623" spans="7:7" ht="15.75" customHeight="1" x14ac:dyDescent="0.2">
      <c r="G623" s="85"/>
    </row>
    <row r="624" spans="7:7" ht="15.75" customHeight="1" x14ac:dyDescent="0.2">
      <c r="G624" s="85"/>
    </row>
    <row r="625" spans="7:7" ht="15.75" customHeight="1" x14ac:dyDescent="0.2">
      <c r="G625" s="85"/>
    </row>
    <row r="626" spans="7:7" ht="15.75" customHeight="1" x14ac:dyDescent="0.2">
      <c r="G626" s="85"/>
    </row>
    <row r="627" spans="7:7" ht="15.75" customHeight="1" x14ac:dyDescent="0.2">
      <c r="G627" s="85"/>
    </row>
    <row r="628" spans="7:7" ht="15.75" customHeight="1" x14ac:dyDescent="0.2">
      <c r="G628" s="85"/>
    </row>
    <row r="629" spans="7:7" ht="15.75" customHeight="1" x14ac:dyDescent="0.2">
      <c r="G629" s="85"/>
    </row>
    <row r="630" spans="7:7" ht="15.75" customHeight="1" x14ac:dyDescent="0.2">
      <c r="G630" s="85"/>
    </row>
    <row r="631" spans="7:7" ht="15.75" customHeight="1" x14ac:dyDescent="0.2">
      <c r="G631" s="85"/>
    </row>
    <row r="632" spans="7:7" ht="15.75" customHeight="1" x14ac:dyDescent="0.2">
      <c r="G632" s="85"/>
    </row>
    <row r="633" spans="7:7" ht="15.75" customHeight="1" x14ac:dyDescent="0.2">
      <c r="G633" s="85"/>
    </row>
    <row r="634" spans="7:7" ht="15.75" customHeight="1" x14ac:dyDescent="0.2">
      <c r="G634" s="85"/>
    </row>
    <row r="635" spans="7:7" ht="15.75" customHeight="1" x14ac:dyDescent="0.2">
      <c r="G635" s="85"/>
    </row>
    <row r="636" spans="7:7" ht="15.75" customHeight="1" x14ac:dyDescent="0.2">
      <c r="G636" s="85"/>
    </row>
    <row r="637" spans="7:7" ht="15.75" customHeight="1" x14ac:dyDescent="0.2">
      <c r="G637" s="85"/>
    </row>
    <row r="638" spans="7:7" ht="15.75" customHeight="1" x14ac:dyDescent="0.2">
      <c r="G638" s="85"/>
    </row>
    <row r="639" spans="7:7" ht="15.75" customHeight="1" x14ac:dyDescent="0.2">
      <c r="G639" s="85"/>
    </row>
    <row r="640" spans="7:7" ht="15.75" customHeight="1" x14ac:dyDescent="0.2">
      <c r="G640" s="85"/>
    </row>
    <row r="641" spans="7:7" ht="15.75" customHeight="1" x14ac:dyDescent="0.2">
      <c r="G641" s="85"/>
    </row>
    <row r="642" spans="7:7" ht="15.75" customHeight="1" x14ac:dyDescent="0.2">
      <c r="G642" s="85"/>
    </row>
    <row r="643" spans="7:7" ht="15.75" customHeight="1" x14ac:dyDescent="0.2">
      <c r="G643" s="85"/>
    </row>
    <row r="644" spans="7:7" ht="15.75" customHeight="1" x14ac:dyDescent="0.2">
      <c r="G644" s="85"/>
    </row>
    <row r="645" spans="7:7" ht="15.75" customHeight="1" x14ac:dyDescent="0.2">
      <c r="G645" s="85"/>
    </row>
    <row r="646" spans="7:7" ht="15.75" customHeight="1" x14ac:dyDescent="0.2">
      <c r="G646" s="85"/>
    </row>
    <row r="647" spans="7:7" ht="15.75" customHeight="1" x14ac:dyDescent="0.2">
      <c r="G647" s="85"/>
    </row>
    <row r="648" spans="7:7" ht="15.75" customHeight="1" x14ac:dyDescent="0.2">
      <c r="G648" s="85"/>
    </row>
    <row r="649" spans="7:7" ht="15.75" customHeight="1" x14ac:dyDescent="0.2">
      <c r="G649" s="85"/>
    </row>
    <row r="650" spans="7:7" ht="15.75" customHeight="1" x14ac:dyDescent="0.2">
      <c r="G650" s="85"/>
    </row>
    <row r="651" spans="7:7" ht="15.75" customHeight="1" x14ac:dyDescent="0.2">
      <c r="G651" s="85"/>
    </row>
    <row r="652" spans="7:7" ht="15.75" customHeight="1" x14ac:dyDescent="0.2">
      <c r="G652" s="85"/>
    </row>
    <row r="653" spans="7:7" ht="15.75" customHeight="1" x14ac:dyDescent="0.2">
      <c r="G653" s="85"/>
    </row>
    <row r="654" spans="7:7" ht="15.75" customHeight="1" x14ac:dyDescent="0.2">
      <c r="G654" s="85"/>
    </row>
    <row r="655" spans="7:7" ht="15.75" customHeight="1" x14ac:dyDescent="0.2">
      <c r="G655" s="85"/>
    </row>
    <row r="656" spans="7:7" ht="15.75" customHeight="1" x14ac:dyDescent="0.2">
      <c r="G656" s="85"/>
    </row>
    <row r="657" spans="7:7" ht="15.75" customHeight="1" x14ac:dyDescent="0.2">
      <c r="G657" s="85"/>
    </row>
    <row r="658" spans="7:7" ht="15.75" customHeight="1" x14ac:dyDescent="0.2">
      <c r="G658" s="85"/>
    </row>
    <row r="659" spans="7:7" ht="15.75" customHeight="1" x14ac:dyDescent="0.2">
      <c r="G659" s="85"/>
    </row>
    <row r="660" spans="7:7" ht="15.75" customHeight="1" x14ac:dyDescent="0.2">
      <c r="G660" s="85"/>
    </row>
    <row r="661" spans="7:7" ht="15.75" customHeight="1" x14ac:dyDescent="0.2">
      <c r="G661" s="85"/>
    </row>
    <row r="662" spans="7:7" ht="15.75" customHeight="1" x14ac:dyDescent="0.2">
      <c r="G662" s="85"/>
    </row>
    <row r="663" spans="7:7" ht="15.75" customHeight="1" x14ac:dyDescent="0.2">
      <c r="G663" s="85"/>
    </row>
    <row r="664" spans="7:7" ht="15.75" customHeight="1" x14ac:dyDescent="0.2">
      <c r="G664" s="85"/>
    </row>
    <row r="665" spans="7:7" ht="15.75" customHeight="1" x14ac:dyDescent="0.2">
      <c r="G665" s="85"/>
    </row>
    <row r="666" spans="7:7" ht="15.75" customHeight="1" x14ac:dyDescent="0.2">
      <c r="G666" s="85"/>
    </row>
    <row r="667" spans="7:7" ht="15.75" customHeight="1" x14ac:dyDescent="0.2">
      <c r="G667" s="85"/>
    </row>
    <row r="668" spans="7:7" ht="15.75" customHeight="1" x14ac:dyDescent="0.2">
      <c r="G668" s="85"/>
    </row>
    <row r="669" spans="7:7" ht="15.75" customHeight="1" x14ac:dyDescent="0.2">
      <c r="G669" s="85"/>
    </row>
    <row r="670" spans="7:7" ht="15.75" customHeight="1" x14ac:dyDescent="0.2">
      <c r="G670" s="85"/>
    </row>
    <row r="671" spans="7:7" ht="15.75" customHeight="1" x14ac:dyDescent="0.2">
      <c r="G671" s="85"/>
    </row>
    <row r="672" spans="7:7" ht="15.75" customHeight="1" x14ac:dyDescent="0.2">
      <c r="G672" s="85"/>
    </row>
    <row r="673" spans="7:7" ht="15.75" customHeight="1" x14ac:dyDescent="0.2">
      <c r="G673" s="85"/>
    </row>
    <row r="674" spans="7:7" ht="15.75" customHeight="1" x14ac:dyDescent="0.2">
      <c r="G674" s="85"/>
    </row>
    <row r="675" spans="7:7" ht="15.75" customHeight="1" x14ac:dyDescent="0.2">
      <c r="G675" s="85"/>
    </row>
    <row r="676" spans="7:7" ht="15.75" customHeight="1" x14ac:dyDescent="0.2">
      <c r="G676" s="85"/>
    </row>
    <row r="677" spans="7:7" ht="15.75" customHeight="1" x14ac:dyDescent="0.2">
      <c r="G677" s="85"/>
    </row>
    <row r="678" spans="7:7" ht="15.75" customHeight="1" x14ac:dyDescent="0.2">
      <c r="G678" s="85"/>
    </row>
    <row r="679" spans="7:7" ht="15.75" customHeight="1" x14ac:dyDescent="0.2">
      <c r="G679" s="85"/>
    </row>
    <row r="680" spans="7:7" ht="15.75" customHeight="1" x14ac:dyDescent="0.2">
      <c r="G680" s="85"/>
    </row>
    <row r="681" spans="7:7" ht="15.75" customHeight="1" x14ac:dyDescent="0.2">
      <c r="G681" s="85"/>
    </row>
    <row r="682" spans="7:7" ht="15.75" customHeight="1" x14ac:dyDescent="0.2">
      <c r="G682" s="85"/>
    </row>
    <row r="683" spans="7:7" ht="15.75" customHeight="1" x14ac:dyDescent="0.2">
      <c r="G683" s="85"/>
    </row>
    <row r="684" spans="7:7" ht="15.75" customHeight="1" x14ac:dyDescent="0.2">
      <c r="G684" s="85"/>
    </row>
    <row r="685" spans="7:7" ht="15.75" customHeight="1" x14ac:dyDescent="0.2">
      <c r="G685" s="85"/>
    </row>
    <row r="686" spans="7:7" ht="15.75" customHeight="1" x14ac:dyDescent="0.2">
      <c r="G686" s="85"/>
    </row>
    <row r="687" spans="7:7" ht="15.75" customHeight="1" x14ac:dyDescent="0.2">
      <c r="G687" s="85"/>
    </row>
    <row r="688" spans="7:7" ht="15.75" customHeight="1" x14ac:dyDescent="0.2">
      <c r="G688" s="85"/>
    </row>
    <row r="689" spans="7:7" ht="15.75" customHeight="1" x14ac:dyDescent="0.2">
      <c r="G689" s="85"/>
    </row>
    <row r="690" spans="7:7" ht="15.75" customHeight="1" x14ac:dyDescent="0.2">
      <c r="G690" s="85"/>
    </row>
    <row r="691" spans="7:7" ht="15.75" customHeight="1" x14ac:dyDescent="0.2">
      <c r="G691" s="85"/>
    </row>
    <row r="692" spans="7:7" ht="15.75" customHeight="1" x14ac:dyDescent="0.2">
      <c r="G692" s="85"/>
    </row>
    <row r="693" spans="7:7" ht="15.75" customHeight="1" x14ac:dyDescent="0.2">
      <c r="G693" s="85"/>
    </row>
    <row r="694" spans="7:7" ht="15.75" customHeight="1" x14ac:dyDescent="0.2">
      <c r="G694" s="85"/>
    </row>
    <row r="695" spans="7:7" ht="15.75" customHeight="1" x14ac:dyDescent="0.2">
      <c r="G695" s="85"/>
    </row>
    <row r="696" spans="7:7" ht="15.75" customHeight="1" x14ac:dyDescent="0.2">
      <c r="G696" s="85"/>
    </row>
    <row r="697" spans="7:7" ht="15.75" customHeight="1" x14ac:dyDescent="0.2">
      <c r="G697" s="85"/>
    </row>
    <row r="698" spans="7:7" ht="15.75" customHeight="1" x14ac:dyDescent="0.2">
      <c r="G698" s="85"/>
    </row>
    <row r="699" spans="7:7" ht="15.75" customHeight="1" x14ac:dyDescent="0.2">
      <c r="G699" s="85"/>
    </row>
    <row r="700" spans="7:7" ht="15.75" customHeight="1" x14ac:dyDescent="0.2">
      <c r="G700" s="85"/>
    </row>
    <row r="701" spans="7:7" ht="15.75" customHeight="1" x14ac:dyDescent="0.2">
      <c r="G701" s="85"/>
    </row>
    <row r="702" spans="7:7" ht="15.75" customHeight="1" x14ac:dyDescent="0.2">
      <c r="G702" s="85"/>
    </row>
    <row r="703" spans="7:7" ht="15.75" customHeight="1" x14ac:dyDescent="0.2">
      <c r="G703" s="85"/>
    </row>
    <row r="704" spans="7:7" ht="15.75" customHeight="1" x14ac:dyDescent="0.2">
      <c r="G704" s="85"/>
    </row>
    <row r="705" spans="7:7" ht="15.75" customHeight="1" x14ac:dyDescent="0.2">
      <c r="G705" s="85"/>
    </row>
    <row r="706" spans="7:7" ht="15.75" customHeight="1" x14ac:dyDescent="0.2">
      <c r="G706" s="85"/>
    </row>
    <row r="707" spans="7:7" ht="15.75" customHeight="1" x14ac:dyDescent="0.2">
      <c r="G707" s="85"/>
    </row>
    <row r="708" spans="7:7" ht="15.75" customHeight="1" x14ac:dyDescent="0.2">
      <c r="G708" s="85"/>
    </row>
    <row r="709" spans="7:7" ht="15.75" customHeight="1" x14ac:dyDescent="0.2">
      <c r="G709" s="85"/>
    </row>
    <row r="710" spans="7:7" ht="15.75" customHeight="1" x14ac:dyDescent="0.2">
      <c r="G710" s="85"/>
    </row>
    <row r="711" spans="7:7" ht="15.75" customHeight="1" x14ac:dyDescent="0.2">
      <c r="G711" s="85"/>
    </row>
    <row r="712" spans="7:7" ht="15.75" customHeight="1" x14ac:dyDescent="0.2">
      <c r="G712" s="85"/>
    </row>
    <row r="713" spans="7:7" ht="15.75" customHeight="1" x14ac:dyDescent="0.2">
      <c r="G713" s="85"/>
    </row>
    <row r="714" spans="7:7" ht="15.75" customHeight="1" x14ac:dyDescent="0.2">
      <c r="G714" s="85"/>
    </row>
    <row r="715" spans="7:7" ht="15.75" customHeight="1" x14ac:dyDescent="0.2">
      <c r="G715" s="85"/>
    </row>
    <row r="716" spans="7:7" ht="15.75" customHeight="1" x14ac:dyDescent="0.2">
      <c r="G716" s="85"/>
    </row>
    <row r="717" spans="7:7" ht="15.75" customHeight="1" x14ac:dyDescent="0.2">
      <c r="G717" s="85"/>
    </row>
    <row r="718" spans="7:7" ht="15.75" customHeight="1" x14ac:dyDescent="0.2">
      <c r="G718" s="85"/>
    </row>
    <row r="719" spans="7:7" ht="15.75" customHeight="1" x14ac:dyDescent="0.2">
      <c r="G719" s="85"/>
    </row>
    <row r="720" spans="7:7" ht="15.75" customHeight="1" x14ac:dyDescent="0.2">
      <c r="G720" s="85"/>
    </row>
    <row r="721" spans="7:7" ht="15.75" customHeight="1" x14ac:dyDescent="0.2">
      <c r="G721" s="85"/>
    </row>
    <row r="722" spans="7:7" ht="15.75" customHeight="1" x14ac:dyDescent="0.2">
      <c r="G722" s="85"/>
    </row>
    <row r="723" spans="7:7" ht="15.75" customHeight="1" x14ac:dyDescent="0.2">
      <c r="G723" s="85"/>
    </row>
    <row r="724" spans="7:7" ht="15.75" customHeight="1" x14ac:dyDescent="0.2">
      <c r="G724" s="85"/>
    </row>
    <row r="725" spans="7:7" ht="15.75" customHeight="1" x14ac:dyDescent="0.2">
      <c r="G725" s="85"/>
    </row>
    <row r="726" spans="7:7" ht="15.75" customHeight="1" x14ac:dyDescent="0.2">
      <c r="G726" s="85"/>
    </row>
    <row r="727" spans="7:7" ht="15.75" customHeight="1" x14ac:dyDescent="0.2">
      <c r="G727" s="85"/>
    </row>
    <row r="728" spans="7:7" ht="15.75" customHeight="1" x14ac:dyDescent="0.2">
      <c r="G728" s="85"/>
    </row>
    <row r="729" spans="7:7" ht="15.75" customHeight="1" x14ac:dyDescent="0.2">
      <c r="G729" s="85"/>
    </row>
    <row r="730" spans="7:7" ht="15.75" customHeight="1" x14ac:dyDescent="0.2">
      <c r="G730" s="85"/>
    </row>
    <row r="731" spans="7:7" ht="15.75" customHeight="1" x14ac:dyDescent="0.2">
      <c r="G731" s="85"/>
    </row>
    <row r="732" spans="7:7" ht="15.75" customHeight="1" x14ac:dyDescent="0.2">
      <c r="G732" s="85"/>
    </row>
    <row r="733" spans="7:7" ht="15.75" customHeight="1" x14ac:dyDescent="0.2">
      <c r="G733" s="85"/>
    </row>
    <row r="734" spans="7:7" ht="15.75" customHeight="1" x14ac:dyDescent="0.2">
      <c r="G734" s="85"/>
    </row>
    <row r="735" spans="7:7" ht="15.75" customHeight="1" x14ac:dyDescent="0.2">
      <c r="G735" s="85"/>
    </row>
    <row r="736" spans="7:7" ht="15.75" customHeight="1" x14ac:dyDescent="0.2">
      <c r="G736" s="85"/>
    </row>
    <row r="737" spans="7:7" ht="15.75" customHeight="1" x14ac:dyDescent="0.2">
      <c r="G737" s="85"/>
    </row>
    <row r="738" spans="7:7" ht="15.75" customHeight="1" x14ac:dyDescent="0.2">
      <c r="G738" s="85"/>
    </row>
    <row r="739" spans="7:7" ht="15.75" customHeight="1" x14ac:dyDescent="0.2">
      <c r="G739" s="85"/>
    </row>
    <row r="740" spans="7:7" ht="15.75" customHeight="1" x14ac:dyDescent="0.2">
      <c r="G740" s="85"/>
    </row>
    <row r="741" spans="7:7" ht="15.75" customHeight="1" x14ac:dyDescent="0.2">
      <c r="G741" s="85"/>
    </row>
    <row r="742" spans="7:7" ht="15.75" customHeight="1" x14ac:dyDescent="0.2">
      <c r="G742" s="85"/>
    </row>
    <row r="743" spans="7:7" ht="15.75" customHeight="1" x14ac:dyDescent="0.2">
      <c r="G743" s="85"/>
    </row>
    <row r="744" spans="7:7" ht="15.75" customHeight="1" x14ac:dyDescent="0.2">
      <c r="G744" s="85"/>
    </row>
    <row r="745" spans="7:7" ht="15.75" customHeight="1" x14ac:dyDescent="0.2">
      <c r="G745" s="85"/>
    </row>
    <row r="746" spans="7:7" ht="15.75" customHeight="1" x14ac:dyDescent="0.2">
      <c r="G746" s="85"/>
    </row>
    <row r="747" spans="7:7" ht="15.75" customHeight="1" x14ac:dyDescent="0.2">
      <c r="G747" s="85"/>
    </row>
    <row r="748" spans="7:7" ht="15.75" customHeight="1" x14ac:dyDescent="0.2">
      <c r="G748" s="85"/>
    </row>
    <row r="749" spans="7:7" ht="15.75" customHeight="1" x14ac:dyDescent="0.2">
      <c r="G749" s="85"/>
    </row>
    <row r="750" spans="7:7" ht="15.75" customHeight="1" x14ac:dyDescent="0.2">
      <c r="G750" s="85"/>
    </row>
    <row r="751" spans="7:7" ht="15.75" customHeight="1" x14ac:dyDescent="0.2">
      <c r="G751" s="85"/>
    </row>
    <row r="752" spans="7:7" ht="15.75" customHeight="1" x14ac:dyDescent="0.2">
      <c r="G752" s="85"/>
    </row>
    <row r="753" spans="7:7" ht="15.75" customHeight="1" x14ac:dyDescent="0.2">
      <c r="G753" s="85"/>
    </row>
    <row r="754" spans="7:7" ht="15.75" customHeight="1" x14ac:dyDescent="0.2">
      <c r="G754" s="85"/>
    </row>
    <row r="755" spans="7:7" ht="15.75" customHeight="1" x14ac:dyDescent="0.2">
      <c r="G755" s="85"/>
    </row>
    <row r="756" spans="7:7" ht="15.75" customHeight="1" x14ac:dyDescent="0.2">
      <c r="G756" s="85"/>
    </row>
    <row r="757" spans="7:7" ht="15.75" customHeight="1" x14ac:dyDescent="0.2">
      <c r="G757" s="85"/>
    </row>
    <row r="758" spans="7:7" ht="15.75" customHeight="1" x14ac:dyDescent="0.2">
      <c r="G758" s="85"/>
    </row>
    <row r="759" spans="7:7" ht="15.75" customHeight="1" x14ac:dyDescent="0.2">
      <c r="G759" s="85"/>
    </row>
    <row r="760" spans="7:7" ht="15.75" customHeight="1" x14ac:dyDescent="0.2">
      <c r="G760" s="85"/>
    </row>
    <row r="761" spans="7:7" ht="15.75" customHeight="1" x14ac:dyDescent="0.2">
      <c r="G761" s="85"/>
    </row>
    <row r="762" spans="7:7" ht="15.75" customHeight="1" x14ac:dyDescent="0.2">
      <c r="G762" s="85"/>
    </row>
    <row r="763" spans="7:7" ht="15.75" customHeight="1" x14ac:dyDescent="0.2">
      <c r="G763" s="85"/>
    </row>
    <row r="764" spans="7:7" ht="15.75" customHeight="1" x14ac:dyDescent="0.2">
      <c r="G764" s="85"/>
    </row>
    <row r="765" spans="7:7" ht="15.75" customHeight="1" x14ac:dyDescent="0.2">
      <c r="G765" s="85"/>
    </row>
    <row r="766" spans="7:7" ht="15.75" customHeight="1" x14ac:dyDescent="0.2">
      <c r="G766" s="85"/>
    </row>
    <row r="767" spans="7:7" ht="15.75" customHeight="1" x14ac:dyDescent="0.2">
      <c r="G767" s="85"/>
    </row>
    <row r="768" spans="7:7" ht="15.75" customHeight="1" x14ac:dyDescent="0.2">
      <c r="G768" s="85"/>
    </row>
    <row r="769" spans="7:7" ht="15.75" customHeight="1" x14ac:dyDescent="0.2">
      <c r="G769" s="85"/>
    </row>
    <row r="770" spans="7:7" ht="15.75" customHeight="1" x14ac:dyDescent="0.2">
      <c r="G770" s="85"/>
    </row>
    <row r="771" spans="7:7" ht="15.75" customHeight="1" x14ac:dyDescent="0.2">
      <c r="G771" s="85"/>
    </row>
    <row r="772" spans="7:7" ht="15.75" customHeight="1" x14ac:dyDescent="0.2">
      <c r="G772" s="85"/>
    </row>
    <row r="773" spans="7:7" ht="15.75" customHeight="1" x14ac:dyDescent="0.2">
      <c r="G773" s="85"/>
    </row>
    <row r="774" spans="7:7" ht="15.75" customHeight="1" x14ac:dyDescent="0.2">
      <c r="G774" s="85"/>
    </row>
    <row r="775" spans="7:7" ht="15.75" customHeight="1" x14ac:dyDescent="0.2">
      <c r="G775" s="85"/>
    </row>
    <row r="776" spans="7:7" ht="15.75" customHeight="1" x14ac:dyDescent="0.2">
      <c r="G776" s="85"/>
    </row>
    <row r="777" spans="7:7" ht="15.75" customHeight="1" x14ac:dyDescent="0.2">
      <c r="G777" s="85"/>
    </row>
    <row r="778" spans="7:7" ht="15.75" customHeight="1" x14ac:dyDescent="0.2">
      <c r="G778" s="85"/>
    </row>
    <row r="779" spans="7:7" ht="15.75" customHeight="1" x14ac:dyDescent="0.2">
      <c r="G779" s="85"/>
    </row>
    <row r="780" spans="7:7" ht="15.75" customHeight="1" x14ac:dyDescent="0.2">
      <c r="G780" s="85"/>
    </row>
    <row r="781" spans="7:7" ht="15.75" customHeight="1" x14ac:dyDescent="0.2">
      <c r="G781" s="85"/>
    </row>
    <row r="782" spans="7:7" ht="15.75" customHeight="1" x14ac:dyDescent="0.2">
      <c r="G782" s="85"/>
    </row>
    <row r="783" spans="7:7" ht="15.75" customHeight="1" x14ac:dyDescent="0.2">
      <c r="G783" s="85"/>
    </row>
    <row r="784" spans="7:7" ht="15.75" customHeight="1" x14ac:dyDescent="0.2">
      <c r="G784" s="85"/>
    </row>
    <row r="785" spans="7:7" ht="15.75" customHeight="1" x14ac:dyDescent="0.2">
      <c r="G785" s="85"/>
    </row>
    <row r="786" spans="7:7" ht="15.75" customHeight="1" x14ac:dyDescent="0.2">
      <c r="G786" s="85"/>
    </row>
    <row r="787" spans="7:7" ht="15.75" customHeight="1" x14ac:dyDescent="0.2">
      <c r="G787" s="85"/>
    </row>
    <row r="788" spans="7:7" ht="15.75" customHeight="1" x14ac:dyDescent="0.2">
      <c r="G788" s="85"/>
    </row>
    <row r="789" spans="7:7" ht="15.75" customHeight="1" x14ac:dyDescent="0.2">
      <c r="G789" s="85"/>
    </row>
    <row r="790" spans="7:7" ht="15.75" customHeight="1" x14ac:dyDescent="0.2">
      <c r="G790" s="85"/>
    </row>
    <row r="791" spans="7:7" ht="15.75" customHeight="1" x14ac:dyDescent="0.2">
      <c r="G791" s="85"/>
    </row>
    <row r="792" spans="7:7" ht="15.75" customHeight="1" x14ac:dyDescent="0.2">
      <c r="G792" s="85"/>
    </row>
    <row r="793" spans="7:7" ht="15.75" customHeight="1" x14ac:dyDescent="0.2">
      <c r="G793" s="85"/>
    </row>
    <row r="794" spans="7:7" ht="15.75" customHeight="1" x14ac:dyDescent="0.2">
      <c r="G794" s="85"/>
    </row>
    <row r="795" spans="7:7" ht="15.75" customHeight="1" x14ac:dyDescent="0.2">
      <c r="G795" s="85"/>
    </row>
    <row r="796" spans="7:7" ht="15.75" customHeight="1" x14ac:dyDescent="0.2">
      <c r="G796" s="85"/>
    </row>
    <row r="797" spans="7:7" ht="15.75" customHeight="1" x14ac:dyDescent="0.2">
      <c r="G797" s="85"/>
    </row>
    <row r="798" spans="7:7" ht="15.75" customHeight="1" x14ac:dyDescent="0.2">
      <c r="G798" s="85"/>
    </row>
    <row r="799" spans="7:7" ht="15.75" customHeight="1" x14ac:dyDescent="0.2">
      <c r="G799" s="85"/>
    </row>
    <row r="800" spans="7:7" ht="15.75" customHeight="1" x14ac:dyDescent="0.2">
      <c r="G800" s="85"/>
    </row>
    <row r="801" spans="7:7" ht="15.75" customHeight="1" x14ac:dyDescent="0.2">
      <c r="G801" s="85"/>
    </row>
    <row r="802" spans="7:7" ht="15.75" customHeight="1" x14ac:dyDescent="0.2">
      <c r="G802" s="85"/>
    </row>
    <row r="803" spans="7:7" ht="15.75" customHeight="1" x14ac:dyDescent="0.2">
      <c r="G803" s="85"/>
    </row>
    <row r="804" spans="7:7" ht="15.75" customHeight="1" x14ac:dyDescent="0.2">
      <c r="G804" s="85"/>
    </row>
    <row r="805" spans="7:7" ht="15.75" customHeight="1" x14ac:dyDescent="0.2">
      <c r="G805" s="85"/>
    </row>
    <row r="806" spans="7:7" ht="15.75" customHeight="1" x14ac:dyDescent="0.2">
      <c r="G806" s="85"/>
    </row>
    <row r="807" spans="7:7" ht="15.75" customHeight="1" x14ac:dyDescent="0.2">
      <c r="G807" s="85"/>
    </row>
    <row r="808" spans="7:7" ht="15.75" customHeight="1" x14ac:dyDescent="0.2">
      <c r="G808" s="85"/>
    </row>
    <row r="809" spans="7:7" ht="15.75" customHeight="1" x14ac:dyDescent="0.2">
      <c r="G809" s="85"/>
    </row>
    <row r="810" spans="7:7" ht="15.75" customHeight="1" x14ac:dyDescent="0.2">
      <c r="G810" s="85"/>
    </row>
    <row r="811" spans="7:7" ht="15.75" customHeight="1" x14ac:dyDescent="0.2">
      <c r="G811" s="85"/>
    </row>
    <row r="812" spans="7:7" ht="15.75" customHeight="1" x14ac:dyDescent="0.2">
      <c r="G812" s="85"/>
    </row>
    <row r="813" spans="7:7" ht="15.75" customHeight="1" x14ac:dyDescent="0.2">
      <c r="G813" s="85"/>
    </row>
    <row r="814" spans="7:7" ht="15.75" customHeight="1" x14ac:dyDescent="0.2">
      <c r="G814" s="85"/>
    </row>
    <row r="815" spans="7:7" ht="15.75" customHeight="1" x14ac:dyDescent="0.2">
      <c r="G815" s="85"/>
    </row>
    <row r="816" spans="7:7" ht="15.75" customHeight="1" x14ac:dyDescent="0.2">
      <c r="G816" s="85"/>
    </row>
    <row r="817" spans="7:7" ht="15.75" customHeight="1" x14ac:dyDescent="0.2">
      <c r="G817" s="85"/>
    </row>
    <row r="818" spans="7:7" ht="15.75" customHeight="1" x14ac:dyDescent="0.2">
      <c r="G818" s="85"/>
    </row>
    <row r="819" spans="7:7" ht="15.75" customHeight="1" x14ac:dyDescent="0.2">
      <c r="G819" s="85"/>
    </row>
    <row r="820" spans="7:7" ht="15.75" customHeight="1" x14ac:dyDescent="0.2">
      <c r="G820" s="85"/>
    </row>
    <row r="821" spans="7:7" ht="15.75" customHeight="1" x14ac:dyDescent="0.2">
      <c r="G821" s="85"/>
    </row>
    <row r="822" spans="7:7" ht="15.75" customHeight="1" x14ac:dyDescent="0.2">
      <c r="G822" s="85"/>
    </row>
    <row r="823" spans="7:7" ht="15.75" customHeight="1" x14ac:dyDescent="0.2">
      <c r="G823" s="85"/>
    </row>
    <row r="824" spans="7:7" ht="15.75" customHeight="1" x14ac:dyDescent="0.2">
      <c r="G824" s="85"/>
    </row>
    <row r="825" spans="7:7" ht="15.75" customHeight="1" x14ac:dyDescent="0.2">
      <c r="G825" s="85"/>
    </row>
    <row r="826" spans="7:7" ht="15.75" customHeight="1" x14ac:dyDescent="0.2">
      <c r="G826" s="85"/>
    </row>
    <row r="827" spans="7:7" ht="15.75" customHeight="1" x14ac:dyDescent="0.2">
      <c r="G827" s="85"/>
    </row>
    <row r="828" spans="7:7" ht="15.75" customHeight="1" x14ac:dyDescent="0.2">
      <c r="G828" s="85"/>
    </row>
    <row r="829" spans="7:7" ht="15.75" customHeight="1" x14ac:dyDescent="0.2">
      <c r="G829" s="85"/>
    </row>
    <row r="830" spans="7:7" ht="15.75" customHeight="1" x14ac:dyDescent="0.2">
      <c r="G830" s="85"/>
    </row>
    <row r="831" spans="7:7" ht="15.75" customHeight="1" x14ac:dyDescent="0.2">
      <c r="G831" s="85"/>
    </row>
    <row r="832" spans="7:7" ht="15.75" customHeight="1" x14ac:dyDescent="0.2">
      <c r="G832" s="85"/>
    </row>
    <row r="833" spans="7:7" ht="15.75" customHeight="1" x14ac:dyDescent="0.2">
      <c r="G833" s="85"/>
    </row>
    <row r="834" spans="7:7" ht="15.75" customHeight="1" x14ac:dyDescent="0.2">
      <c r="G834" s="85"/>
    </row>
    <row r="835" spans="7:7" ht="15.75" customHeight="1" x14ac:dyDescent="0.2">
      <c r="G835" s="85"/>
    </row>
    <row r="836" spans="7:7" ht="15.75" customHeight="1" x14ac:dyDescent="0.2">
      <c r="G836" s="85"/>
    </row>
    <row r="837" spans="7:7" ht="15.75" customHeight="1" x14ac:dyDescent="0.2">
      <c r="G837" s="85"/>
    </row>
    <row r="838" spans="7:7" ht="15.75" customHeight="1" x14ac:dyDescent="0.2">
      <c r="G838" s="85"/>
    </row>
    <row r="839" spans="7:7" ht="15.75" customHeight="1" x14ac:dyDescent="0.2">
      <c r="G839" s="85"/>
    </row>
    <row r="840" spans="7:7" ht="15.75" customHeight="1" x14ac:dyDescent="0.2">
      <c r="G840" s="85"/>
    </row>
    <row r="841" spans="7:7" ht="15.75" customHeight="1" x14ac:dyDescent="0.2">
      <c r="G841" s="85"/>
    </row>
    <row r="842" spans="7:7" ht="15.75" customHeight="1" x14ac:dyDescent="0.2">
      <c r="G842" s="85"/>
    </row>
    <row r="843" spans="7:7" ht="15.75" customHeight="1" x14ac:dyDescent="0.2">
      <c r="G843" s="85"/>
    </row>
    <row r="844" spans="7:7" ht="15.75" customHeight="1" x14ac:dyDescent="0.2">
      <c r="G844" s="85"/>
    </row>
    <row r="845" spans="7:7" ht="15.75" customHeight="1" x14ac:dyDescent="0.2">
      <c r="G845" s="85"/>
    </row>
    <row r="846" spans="7:7" ht="15.75" customHeight="1" x14ac:dyDescent="0.2">
      <c r="G846" s="85"/>
    </row>
    <row r="847" spans="7:7" ht="15.75" customHeight="1" x14ac:dyDescent="0.2">
      <c r="G847" s="85"/>
    </row>
    <row r="848" spans="7:7" ht="15.75" customHeight="1" x14ac:dyDescent="0.2">
      <c r="G848" s="85"/>
    </row>
    <row r="849" spans="7:7" ht="15.75" customHeight="1" x14ac:dyDescent="0.2">
      <c r="G849" s="85"/>
    </row>
    <row r="850" spans="7:7" ht="15.75" customHeight="1" x14ac:dyDescent="0.2">
      <c r="G850" s="85"/>
    </row>
    <row r="851" spans="7:7" ht="15.75" customHeight="1" x14ac:dyDescent="0.2">
      <c r="G851" s="85"/>
    </row>
    <row r="852" spans="7:7" ht="15.75" customHeight="1" x14ac:dyDescent="0.2">
      <c r="G852" s="85"/>
    </row>
    <row r="853" spans="7:7" ht="15.75" customHeight="1" x14ac:dyDescent="0.2">
      <c r="G853" s="85"/>
    </row>
    <row r="854" spans="7:7" ht="15.75" customHeight="1" x14ac:dyDescent="0.2">
      <c r="G854" s="85"/>
    </row>
    <row r="855" spans="7:7" ht="15.75" customHeight="1" x14ac:dyDescent="0.2">
      <c r="G855" s="85"/>
    </row>
    <row r="856" spans="7:7" ht="15.75" customHeight="1" x14ac:dyDescent="0.2">
      <c r="G856" s="85"/>
    </row>
    <row r="857" spans="7:7" ht="15.75" customHeight="1" x14ac:dyDescent="0.2">
      <c r="G857" s="85"/>
    </row>
    <row r="858" spans="7:7" ht="15.75" customHeight="1" x14ac:dyDescent="0.2">
      <c r="G858" s="85"/>
    </row>
    <row r="859" spans="7:7" ht="15.75" customHeight="1" x14ac:dyDescent="0.2">
      <c r="G859" s="85"/>
    </row>
    <row r="860" spans="7:7" ht="15.75" customHeight="1" x14ac:dyDescent="0.2">
      <c r="G860" s="85"/>
    </row>
    <row r="861" spans="7:7" ht="15.75" customHeight="1" x14ac:dyDescent="0.2">
      <c r="G861" s="85"/>
    </row>
    <row r="862" spans="7:7" ht="15.75" customHeight="1" x14ac:dyDescent="0.2">
      <c r="G862" s="85"/>
    </row>
    <row r="863" spans="7:7" ht="15.75" customHeight="1" x14ac:dyDescent="0.2">
      <c r="G863" s="85"/>
    </row>
    <row r="864" spans="7:7" ht="15.75" customHeight="1" x14ac:dyDescent="0.2">
      <c r="G864" s="85"/>
    </row>
    <row r="865" spans="7:7" ht="15.75" customHeight="1" x14ac:dyDescent="0.2">
      <c r="G865" s="85"/>
    </row>
    <row r="866" spans="7:7" ht="15.75" customHeight="1" x14ac:dyDescent="0.2">
      <c r="G866" s="85"/>
    </row>
    <row r="867" spans="7:7" ht="15.75" customHeight="1" x14ac:dyDescent="0.2">
      <c r="G867" s="85"/>
    </row>
    <row r="868" spans="7:7" ht="15.75" customHeight="1" x14ac:dyDescent="0.2">
      <c r="G868" s="85"/>
    </row>
    <row r="869" spans="7:7" ht="15.75" customHeight="1" x14ac:dyDescent="0.2">
      <c r="G869" s="85"/>
    </row>
    <row r="870" spans="7:7" ht="15.75" customHeight="1" x14ac:dyDescent="0.2">
      <c r="G870" s="85"/>
    </row>
    <row r="871" spans="7:7" ht="15.75" customHeight="1" x14ac:dyDescent="0.2">
      <c r="G871" s="85"/>
    </row>
    <row r="872" spans="7:7" ht="15.75" customHeight="1" x14ac:dyDescent="0.2">
      <c r="G872" s="85"/>
    </row>
    <row r="873" spans="7:7" ht="15.75" customHeight="1" x14ac:dyDescent="0.2">
      <c r="G873" s="85"/>
    </row>
    <row r="874" spans="7:7" ht="15.75" customHeight="1" x14ac:dyDescent="0.2">
      <c r="G874" s="85"/>
    </row>
    <row r="875" spans="7:7" ht="15.75" customHeight="1" x14ac:dyDescent="0.2">
      <c r="G875" s="85"/>
    </row>
    <row r="876" spans="7:7" ht="15.75" customHeight="1" x14ac:dyDescent="0.2">
      <c r="G876" s="85"/>
    </row>
    <row r="877" spans="7:7" ht="15.75" customHeight="1" x14ac:dyDescent="0.2">
      <c r="G877" s="85"/>
    </row>
    <row r="878" spans="7:7" ht="15.75" customHeight="1" x14ac:dyDescent="0.2">
      <c r="G878" s="85"/>
    </row>
    <row r="879" spans="7:7" ht="15.75" customHeight="1" x14ac:dyDescent="0.2">
      <c r="G879" s="85"/>
    </row>
    <row r="880" spans="7:7" ht="15.75" customHeight="1" x14ac:dyDescent="0.2">
      <c r="G880" s="85"/>
    </row>
    <row r="881" spans="7:7" ht="15.75" customHeight="1" x14ac:dyDescent="0.2">
      <c r="G881" s="85"/>
    </row>
    <row r="882" spans="7:7" ht="15.75" customHeight="1" x14ac:dyDescent="0.2">
      <c r="G882" s="85"/>
    </row>
    <row r="883" spans="7:7" ht="15.75" customHeight="1" x14ac:dyDescent="0.2">
      <c r="G883" s="85"/>
    </row>
    <row r="884" spans="7:7" ht="15.75" customHeight="1" x14ac:dyDescent="0.2">
      <c r="G884" s="85"/>
    </row>
    <row r="885" spans="7:7" ht="15.75" customHeight="1" x14ac:dyDescent="0.2">
      <c r="G885" s="85"/>
    </row>
    <row r="886" spans="7:7" ht="15.75" customHeight="1" x14ac:dyDescent="0.2">
      <c r="G886" s="85"/>
    </row>
    <row r="887" spans="7:7" ht="15.75" customHeight="1" x14ac:dyDescent="0.2">
      <c r="G887" s="85"/>
    </row>
    <row r="888" spans="7:7" ht="15.75" customHeight="1" x14ac:dyDescent="0.2">
      <c r="G888" s="85"/>
    </row>
    <row r="889" spans="7:7" ht="15.75" customHeight="1" x14ac:dyDescent="0.2">
      <c r="G889" s="85"/>
    </row>
    <row r="890" spans="7:7" ht="15.75" customHeight="1" x14ac:dyDescent="0.2">
      <c r="G890" s="85"/>
    </row>
    <row r="891" spans="7:7" ht="15.75" customHeight="1" x14ac:dyDescent="0.2">
      <c r="G891" s="85"/>
    </row>
    <row r="892" spans="7:7" ht="15.75" customHeight="1" x14ac:dyDescent="0.2">
      <c r="G892" s="85"/>
    </row>
    <row r="893" spans="7:7" ht="15.75" customHeight="1" x14ac:dyDescent="0.2">
      <c r="G893" s="85"/>
    </row>
    <row r="894" spans="7:7" ht="15.75" customHeight="1" x14ac:dyDescent="0.2">
      <c r="G894" s="85"/>
    </row>
    <row r="895" spans="7:7" ht="15.75" customHeight="1" x14ac:dyDescent="0.2">
      <c r="G895" s="85"/>
    </row>
    <row r="896" spans="7:7" ht="15.75" customHeight="1" x14ac:dyDescent="0.2">
      <c r="G896" s="85"/>
    </row>
    <row r="897" spans="7:7" ht="15.75" customHeight="1" x14ac:dyDescent="0.2">
      <c r="G897" s="85"/>
    </row>
    <row r="898" spans="7:7" ht="15.75" customHeight="1" x14ac:dyDescent="0.2">
      <c r="G898" s="85"/>
    </row>
    <row r="899" spans="7:7" ht="15.75" customHeight="1" x14ac:dyDescent="0.2">
      <c r="G899" s="85"/>
    </row>
    <row r="900" spans="7:7" ht="15.75" customHeight="1" x14ac:dyDescent="0.2">
      <c r="G900" s="85"/>
    </row>
    <row r="901" spans="7:7" ht="15.75" customHeight="1" x14ac:dyDescent="0.2">
      <c r="G901" s="85"/>
    </row>
    <row r="902" spans="7:7" ht="15.75" customHeight="1" x14ac:dyDescent="0.2">
      <c r="G902" s="85"/>
    </row>
    <row r="903" spans="7:7" ht="15.75" customHeight="1" x14ac:dyDescent="0.2">
      <c r="G903" s="85"/>
    </row>
    <row r="904" spans="7:7" ht="15.75" customHeight="1" x14ac:dyDescent="0.2">
      <c r="G904" s="85"/>
    </row>
    <row r="905" spans="7:7" ht="15.75" customHeight="1" x14ac:dyDescent="0.2">
      <c r="G905" s="85"/>
    </row>
    <row r="906" spans="7:7" ht="15.75" customHeight="1" x14ac:dyDescent="0.2">
      <c r="G906" s="85"/>
    </row>
    <row r="907" spans="7:7" ht="15.75" customHeight="1" x14ac:dyDescent="0.2">
      <c r="G907" s="85"/>
    </row>
    <row r="908" spans="7:7" ht="15.75" customHeight="1" x14ac:dyDescent="0.2">
      <c r="G908" s="85"/>
    </row>
    <row r="909" spans="7:7" ht="15.75" customHeight="1" x14ac:dyDescent="0.2">
      <c r="G909" s="85"/>
    </row>
    <row r="910" spans="7:7" ht="15.75" customHeight="1" x14ac:dyDescent="0.2">
      <c r="G910" s="85"/>
    </row>
    <row r="911" spans="7:7" ht="15.75" customHeight="1" x14ac:dyDescent="0.2">
      <c r="G911" s="85"/>
    </row>
    <row r="912" spans="7:7" ht="15.75" customHeight="1" x14ac:dyDescent="0.2">
      <c r="G912" s="85"/>
    </row>
    <row r="913" spans="7:7" ht="15.75" customHeight="1" x14ac:dyDescent="0.2">
      <c r="G913" s="85"/>
    </row>
    <row r="914" spans="7:7" ht="15.75" customHeight="1" x14ac:dyDescent="0.2">
      <c r="G914" s="85"/>
    </row>
    <row r="915" spans="7:7" ht="15.75" customHeight="1" x14ac:dyDescent="0.2">
      <c r="G915" s="85"/>
    </row>
    <row r="916" spans="7:7" ht="15.75" customHeight="1" x14ac:dyDescent="0.2">
      <c r="G916" s="85"/>
    </row>
    <row r="917" spans="7:7" ht="15.75" customHeight="1" x14ac:dyDescent="0.2">
      <c r="G917" s="85"/>
    </row>
    <row r="918" spans="7:7" ht="15.75" customHeight="1" x14ac:dyDescent="0.2">
      <c r="G918" s="85"/>
    </row>
    <row r="919" spans="7:7" ht="15.75" customHeight="1" x14ac:dyDescent="0.2">
      <c r="G919" s="85"/>
    </row>
    <row r="920" spans="7:7" ht="15.75" customHeight="1" x14ac:dyDescent="0.2">
      <c r="G920" s="85"/>
    </row>
    <row r="921" spans="7:7" ht="15.75" customHeight="1" x14ac:dyDescent="0.2">
      <c r="G921" s="85"/>
    </row>
    <row r="922" spans="7:7" ht="15.75" customHeight="1" x14ac:dyDescent="0.2">
      <c r="G922" s="85"/>
    </row>
    <row r="923" spans="7:7" ht="15.75" customHeight="1" x14ac:dyDescent="0.2">
      <c r="G923" s="85"/>
    </row>
    <row r="924" spans="7:7" ht="15.75" customHeight="1" x14ac:dyDescent="0.2">
      <c r="G924" s="85"/>
    </row>
    <row r="925" spans="7:7" ht="15.75" customHeight="1" x14ac:dyDescent="0.2">
      <c r="G925" s="85"/>
    </row>
    <row r="926" spans="7:7" ht="15.75" customHeight="1" x14ac:dyDescent="0.2">
      <c r="G926" s="85"/>
    </row>
    <row r="927" spans="7:7" ht="15.75" customHeight="1" x14ac:dyDescent="0.2">
      <c r="G927" s="85"/>
    </row>
    <row r="928" spans="7:7" ht="15.75" customHeight="1" x14ac:dyDescent="0.2">
      <c r="G928" s="85"/>
    </row>
    <row r="929" spans="7:7" ht="15.75" customHeight="1" x14ac:dyDescent="0.2">
      <c r="G929" s="85"/>
    </row>
    <row r="930" spans="7:7" ht="15.75" customHeight="1" x14ac:dyDescent="0.2">
      <c r="G930" s="85"/>
    </row>
    <row r="931" spans="7:7" ht="15.75" customHeight="1" x14ac:dyDescent="0.2">
      <c r="G931" s="85"/>
    </row>
    <row r="932" spans="7:7" ht="15.75" customHeight="1" x14ac:dyDescent="0.2">
      <c r="G932" s="85"/>
    </row>
    <row r="933" spans="7:7" ht="15.75" customHeight="1" x14ac:dyDescent="0.2">
      <c r="G933" s="85"/>
    </row>
    <row r="934" spans="7:7" ht="15.75" customHeight="1" x14ac:dyDescent="0.2">
      <c r="G934" s="85"/>
    </row>
    <row r="935" spans="7:7" ht="15.75" customHeight="1" x14ac:dyDescent="0.2">
      <c r="G935" s="85"/>
    </row>
    <row r="936" spans="7:7" ht="15.75" customHeight="1" x14ac:dyDescent="0.2">
      <c r="G936" s="85"/>
    </row>
    <row r="937" spans="7:7" ht="15.75" customHeight="1" x14ac:dyDescent="0.2">
      <c r="G937" s="85"/>
    </row>
    <row r="938" spans="7:7" ht="15.75" customHeight="1" x14ac:dyDescent="0.2">
      <c r="G938" s="85"/>
    </row>
    <row r="939" spans="7:7" ht="15.75" customHeight="1" x14ac:dyDescent="0.2">
      <c r="G939" s="85"/>
    </row>
    <row r="940" spans="7:7" ht="15.75" customHeight="1" x14ac:dyDescent="0.2">
      <c r="G940" s="85"/>
    </row>
    <row r="941" spans="7:7" ht="15.75" customHeight="1" x14ac:dyDescent="0.2">
      <c r="G941" s="85"/>
    </row>
    <row r="942" spans="7:7" ht="15.75" customHeight="1" x14ac:dyDescent="0.2">
      <c r="G942" s="85"/>
    </row>
    <row r="943" spans="7:7" ht="15.75" customHeight="1" x14ac:dyDescent="0.2">
      <c r="G943" s="85"/>
    </row>
    <row r="944" spans="7:7" ht="15.75" customHeight="1" x14ac:dyDescent="0.2">
      <c r="G944" s="85"/>
    </row>
    <row r="945" spans="7:7" ht="15.75" customHeight="1" x14ac:dyDescent="0.2">
      <c r="G945" s="85"/>
    </row>
    <row r="946" spans="7:7" ht="15.75" customHeight="1" x14ac:dyDescent="0.2">
      <c r="G946" s="85"/>
    </row>
    <row r="947" spans="7:7" ht="15.75" customHeight="1" x14ac:dyDescent="0.2">
      <c r="G947" s="85"/>
    </row>
    <row r="948" spans="7:7" ht="15.75" customHeight="1" x14ac:dyDescent="0.2">
      <c r="G948" s="85"/>
    </row>
    <row r="949" spans="7:7" ht="15.75" customHeight="1" x14ac:dyDescent="0.2">
      <c r="G949" s="85"/>
    </row>
    <row r="950" spans="7:7" ht="15.75" customHeight="1" x14ac:dyDescent="0.2">
      <c r="G950" s="85"/>
    </row>
    <row r="951" spans="7:7" ht="15.75" customHeight="1" x14ac:dyDescent="0.2">
      <c r="G951" s="85"/>
    </row>
    <row r="952" spans="7:7" ht="15.75" customHeight="1" x14ac:dyDescent="0.2">
      <c r="G952" s="85"/>
    </row>
    <row r="953" spans="7:7" ht="15.75" customHeight="1" x14ac:dyDescent="0.2">
      <c r="G953" s="85"/>
    </row>
    <row r="954" spans="7:7" ht="15.75" customHeight="1" x14ac:dyDescent="0.2">
      <c r="G954" s="85"/>
    </row>
    <row r="955" spans="7:7" ht="15.75" customHeight="1" x14ac:dyDescent="0.2">
      <c r="G955" s="85"/>
    </row>
    <row r="956" spans="7:7" ht="15.75" customHeight="1" x14ac:dyDescent="0.2">
      <c r="G956" s="85"/>
    </row>
    <row r="957" spans="7:7" ht="15.75" customHeight="1" x14ac:dyDescent="0.2">
      <c r="G957" s="85"/>
    </row>
    <row r="958" spans="7:7" ht="15.75" customHeight="1" x14ac:dyDescent="0.2">
      <c r="G958" s="85"/>
    </row>
    <row r="959" spans="7:7" ht="15.75" customHeight="1" x14ac:dyDescent="0.2">
      <c r="G959" s="85"/>
    </row>
    <row r="960" spans="7:7" ht="15.75" customHeight="1" x14ac:dyDescent="0.2">
      <c r="G960" s="85"/>
    </row>
    <row r="961" spans="7:7" ht="15.75" customHeight="1" x14ac:dyDescent="0.2">
      <c r="G961" s="85"/>
    </row>
    <row r="962" spans="7:7" ht="15.75" customHeight="1" x14ac:dyDescent="0.2">
      <c r="G962" s="85"/>
    </row>
    <row r="963" spans="7:7" ht="15.75" customHeight="1" x14ac:dyDescent="0.2">
      <c r="G963" s="85"/>
    </row>
    <row r="964" spans="7:7" ht="15.75" customHeight="1" x14ac:dyDescent="0.2">
      <c r="G964" s="85"/>
    </row>
    <row r="965" spans="7:7" ht="15.75" customHeight="1" x14ac:dyDescent="0.2">
      <c r="G965" s="85"/>
    </row>
    <row r="966" spans="7:7" ht="15.75" customHeight="1" x14ac:dyDescent="0.2">
      <c r="G966" s="85"/>
    </row>
    <row r="967" spans="7:7" ht="15.75" customHeight="1" x14ac:dyDescent="0.2">
      <c r="G967" s="85"/>
    </row>
    <row r="968" spans="7:7" ht="15.75" customHeight="1" x14ac:dyDescent="0.2">
      <c r="G968" s="85"/>
    </row>
    <row r="969" spans="7:7" ht="15.75" customHeight="1" x14ac:dyDescent="0.2">
      <c r="G969" s="85"/>
    </row>
    <row r="970" spans="7:7" ht="15.75" customHeight="1" x14ac:dyDescent="0.2">
      <c r="G970" s="85"/>
    </row>
    <row r="971" spans="7:7" ht="15.75" customHeight="1" x14ac:dyDescent="0.2">
      <c r="G971" s="85"/>
    </row>
    <row r="972" spans="7:7" ht="15.75" customHeight="1" x14ac:dyDescent="0.2">
      <c r="G972" s="85"/>
    </row>
    <row r="973" spans="7:7" ht="15.75" customHeight="1" x14ac:dyDescent="0.2">
      <c r="G973" s="85"/>
    </row>
    <row r="974" spans="7:7" ht="15.75" customHeight="1" x14ac:dyDescent="0.2">
      <c r="G974" s="85"/>
    </row>
    <row r="975" spans="7:7" ht="15.75" customHeight="1" x14ac:dyDescent="0.2">
      <c r="G975" s="85"/>
    </row>
    <row r="976" spans="7:7" ht="15.75" customHeight="1" x14ac:dyDescent="0.2">
      <c r="G976" s="85"/>
    </row>
    <row r="977" spans="7:7" ht="15.75" customHeight="1" x14ac:dyDescent="0.2">
      <c r="G977" s="85"/>
    </row>
    <row r="978" spans="7:7" ht="15.75" customHeight="1" x14ac:dyDescent="0.2">
      <c r="G978" s="85"/>
    </row>
    <row r="979" spans="7:7" ht="15.75" customHeight="1" x14ac:dyDescent="0.2">
      <c r="G979" s="85"/>
    </row>
    <row r="980" spans="7:7" ht="15.75" customHeight="1" x14ac:dyDescent="0.2">
      <c r="G980" s="85"/>
    </row>
    <row r="981" spans="7:7" ht="15.75" customHeight="1" x14ac:dyDescent="0.2">
      <c r="G981" s="85"/>
    </row>
    <row r="982" spans="7:7" ht="15.75" customHeight="1" x14ac:dyDescent="0.2">
      <c r="G982" s="85"/>
    </row>
    <row r="983" spans="7:7" ht="15.75" customHeight="1" x14ac:dyDescent="0.2">
      <c r="G983" s="85"/>
    </row>
    <row r="984" spans="7:7" ht="15.75" customHeight="1" x14ac:dyDescent="0.2">
      <c r="G984" s="85"/>
    </row>
    <row r="985" spans="7:7" ht="15.75" customHeight="1" x14ac:dyDescent="0.2">
      <c r="G985" s="85"/>
    </row>
    <row r="986" spans="7:7" ht="15.75" customHeight="1" x14ac:dyDescent="0.2">
      <c r="G986" s="85"/>
    </row>
    <row r="987" spans="7:7" ht="15.75" customHeight="1" x14ac:dyDescent="0.2">
      <c r="G987" s="85"/>
    </row>
    <row r="988" spans="7:7" ht="15.75" customHeight="1" x14ac:dyDescent="0.2">
      <c r="G988" s="85"/>
    </row>
    <row r="989" spans="7:7" ht="15.75" customHeight="1" x14ac:dyDescent="0.2">
      <c r="G989" s="85"/>
    </row>
    <row r="990" spans="7:7" ht="15.75" customHeight="1" x14ac:dyDescent="0.2">
      <c r="G990" s="85"/>
    </row>
    <row r="991" spans="7:7" ht="15.75" customHeight="1" x14ac:dyDescent="0.2">
      <c r="G991" s="85"/>
    </row>
    <row r="992" spans="7:7" ht="15.75" customHeight="1" x14ac:dyDescent="0.2">
      <c r="G992" s="85"/>
    </row>
    <row r="993" spans="7:7" ht="15.75" customHeight="1" x14ac:dyDescent="0.2">
      <c r="G993" s="85"/>
    </row>
    <row r="994" spans="7:7" ht="15.75" customHeight="1" x14ac:dyDescent="0.2">
      <c r="G994" s="85"/>
    </row>
    <row r="995" spans="7:7" ht="15.75" customHeight="1" x14ac:dyDescent="0.2">
      <c r="G995" s="85"/>
    </row>
    <row r="996" spans="7:7" ht="15.75" customHeight="1" x14ac:dyDescent="0.2">
      <c r="G996" s="85"/>
    </row>
    <row r="997" spans="7:7" ht="15.75" customHeight="1" x14ac:dyDescent="0.2">
      <c r="G997" s="85"/>
    </row>
    <row r="998" spans="7:7" ht="15.75" customHeight="1" x14ac:dyDescent="0.2">
      <c r="G998" s="85"/>
    </row>
    <row r="999" spans="7:7" ht="15.75" customHeight="1" x14ac:dyDescent="0.2">
      <c r="G999" s="85"/>
    </row>
    <row r="1000" spans="7:7" ht="15.75" customHeight="1" x14ac:dyDescent="0.2">
      <c r="G1000" s="85"/>
    </row>
    <row r="1001" spans="7:7" ht="15.75" customHeight="1" x14ac:dyDescent="0.2">
      <c r="G1001" s="85"/>
    </row>
    <row r="1002" spans="7:7" ht="15.75" customHeight="1" x14ac:dyDescent="0.2">
      <c r="G1002" s="85"/>
    </row>
  </sheetData>
  <mergeCells count="11">
    <mergeCell ref="G7:G8"/>
    <mergeCell ref="H7:H8"/>
    <mergeCell ref="B6:D8"/>
    <mergeCell ref="B10:D10"/>
    <mergeCell ref="B2:L2"/>
    <mergeCell ref="B3:L3"/>
    <mergeCell ref="B4:L4"/>
    <mergeCell ref="E6:E8"/>
    <mergeCell ref="F6:L6"/>
    <mergeCell ref="F7:F8"/>
    <mergeCell ref="I7:L7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Z1001"/>
  <sheetViews>
    <sheetView showGridLines="0" zoomScale="90" zoomScaleNormal="90" workbookViewId="0">
      <pane xSplit="3" ySplit="9" topLeftCell="D58" activePane="bottomRight" state="frozen"/>
      <selection activeCell="S63" sqref="S63"/>
      <selection pane="topRight" activeCell="S63" sqref="S63"/>
      <selection pane="bottomLeft" activeCell="S63" sqref="S63"/>
      <selection pane="bottomRight" activeCell="S63" sqref="S63"/>
    </sheetView>
  </sheetViews>
  <sheetFormatPr baseColWidth="10" defaultColWidth="14.42578125" defaultRowHeight="15" customHeight="1" x14ac:dyDescent="0.2"/>
  <cols>
    <col min="1" max="1" width="3.140625" customWidth="1"/>
    <col min="2" max="2" width="1.140625" customWidth="1"/>
    <col min="3" max="3" width="31.140625" customWidth="1"/>
    <col min="4" max="4" width="16.7109375" customWidth="1"/>
    <col min="5" max="5" width="17.28515625" customWidth="1"/>
    <col min="6" max="6" width="16.140625" customWidth="1"/>
    <col min="7" max="7" width="13.85546875" customWidth="1"/>
    <col min="8" max="8" width="16.7109375" customWidth="1"/>
    <col min="9" max="9" width="13.85546875" customWidth="1"/>
    <col min="10" max="10" width="17.28515625" customWidth="1"/>
    <col min="11" max="11" width="13.140625" customWidth="1"/>
    <col min="12" max="12" width="1.85546875" customWidth="1"/>
    <col min="13" max="13" width="18.85546875" customWidth="1"/>
    <col min="14" max="14" width="18.7109375" customWidth="1"/>
    <col min="15" max="15" width="15.5703125" customWidth="1"/>
    <col min="16" max="19" width="9.140625" customWidth="1"/>
    <col min="20" max="20" width="30" customWidth="1"/>
    <col min="21" max="22" width="9.140625" customWidth="1"/>
    <col min="23" max="26" width="10" customWidth="1"/>
  </cols>
  <sheetData>
    <row r="1" spans="1:26" ht="12.75" customHeight="1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16.5" customHeight="1" x14ac:dyDescent="0.25">
      <c r="A2" s="77"/>
      <c r="B2" s="547" t="s">
        <v>220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78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26" ht="16.5" customHeight="1" x14ac:dyDescent="0.25">
      <c r="A3" s="77"/>
      <c r="B3" s="547" t="s">
        <v>221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78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26" ht="16.5" customHeight="1" x14ac:dyDescent="0.25">
      <c r="A4" s="77"/>
      <c r="B4" s="516" t="s">
        <v>1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79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15.75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spans="1:26" ht="21.75" customHeight="1" x14ac:dyDescent="0.2">
      <c r="A6" s="80"/>
      <c r="B6" s="545" t="s">
        <v>222</v>
      </c>
      <c r="C6" s="524"/>
      <c r="D6" s="309"/>
      <c r="E6" s="544" t="s">
        <v>3</v>
      </c>
      <c r="F6" s="535"/>
      <c r="G6" s="535"/>
      <c r="H6" s="535"/>
      <c r="I6" s="535"/>
      <c r="J6" s="535"/>
      <c r="K6" s="535"/>
      <c r="L6" s="531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ht="21.75" customHeight="1" x14ac:dyDescent="0.2">
      <c r="A7" s="80"/>
      <c r="B7" s="537"/>
      <c r="C7" s="521"/>
      <c r="D7" s="425" t="s">
        <v>4</v>
      </c>
      <c r="E7" s="536" t="s">
        <v>48</v>
      </c>
      <c r="F7" s="536" t="s">
        <v>22</v>
      </c>
      <c r="G7" s="536" t="s">
        <v>19</v>
      </c>
      <c r="H7" s="544" t="s">
        <v>49</v>
      </c>
      <c r="I7" s="535"/>
      <c r="J7" s="535"/>
      <c r="K7" s="535"/>
      <c r="L7" s="531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21.75" customHeight="1" x14ac:dyDescent="0.2">
      <c r="A8" s="80"/>
      <c r="B8" s="525"/>
      <c r="C8" s="526"/>
      <c r="D8" s="310"/>
      <c r="E8" s="528"/>
      <c r="F8" s="528"/>
      <c r="G8" s="528"/>
      <c r="H8" s="426" t="s">
        <v>4</v>
      </c>
      <c r="I8" s="426" t="s">
        <v>177</v>
      </c>
      <c r="J8" s="426" t="s">
        <v>223</v>
      </c>
      <c r="K8" s="544" t="s">
        <v>179</v>
      </c>
      <c r="L8" s="531"/>
      <c r="M8" s="58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ht="8.25" customHeight="1" x14ac:dyDescent="0.25">
      <c r="A9" s="55"/>
      <c r="B9" s="427"/>
      <c r="C9" s="77"/>
      <c r="D9" s="77"/>
      <c r="E9" s="77"/>
      <c r="F9" s="77"/>
      <c r="G9" s="77"/>
      <c r="H9" s="77"/>
      <c r="I9" s="77"/>
      <c r="J9" s="77"/>
      <c r="K9" s="77"/>
      <c r="L9" s="428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5.75" customHeight="1" x14ac:dyDescent="0.25">
      <c r="A10" s="55"/>
      <c r="B10" s="546" t="s">
        <v>4</v>
      </c>
      <c r="C10" s="521"/>
      <c r="D10" s="429">
        <f>SUM(E10:H10)</f>
        <v>97686.345736502015</v>
      </c>
      <c r="E10" s="429">
        <f t="shared" ref="E10:G10" si="0">SUM(E12,E39,E48)</f>
        <v>78431.470538409572</v>
      </c>
      <c r="F10" s="430">
        <f t="shared" si="0"/>
        <v>13648.346473094894</v>
      </c>
      <c r="G10" s="459">
        <f t="shared" si="0"/>
        <v>0</v>
      </c>
      <c r="H10" s="364">
        <f>SUM(I10:K10)</f>
        <v>5606.5287249975509</v>
      </c>
      <c r="I10" s="364">
        <f t="shared" ref="I10:J10" si="1">+I12</f>
        <v>285.18936000000002</v>
      </c>
      <c r="J10" s="364">
        <f t="shared" si="1"/>
        <v>5296.9886500000011</v>
      </c>
      <c r="K10" s="364">
        <f t="shared" ref="K10" si="2">+K12+K39+K48</f>
        <v>24.350714997549417</v>
      </c>
      <c r="L10" s="431"/>
      <c r="M10" s="55"/>
      <c r="N10" s="81"/>
      <c r="O10" s="82"/>
      <c r="P10" s="82"/>
      <c r="Q10" s="82"/>
      <c r="R10" s="82"/>
      <c r="S10" s="55"/>
      <c r="T10" s="55"/>
      <c r="U10" s="55"/>
      <c r="V10" s="55"/>
      <c r="W10" s="55"/>
      <c r="X10" s="55"/>
      <c r="Y10" s="55"/>
      <c r="Z10" s="55"/>
    </row>
    <row r="11" spans="1:26" ht="9" customHeight="1" x14ac:dyDescent="0.2">
      <c r="A11" s="49"/>
      <c r="B11" s="432"/>
      <c r="C11" s="76"/>
      <c r="D11" s="35"/>
      <c r="E11" s="35"/>
      <c r="F11" s="35"/>
      <c r="G11" s="35"/>
      <c r="H11" s="35"/>
      <c r="I11" s="35"/>
      <c r="J11" s="35"/>
      <c r="K11" s="35"/>
      <c r="L11" s="433"/>
      <c r="M11" s="49"/>
      <c r="N11" s="83"/>
      <c r="O11" s="83"/>
      <c r="P11" s="83"/>
      <c r="Q11" s="83"/>
      <c r="R11" s="83"/>
      <c r="S11" s="49"/>
      <c r="T11" s="49"/>
      <c r="U11" s="49"/>
      <c r="V11" s="49"/>
      <c r="W11" s="49"/>
      <c r="X11" s="49"/>
      <c r="Y11" s="49"/>
      <c r="Z11" s="49"/>
    </row>
    <row r="12" spans="1:26" ht="15" customHeight="1" x14ac:dyDescent="0.2">
      <c r="A12" s="49"/>
      <c r="B12" s="434"/>
      <c r="C12" s="435" t="s">
        <v>224</v>
      </c>
      <c r="D12" s="364">
        <f t="shared" ref="D12:K12" si="3">SUM(D14:D37)</f>
        <v>28210.282696000006</v>
      </c>
      <c r="E12" s="364">
        <f t="shared" si="3"/>
        <v>22628.104686000006</v>
      </c>
      <c r="F12" s="459">
        <f t="shared" si="3"/>
        <v>0</v>
      </c>
      <c r="G12" s="459">
        <f t="shared" si="3"/>
        <v>0</v>
      </c>
      <c r="H12" s="364">
        <f t="shared" si="3"/>
        <v>5582.1780100000005</v>
      </c>
      <c r="I12" s="364">
        <f t="shared" si="3"/>
        <v>285.18936000000002</v>
      </c>
      <c r="J12" s="364">
        <f t="shared" si="3"/>
        <v>5296.9886500000011</v>
      </c>
      <c r="K12" s="459">
        <f t="shared" si="3"/>
        <v>0</v>
      </c>
      <c r="L12" s="403"/>
      <c r="M12" s="49"/>
      <c r="N12" s="83"/>
      <c r="O12" s="83"/>
      <c r="P12" s="83"/>
      <c r="Q12" s="83"/>
      <c r="R12" s="83"/>
      <c r="S12" s="49"/>
      <c r="T12" s="49"/>
      <c r="U12" s="49"/>
      <c r="V12" s="49"/>
      <c r="W12" s="49"/>
      <c r="X12" s="49"/>
      <c r="Y12" s="49"/>
      <c r="Z12" s="49"/>
    </row>
    <row r="13" spans="1:26" ht="7.5" customHeight="1" x14ac:dyDescent="0.2">
      <c r="A13" s="49"/>
      <c r="B13" s="432"/>
      <c r="C13" s="76"/>
      <c r="D13" s="35"/>
      <c r="E13" s="35"/>
      <c r="F13" s="35"/>
      <c r="G13" s="35"/>
      <c r="H13" s="35"/>
      <c r="I13" s="35"/>
      <c r="J13" s="35"/>
      <c r="K13" s="35"/>
      <c r="L13" s="436"/>
      <c r="M13" s="49"/>
      <c r="N13" s="83"/>
      <c r="O13" s="83"/>
      <c r="P13" s="83"/>
      <c r="Q13" s="83"/>
      <c r="R13" s="83"/>
      <c r="S13" s="49"/>
      <c r="T13" s="49"/>
      <c r="U13" s="49"/>
      <c r="V13" s="49"/>
      <c r="W13" s="49"/>
      <c r="X13" s="49"/>
      <c r="Y13" s="49"/>
      <c r="Z13" s="49"/>
    </row>
    <row r="14" spans="1:26" ht="16.5" customHeight="1" x14ac:dyDescent="0.2">
      <c r="A14" s="84"/>
      <c r="B14" s="432"/>
      <c r="C14" s="76" t="s">
        <v>225</v>
      </c>
      <c r="D14" s="35">
        <f t="shared" ref="D14:D37" si="4">SUM(E14,F14,H14)</f>
        <v>287.70847999999989</v>
      </c>
      <c r="E14" s="437">
        <v>216.22929999999991</v>
      </c>
      <c r="F14" s="481">
        <v>0</v>
      </c>
      <c r="G14" s="481">
        <v>0</v>
      </c>
      <c r="H14" s="35">
        <f t="shared" ref="H14:H37" si="5">SUM(I14:K14)</f>
        <v>71.479179999999971</v>
      </c>
      <c r="I14" s="438">
        <v>2.76118</v>
      </c>
      <c r="J14" s="439">
        <v>68.717999999999975</v>
      </c>
      <c r="K14" s="329">
        <v>0</v>
      </c>
      <c r="L14" s="436"/>
      <c r="M14" s="49"/>
      <c r="N14" s="51"/>
      <c r="O14" s="51"/>
      <c r="P14" s="83"/>
      <c r="Q14" s="83"/>
      <c r="R14" s="83"/>
      <c r="S14" s="49"/>
      <c r="T14" s="85"/>
      <c r="U14" s="76"/>
      <c r="V14" s="49"/>
      <c r="W14" s="49"/>
      <c r="X14" s="49"/>
      <c r="Y14" s="49"/>
      <c r="Z14" s="49"/>
    </row>
    <row r="15" spans="1:26" ht="16.5" customHeight="1" x14ac:dyDescent="0.2">
      <c r="A15" s="84"/>
      <c r="B15" s="432"/>
      <c r="C15" s="76" t="s">
        <v>226</v>
      </c>
      <c r="D15" s="35">
        <f t="shared" si="4"/>
        <v>762.49624000000017</v>
      </c>
      <c r="E15" s="437">
        <v>163.27050000000003</v>
      </c>
      <c r="F15" s="481">
        <v>0</v>
      </c>
      <c r="G15" s="481">
        <v>0</v>
      </c>
      <c r="H15" s="35">
        <f t="shared" si="5"/>
        <v>599.22574000000009</v>
      </c>
      <c r="I15" s="438">
        <v>47.590240000000023</v>
      </c>
      <c r="J15" s="439">
        <v>551.63550000000009</v>
      </c>
      <c r="K15" s="329">
        <v>0</v>
      </c>
      <c r="L15" s="433"/>
      <c r="M15" s="49"/>
      <c r="N15" s="83"/>
      <c r="O15" s="83"/>
      <c r="P15" s="83"/>
      <c r="Q15" s="83"/>
      <c r="R15" s="83"/>
      <c r="S15" s="49"/>
      <c r="T15" s="85"/>
      <c r="U15" s="76"/>
      <c r="V15" s="49"/>
      <c r="W15" s="49"/>
      <c r="X15" s="49"/>
      <c r="Y15" s="49"/>
      <c r="Z15" s="49"/>
    </row>
    <row r="16" spans="1:26" ht="16.5" customHeight="1" x14ac:dyDescent="0.2">
      <c r="A16" s="84"/>
      <c r="B16" s="432"/>
      <c r="C16" s="76" t="s">
        <v>227</v>
      </c>
      <c r="D16" s="35">
        <f t="shared" si="4"/>
        <v>8632.7817500000019</v>
      </c>
      <c r="E16" s="437">
        <v>7628.8949000000021</v>
      </c>
      <c r="F16" s="481">
        <v>0</v>
      </c>
      <c r="G16" s="481">
        <v>0</v>
      </c>
      <c r="H16" s="35">
        <f t="shared" si="5"/>
        <v>1003.8868500000005</v>
      </c>
      <c r="I16" s="440">
        <v>49.189600000000013</v>
      </c>
      <c r="J16" s="441">
        <v>954.69725000000051</v>
      </c>
      <c r="K16" s="329">
        <v>0</v>
      </c>
      <c r="L16" s="433"/>
      <c r="M16" s="49"/>
      <c r="N16" s="83"/>
      <c r="O16" s="83"/>
      <c r="P16" s="83"/>
      <c r="Q16" s="83"/>
      <c r="R16" s="83"/>
      <c r="S16" s="49"/>
      <c r="U16" s="76"/>
      <c r="V16" s="49"/>
      <c r="W16" s="49"/>
      <c r="X16" s="49"/>
      <c r="Y16" s="49"/>
      <c r="Z16" s="49"/>
    </row>
    <row r="17" spans="1:26" ht="16.5" customHeight="1" x14ac:dyDescent="0.2">
      <c r="A17" s="84"/>
      <c r="B17" s="432"/>
      <c r="C17" s="76" t="s">
        <v>228</v>
      </c>
      <c r="D17" s="35">
        <f t="shared" si="4"/>
        <v>1101.8731999999998</v>
      </c>
      <c r="E17" s="437">
        <v>1099.7736999999997</v>
      </c>
      <c r="F17" s="481">
        <v>0</v>
      </c>
      <c r="G17" s="481">
        <v>0</v>
      </c>
      <c r="H17" s="35">
        <f t="shared" si="5"/>
        <v>2.0994999999999999</v>
      </c>
      <c r="I17" s="440">
        <v>1.17</v>
      </c>
      <c r="J17" s="441">
        <v>0.92949999999999999</v>
      </c>
      <c r="K17" s="329">
        <v>0</v>
      </c>
      <c r="L17" s="433"/>
      <c r="M17" s="49"/>
      <c r="N17" s="83"/>
      <c r="O17" s="83"/>
      <c r="P17" s="83"/>
      <c r="Q17" s="83"/>
      <c r="R17" s="83"/>
      <c r="S17" s="49"/>
      <c r="U17" s="76"/>
      <c r="V17" s="49"/>
      <c r="W17" s="49"/>
      <c r="X17" s="49"/>
      <c r="Y17" s="49"/>
      <c r="Z17" s="49"/>
    </row>
    <row r="18" spans="1:26" ht="16.5" customHeight="1" x14ac:dyDescent="0.2">
      <c r="A18" s="84"/>
      <c r="B18" s="432"/>
      <c r="C18" s="76" t="s">
        <v>229</v>
      </c>
      <c r="D18" s="35">
        <f t="shared" si="4"/>
        <v>209.86859999999999</v>
      </c>
      <c r="E18" s="437">
        <v>209.86859999999999</v>
      </c>
      <c r="F18" s="481">
        <v>0</v>
      </c>
      <c r="G18" s="481">
        <v>0</v>
      </c>
      <c r="H18" s="329">
        <f t="shared" si="5"/>
        <v>0</v>
      </c>
      <c r="I18" s="440" t="s">
        <v>92</v>
      </c>
      <c r="J18" s="441" t="s">
        <v>92</v>
      </c>
      <c r="K18" s="329">
        <v>0</v>
      </c>
      <c r="L18" s="433"/>
      <c r="M18" s="49"/>
      <c r="N18" s="83"/>
      <c r="O18" s="83"/>
      <c r="P18" s="83"/>
      <c r="Q18" s="83"/>
      <c r="R18" s="83"/>
      <c r="S18" s="49"/>
      <c r="U18" s="76"/>
      <c r="V18" s="49"/>
      <c r="W18" s="49"/>
      <c r="X18" s="49"/>
      <c r="Y18" s="49"/>
      <c r="Z18" s="49"/>
    </row>
    <row r="19" spans="1:26" ht="16.5" customHeight="1" x14ac:dyDescent="0.2">
      <c r="A19" s="84"/>
      <c r="B19" s="432"/>
      <c r="C19" s="76" t="s">
        <v>230</v>
      </c>
      <c r="D19" s="35">
        <f t="shared" si="4"/>
        <v>279.04170000000016</v>
      </c>
      <c r="E19" s="437">
        <v>279.04170000000016</v>
      </c>
      <c r="F19" s="481">
        <v>0</v>
      </c>
      <c r="G19" s="481">
        <v>0</v>
      </c>
      <c r="H19" s="329">
        <f t="shared" si="5"/>
        <v>0</v>
      </c>
      <c r="I19" s="440" t="s">
        <v>92</v>
      </c>
      <c r="J19" s="441" t="s">
        <v>92</v>
      </c>
      <c r="K19" s="329">
        <v>0</v>
      </c>
      <c r="L19" s="433"/>
      <c r="M19" s="49"/>
      <c r="N19" s="51"/>
      <c r="O19" s="51"/>
      <c r="P19" s="83"/>
      <c r="Q19" s="51"/>
      <c r="R19" s="51"/>
      <c r="S19" s="49"/>
      <c r="U19" s="76"/>
      <c r="V19" s="49"/>
      <c r="W19" s="49"/>
      <c r="X19" s="49"/>
      <c r="Y19" s="49"/>
      <c r="Z19" s="49"/>
    </row>
    <row r="20" spans="1:26" ht="16.5" customHeight="1" x14ac:dyDescent="0.2">
      <c r="A20" s="84"/>
      <c r="B20" s="432"/>
      <c r="C20" s="76" t="s">
        <v>231</v>
      </c>
      <c r="D20" s="35">
        <f t="shared" si="4"/>
        <v>895.95426999999984</v>
      </c>
      <c r="E20" s="437">
        <v>427.64339999999993</v>
      </c>
      <c r="F20" s="481">
        <v>0</v>
      </c>
      <c r="G20" s="481">
        <v>0</v>
      </c>
      <c r="H20" s="35">
        <f t="shared" si="5"/>
        <v>468.31086999999991</v>
      </c>
      <c r="I20" s="440">
        <v>1.1396199999999999</v>
      </c>
      <c r="J20" s="441">
        <v>467.17124999999993</v>
      </c>
      <c r="K20" s="329">
        <v>0</v>
      </c>
      <c r="L20" s="433"/>
      <c r="M20" s="49"/>
      <c r="N20" s="83"/>
      <c r="O20" s="83"/>
      <c r="P20" s="83"/>
      <c r="Q20" s="51"/>
      <c r="R20" s="51"/>
      <c r="S20" s="49"/>
      <c r="U20" s="76"/>
      <c r="V20" s="49"/>
      <c r="W20" s="49"/>
      <c r="X20" s="49"/>
      <c r="Y20" s="49"/>
      <c r="Z20" s="49"/>
    </row>
    <row r="21" spans="1:26" ht="16.5" customHeight="1" x14ac:dyDescent="0.2">
      <c r="A21" s="84"/>
      <c r="B21" s="432"/>
      <c r="C21" s="76" t="s">
        <v>232</v>
      </c>
      <c r="D21" s="35">
        <f t="shared" si="4"/>
        <v>81.914700000000039</v>
      </c>
      <c r="E21" s="437">
        <v>47.094200000000029</v>
      </c>
      <c r="F21" s="481">
        <v>0</v>
      </c>
      <c r="G21" s="481">
        <v>0</v>
      </c>
      <c r="H21" s="35">
        <f t="shared" si="5"/>
        <v>34.820500000000003</v>
      </c>
      <c r="I21" s="440" t="s">
        <v>92</v>
      </c>
      <c r="J21" s="441">
        <v>34.820500000000003</v>
      </c>
      <c r="K21" s="329">
        <v>0</v>
      </c>
      <c r="L21" s="433"/>
      <c r="M21" s="49"/>
      <c r="N21" s="83"/>
      <c r="O21" s="83"/>
      <c r="P21" s="83"/>
      <c r="Q21" s="51"/>
      <c r="R21" s="51"/>
      <c r="S21" s="49"/>
      <c r="U21" s="76"/>
      <c r="V21" s="49"/>
      <c r="W21" s="49"/>
      <c r="X21" s="49"/>
      <c r="Y21" s="49"/>
      <c r="Z21" s="49"/>
    </row>
    <row r="22" spans="1:26" ht="16.5" customHeight="1" x14ac:dyDescent="0.2">
      <c r="A22" s="84"/>
      <c r="B22" s="432"/>
      <c r="C22" s="76" t="s">
        <v>233</v>
      </c>
      <c r="D22" s="35">
        <f t="shared" si="4"/>
        <v>567.96626999999989</v>
      </c>
      <c r="E22" s="437">
        <v>253.27549999999994</v>
      </c>
      <c r="F22" s="481">
        <v>0</v>
      </c>
      <c r="G22" s="481">
        <v>0</v>
      </c>
      <c r="H22" s="35">
        <f t="shared" si="5"/>
        <v>314.69076999999993</v>
      </c>
      <c r="I22" s="440">
        <v>15.848620000000002</v>
      </c>
      <c r="J22" s="441">
        <v>298.84214999999995</v>
      </c>
      <c r="K22" s="329">
        <v>0</v>
      </c>
      <c r="L22" s="433"/>
      <c r="M22" s="49"/>
      <c r="N22" s="83"/>
      <c r="O22" s="83"/>
      <c r="P22" s="83"/>
      <c r="Q22" s="51"/>
      <c r="R22" s="51"/>
      <c r="S22" s="49"/>
      <c r="U22" s="76"/>
      <c r="V22" s="49"/>
      <c r="W22" s="49"/>
      <c r="X22" s="49"/>
      <c r="Y22" s="49"/>
      <c r="Z22" s="49"/>
    </row>
    <row r="23" spans="1:26" ht="16.5" customHeight="1" x14ac:dyDescent="0.2">
      <c r="A23" s="84"/>
      <c r="B23" s="432"/>
      <c r="C23" s="76" t="s">
        <v>234</v>
      </c>
      <c r="D23" s="35">
        <f t="shared" si="4"/>
        <v>148.56518000000005</v>
      </c>
      <c r="E23" s="437">
        <v>118.12750000000004</v>
      </c>
      <c r="F23" s="481">
        <v>0</v>
      </c>
      <c r="G23" s="481">
        <v>0</v>
      </c>
      <c r="H23" s="35">
        <f t="shared" si="5"/>
        <v>30.437680000000004</v>
      </c>
      <c r="I23" s="440">
        <v>0.18018000000000001</v>
      </c>
      <c r="J23" s="441">
        <v>30.257500000000004</v>
      </c>
      <c r="K23" s="329">
        <v>0</v>
      </c>
      <c r="L23" s="433"/>
      <c r="M23" s="49"/>
      <c r="N23" s="51"/>
      <c r="O23" s="51"/>
      <c r="P23" s="83"/>
      <c r="Q23" s="86"/>
      <c r="R23" s="86"/>
      <c r="S23" s="49"/>
      <c r="U23" s="76"/>
      <c r="V23" s="49"/>
      <c r="W23" s="49"/>
      <c r="X23" s="49"/>
      <c r="Y23" s="49"/>
      <c r="Z23" s="49"/>
    </row>
    <row r="24" spans="1:26" ht="16.5" customHeight="1" x14ac:dyDescent="0.2">
      <c r="A24" s="84"/>
      <c r="B24" s="432"/>
      <c r="C24" s="76" t="s">
        <v>81</v>
      </c>
      <c r="D24" s="35">
        <f t="shared" si="4"/>
        <v>610.70655000000022</v>
      </c>
      <c r="E24" s="437">
        <v>529.7773000000002</v>
      </c>
      <c r="F24" s="481">
        <v>0</v>
      </c>
      <c r="G24" s="481">
        <v>0</v>
      </c>
      <c r="H24" s="35">
        <f t="shared" si="5"/>
        <v>80.929249999999982</v>
      </c>
      <c r="I24" s="440">
        <v>5.7469999999999999</v>
      </c>
      <c r="J24" s="441">
        <v>75.182249999999982</v>
      </c>
      <c r="K24" s="329">
        <v>0</v>
      </c>
      <c r="L24" s="433"/>
      <c r="M24" s="49"/>
      <c r="N24" s="83"/>
      <c r="O24" s="83"/>
      <c r="P24" s="83"/>
      <c r="Q24" s="51"/>
      <c r="R24" s="51"/>
      <c r="S24" s="49"/>
      <c r="U24" s="76"/>
      <c r="V24" s="49"/>
      <c r="W24" s="49"/>
      <c r="X24" s="49"/>
      <c r="Y24" s="49"/>
      <c r="Z24" s="49"/>
    </row>
    <row r="25" spans="1:26" ht="16.5" customHeight="1" x14ac:dyDescent="0.2">
      <c r="A25" s="84"/>
      <c r="B25" s="432"/>
      <c r="C25" s="76" t="s">
        <v>235</v>
      </c>
      <c r="D25" s="35">
        <f t="shared" si="4"/>
        <v>597.77390000000014</v>
      </c>
      <c r="E25" s="437">
        <v>473.75780000000009</v>
      </c>
      <c r="F25" s="481">
        <v>0</v>
      </c>
      <c r="G25" s="481">
        <v>0</v>
      </c>
      <c r="H25" s="35">
        <f t="shared" si="5"/>
        <v>124.01609999999999</v>
      </c>
      <c r="I25" s="440">
        <v>12.6126</v>
      </c>
      <c r="J25" s="441">
        <v>111.40349999999999</v>
      </c>
      <c r="K25" s="329">
        <v>0</v>
      </c>
      <c r="L25" s="433"/>
      <c r="M25" s="49"/>
      <c r="N25" s="83"/>
      <c r="O25" s="83"/>
      <c r="P25" s="83"/>
      <c r="Q25" s="51"/>
      <c r="R25" s="51"/>
      <c r="S25" s="49"/>
      <c r="U25" s="76"/>
      <c r="V25" s="49"/>
      <c r="W25" s="49"/>
      <c r="X25" s="49"/>
      <c r="Y25" s="49"/>
      <c r="Z25" s="49"/>
    </row>
    <row r="26" spans="1:26" ht="16.5" customHeight="1" x14ac:dyDescent="0.2">
      <c r="A26" s="84"/>
      <c r="B26" s="432"/>
      <c r="C26" s="76" t="s">
        <v>236</v>
      </c>
      <c r="D26" s="35">
        <f t="shared" si="4"/>
        <v>968.54862999999909</v>
      </c>
      <c r="E26" s="437">
        <v>819.16679999999917</v>
      </c>
      <c r="F26" s="481">
        <v>0</v>
      </c>
      <c r="G26" s="481">
        <v>0</v>
      </c>
      <c r="H26" s="35">
        <f t="shared" si="5"/>
        <v>149.38182999999998</v>
      </c>
      <c r="I26" s="440">
        <v>9.9145800000000008</v>
      </c>
      <c r="J26" s="441">
        <v>139.46724999999998</v>
      </c>
      <c r="K26" s="329">
        <v>0</v>
      </c>
      <c r="L26" s="433"/>
      <c r="M26" s="49"/>
      <c r="N26" s="83"/>
      <c r="O26" s="83"/>
      <c r="P26" s="83"/>
      <c r="Q26" s="51"/>
      <c r="R26" s="51"/>
      <c r="S26" s="49"/>
      <c r="U26" s="76"/>
      <c r="V26" s="49"/>
      <c r="W26" s="49"/>
      <c r="X26" s="49"/>
      <c r="Y26" s="49"/>
      <c r="Z26" s="49"/>
    </row>
    <row r="27" spans="1:26" ht="16.5" customHeight="1" x14ac:dyDescent="0.2">
      <c r="A27" s="84"/>
      <c r="B27" s="432"/>
      <c r="C27" s="76" t="s">
        <v>237</v>
      </c>
      <c r="D27" s="35">
        <f t="shared" si="4"/>
        <v>762.13914999999963</v>
      </c>
      <c r="E27" s="437">
        <v>404.0919999999997</v>
      </c>
      <c r="F27" s="481">
        <v>0</v>
      </c>
      <c r="G27" s="481">
        <v>0</v>
      </c>
      <c r="H27" s="35">
        <f t="shared" si="5"/>
        <v>358.04714999999993</v>
      </c>
      <c r="I27" s="440">
        <v>13.602399999999999</v>
      </c>
      <c r="J27" s="441">
        <v>344.44474999999994</v>
      </c>
      <c r="K27" s="329">
        <v>0</v>
      </c>
      <c r="L27" s="433"/>
      <c r="M27" s="49"/>
      <c r="N27" s="83"/>
      <c r="O27" s="83"/>
      <c r="P27" s="83"/>
      <c r="Q27" s="75"/>
      <c r="R27" s="75"/>
      <c r="S27" s="49"/>
      <c r="U27" s="76"/>
      <c r="V27" s="87"/>
      <c r="W27" s="49"/>
      <c r="X27" s="49"/>
      <c r="Y27" s="49"/>
      <c r="Z27" s="49"/>
    </row>
    <row r="28" spans="1:26" ht="16.5" customHeight="1" x14ac:dyDescent="0.2">
      <c r="A28" s="84"/>
      <c r="B28" s="432"/>
      <c r="C28" s="76" t="s">
        <v>238</v>
      </c>
      <c r="D28" s="35">
        <f t="shared" si="4"/>
        <v>500.19143000000003</v>
      </c>
      <c r="E28" s="437">
        <v>412.95820000000003</v>
      </c>
      <c r="F28" s="481">
        <v>0</v>
      </c>
      <c r="G28" s="481">
        <v>0</v>
      </c>
      <c r="H28" s="35">
        <f t="shared" si="5"/>
        <v>87.233229999999992</v>
      </c>
      <c r="I28" s="440">
        <v>21.937480000000001</v>
      </c>
      <c r="J28" s="441">
        <v>65.295749999999998</v>
      </c>
      <c r="K28" s="329">
        <v>0</v>
      </c>
      <c r="L28" s="433"/>
      <c r="M28" s="49"/>
      <c r="N28" s="83"/>
      <c r="O28" s="83"/>
      <c r="P28" s="83"/>
      <c r="Q28" s="88"/>
      <c r="R28" s="88"/>
      <c r="S28" s="49"/>
      <c r="U28" s="76"/>
      <c r="V28" s="21"/>
      <c r="W28" s="49"/>
      <c r="X28" s="49"/>
      <c r="Y28" s="49"/>
      <c r="Z28" s="49"/>
    </row>
    <row r="29" spans="1:26" ht="16.5" customHeight="1" x14ac:dyDescent="0.2">
      <c r="A29" s="84"/>
      <c r="B29" s="432"/>
      <c r="C29" s="76" t="s">
        <v>239</v>
      </c>
      <c r="D29" s="35">
        <f t="shared" si="4"/>
        <v>1229.9441059999999</v>
      </c>
      <c r="E29" s="437">
        <v>351.41045599999995</v>
      </c>
      <c r="F29" s="481">
        <v>0</v>
      </c>
      <c r="G29" s="481">
        <v>0</v>
      </c>
      <c r="H29" s="35">
        <f t="shared" si="5"/>
        <v>878.53364999999997</v>
      </c>
      <c r="I29" s="440">
        <v>0.50780000000000003</v>
      </c>
      <c r="J29" s="441">
        <v>878.02584999999999</v>
      </c>
      <c r="K29" s="329">
        <v>0</v>
      </c>
      <c r="L29" s="433"/>
      <c r="M29" s="49"/>
      <c r="N29" s="83"/>
      <c r="O29" s="83"/>
      <c r="P29" s="83"/>
      <c r="Q29" s="88"/>
      <c r="R29" s="88"/>
      <c r="S29" s="49"/>
      <c r="U29" s="76"/>
      <c r="V29" s="21"/>
      <c r="W29" s="49"/>
      <c r="X29" s="49"/>
      <c r="Y29" s="49"/>
      <c r="Z29" s="49"/>
    </row>
    <row r="30" spans="1:26" ht="16.5" customHeight="1" x14ac:dyDescent="0.2">
      <c r="A30" s="84"/>
      <c r="B30" s="432"/>
      <c r="C30" s="76" t="s">
        <v>240</v>
      </c>
      <c r="D30" s="35">
        <f t="shared" si="4"/>
        <v>3886.6797100000013</v>
      </c>
      <c r="E30" s="437">
        <v>3610.0033300000014</v>
      </c>
      <c r="F30" s="481">
        <v>0</v>
      </c>
      <c r="G30" s="481">
        <v>0</v>
      </c>
      <c r="H30" s="35">
        <f t="shared" si="5"/>
        <v>276.67638000000005</v>
      </c>
      <c r="I30" s="440">
        <v>9.0908800000000003</v>
      </c>
      <c r="J30" s="441">
        <v>267.58550000000002</v>
      </c>
      <c r="K30" s="329">
        <v>0</v>
      </c>
      <c r="L30" s="433"/>
      <c r="M30" s="49"/>
      <c r="N30" s="83"/>
      <c r="O30" s="83"/>
      <c r="P30" s="83"/>
      <c r="Q30" s="88"/>
      <c r="R30" s="88"/>
      <c r="S30" s="49"/>
      <c r="U30" s="76"/>
      <c r="V30" s="21"/>
      <c r="W30" s="49"/>
      <c r="X30" s="49"/>
      <c r="Y30" s="49"/>
      <c r="Z30" s="49"/>
    </row>
    <row r="31" spans="1:26" ht="16.5" customHeight="1" x14ac:dyDescent="0.2">
      <c r="A31" s="84"/>
      <c r="B31" s="432"/>
      <c r="C31" s="76" t="s">
        <v>241</v>
      </c>
      <c r="D31" s="35">
        <f t="shared" si="4"/>
        <v>543.79540000000009</v>
      </c>
      <c r="E31" s="437">
        <v>520.22900000000004</v>
      </c>
      <c r="F31" s="481">
        <v>0</v>
      </c>
      <c r="G31" s="481">
        <v>0</v>
      </c>
      <c r="H31" s="35">
        <f t="shared" si="5"/>
        <v>23.566399999999998</v>
      </c>
      <c r="I31" s="440">
        <v>21.726899999999997</v>
      </c>
      <c r="J31" s="441">
        <v>1.8394999999999999</v>
      </c>
      <c r="K31" s="329">
        <v>0</v>
      </c>
      <c r="L31" s="433"/>
      <c r="M31" s="49"/>
      <c r="N31" s="83"/>
      <c r="O31" s="83"/>
      <c r="P31" s="83"/>
      <c r="Q31" s="88"/>
      <c r="R31" s="88"/>
      <c r="S31" s="49"/>
      <c r="T31" s="76"/>
      <c r="U31" s="76"/>
      <c r="V31" s="89"/>
      <c r="W31" s="49"/>
      <c r="X31" s="49"/>
      <c r="Y31" s="49"/>
      <c r="Z31" s="49"/>
    </row>
    <row r="32" spans="1:26" ht="16.5" customHeight="1" x14ac:dyDescent="0.2">
      <c r="A32" s="84"/>
      <c r="B32" s="432"/>
      <c r="C32" s="76" t="s">
        <v>242</v>
      </c>
      <c r="D32" s="35">
        <f t="shared" si="4"/>
        <v>478.71761999999973</v>
      </c>
      <c r="E32" s="437">
        <v>474.90469999999971</v>
      </c>
      <c r="F32" s="481">
        <v>0</v>
      </c>
      <c r="G32" s="481">
        <v>0</v>
      </c>
      <c r="H32" s="35">
        <f t="shared" si="5"/>
        <v>3.8129200000000001</v>
      </c>
      <c r="I32" s="440">
        <v>1.3689200000000001</v>
      </c>
      <c r="J32" s="441">
        <v>2.444</v>
      </c>
      <c r="K32" s="329">
        <v>0</v>
      </c>
      <c r="L32" s="433"/>
      <c r="M32" s="49"/>
      <c r="N32" s="83"/>
      <c r="O32" s="83"/>
      <c r="P32" s="83"/>
      <c r="Q32" s="88"/>
      <c r="R32" s="88"/>
      <c r="S32" s="49"/>
      <c r="T32" s="90"/>
      <c r="U32" s="90"/>
      <c r="V32" s="90"/>
      <c r="W32" s="49"/>
      <c r="X32" s="49"/>
      <c r="Y32" s="49"/>
      <c r="Z32" s="49"/>
    </row>
    <row r="33" spans="1:26" ht="16.5" customHeight="1" x14ac:dyDescent="0.2">
      <c r="A33" s="84"/>
      <c r="B33" s="432"/>
      <c r="C33" s="76" t="s">
        <v>62</v>
      </c>
      <c r="D33" s="35">
        <f t="shared" si="4"/>
        <v>518.29084999999986</v>
      </c>
      <c r="E33" s="437">
        <v>505.7571999999999</v>
      </c>
      <c r="F33" s="481">
        <v>0</v>
      </c>
      <c r="G33" s="481">
        <v>0</v>
      </c>
      <c r="H33" s="35">
        <f t="shared" si="5"/>
        <v>12.53365</v>
      </c>
      <c r="I33" s="440">
        <v>10.8599</v>
      </c>
      <c r="J33" s="441">
        <v>1.6737500000000001</v>
      </c>
      <c r="K33" s="329">
        <v>0</v>
      </c>
      <c r="L33" s="433"/>
      <c r="M33" s="49"/>
      <c r="N33" s="83"/>
      <c r="O33" s="83"/>
      <c r="P33" s="83"/>
      <c r="Q33" s="88"/>
      <c r="R33" s="88"/>
      <c r="S33" s="49"/>
      <c r="T33" s="90"/>
      <c r="U33" s="90"/>
      <c r="V33" s="90"/>
      <c r="W33" s="49"/>
      <c r="X33" s="49"/>
      <c r="Y33" s="49"/>
      <c r="Z33" s="49"/>
    </row>
    <row r="34" spans="1:26" ht="16.5" customHeight="1" x14ac:dyDescent="0.2">
      <c r="A34" s="84"/>
      <c r="B34" s="432"/>
      <c r="C34" s="76" t="s">
        <v>243</v>
      </c>
      <c r="D34" s="35">
        <f t="shared" si="4"/>
        <v>64.999499999999983</v>
      </c>
      <c r="E34" s="437">
        <v>64.302699999999987</v>
      </c>
      <c r="F34" s="481">
        <v>0</v>
      </c>
      <c r="G34" s="481">
        <v>0</v>
      </c>
      <c r="H34" s="35">
        <f t="shared" si="5"/>
        <v>0.69679999999999997</v>
      </c>
      <c r="I34" s="440">
        <v>4.6800000000000001E-2</v>
      </c>
      <c r="J34" s="441">
        <v>0.65</v>
      </c>
      <c r="K34" s="329">
        <v>0</v>
      </c>
      <c r="L34" s="433"/>
      <c r="M34" s="49"/>
      <c r="N34" s="83"/>
      <c r="O34" s="83"/>
      <c r="P34" s="83"/>
      <c r="Q34" s="88"/>
      <c r="R34" s="88"/>
      <c r="S34" s="49"/>
      <c r="T34" s="90"/>
      <c r="U34" s="90"/>
      <c r="V34" s="90"/>
      <c r="W34" s="49"/>
      <c r="X34" s="49"/>
      <c r="Y34" s="49"/>
      <c r="Z34" s="49"/>
    </row>
    <row r="35" spans="1:26" ht="16.5" customHeight="1" x14ac:dyDescent="0.2">
      <c r="A35" s="84"/>
      <c r="B35" s="432"/>
      <c r="C35" s="76" t="s">
        <v>244</v>
      </c>
      <c r="D35" s="35">
        <f t="shared" si="4"/>
        <v>185.82335</v>
      </c>
      <c r="E35" s="437">
        <v>149.76070000000001</v>
      </c>
      <c r="F35" s="481">
        <v>0</v>
      </c>
      <c r="G35" s="481">
        <v>0</v>
      </c>
      <c r="H35" s="35">
        <f t="shared" si="5"/>
        <v>36.062650000000005</v>
      </c>
      <c r="I35" s="440">
        <v>6.0488999999999997</v>
      </c>
      <c r="J35" s="441">
        <v>30.013750000000002</v>
      </c>
      <c r="K35" s="329">
        <v>0</v>
      </c>
      <c r="L35" s="433"/>
      <c r="M35" s="49"/>
      <c r="N35" s="83"/>
      <c r="O35" s="83"/>
      <c r="P35" s="83"/>
      <c r="Q35" s="88"/>
      <c r="R35" s="88"/>
      <c r="S35" s="49"/>
      <c r="T35" s="90"/>
      <c r="U35" s="90"/>
      <c r="V35" s="90"/>
      <c r="W35" s="49"/>
      <c r="X35" s="49"/>
      <c r="Y35" s="49"/>
      <c r="Z35" s="49"/>
    </row>
    <row r="36" spans="1:26" ht="16.5" customHeight="1" x14ac:dyDescent="0.2">
      <c r="A36" s="84"/>
      <c r="B36" s="432"/>
      <c r="C36" s="76" t="s">
        <v>245</v>
      </c>
      <c r="D36" s="35">
        <f t="shared" si="4"/>
        <v>913.97471999999834</v>
      </c>
      <c r="E36" s="437">
        <v>680.66189999999847</v>
      </c>
      <c r="F36" s="481">
        <v>0</v>
      </c>
      <c r="G36" s="481">
        <v>0</v>
      </c>
      <c r="H36" s="35">
        <f t="shared" si="5"/>
        <v>233.31281999999993</v>
      </c>
      <c r="I36" s="440">
        <v>32.579819999999998</v>
      </c>
      <c r="J36" s="441">
        <v>200.73299999999995</v>
      </c>
      <c r="K36" s="329">
        <v>0</v>
      </c>
      <c r="L36" s="433"/>
      <c r="M36" s="49"/>
      <c r="N36" s="83"/>
      <c r="O36" s="83"/>
      <c r="P36" s="83"/>
      <c r="Q36" s="88"/>
      <c r="R36" s="88"/>
      <c r="S36" s="49"/>
      <c r="T36" s="90"/>
      <c r="U36" s="90"/>
      <c r="V36" s="90"/>
      <c r="W36" s="49"/>
      <c r="X36" s="49"/>
      <c r="Y36" s="49"/>
      <c r="Z36" s="49"/>
    </row>
    <row r="37" spans="1:26" ht="16.5" customHeight="1" x14ac:dyDescent="0.2">
      <c r="A37" s="84"/>
      <c r="B37" s="432"/>
      <c r="C37" s="76" t="s">
        <v>114</v>
      </c>
      <c r="D37" s="35">
        <f t="shared" si="4"/>
        <v>3980.5273900000057</v>
      </c>
      <c r="E37" s="442">
        <v>3188.1033000000052</v>
      </c>
      <c r="F37" s="481">
        <v>0</v>
      </c>
      <c r="G37" s="481">
        <v>0</v>
      </c>
      <c r="H37" s="35">
        <f t="shared" si="5"/>
        <v>792.42409000000032</v>
      </c>
      <c r="I37" s="443">
        <v>21.265939999999997</v>
      </c>
      <c r="J37" s="439">
        <v>771.15815000000032</v>
      </c>
      <c r="K37" s="329">
        <v>0</v>
      </c>
      <c r="L37" s="433"/>
      <c r="M37" s="49"/>
      <c r="N37" s="83"/>
      <c r="O37" s="83"/>
      <c r="P37" s="83"/>
      <c r="Q37" s="88"/>
      <c r="R37" s="88"/>
      <c r="S37" s="49"/>
      <c r="T37" s="49"/>
      <c r="U37" s="49"/>
      <c r="V37" s="49"/>
      <c r="W37" s="49"/>
      <c r="X37" s="49"/>
      <c r="Y37" s="49"/>
      <c r="Z37" s="49"/>
    </row>
    <row r="38" spans="1:26" ht="16.5" customHeight="1" x14ac:dyDescent="0.2">
      <c r="A38" s="49"/>
      <c r="B38" s="432"/>
      <c r="C38" s="76"/>
      <c r="D38" s="35"/>
      <c r="E38" s="35"/>
      <c r="F38" s="35"/>
      <c r="G38" s="35"/>
      <c r="H38" s="35"/>
      <c r="I38" s="35"/>
      <c r="J38" s="35"/>
      <c r="K38" s="35"/>
      <c r="L38" s="433"/>
      <c r="M38" s="49"/>
      <c r="N38" s="83"/>
      <c r="O38" s="83"/>
      <c r="P38" s="83"/>
      <c r="Q38" s="88"/>
      <c r="R38" s="88"/>
      <c r="S38" s="49"/>
      <c r="T38" s="49"/>
      <c r="U38" s="49"/>
      <c r="V38" s="49"/>
      <c r="W38" s="49"/>
      <c r="X38" s="49"/>
      <c r="Y38" s="49"/>
      <c r="Z38" s="49"/>
    </row>
    <row r="39" spans="1:26" ht="15" customHeight="1" x14ac:dyDescent="0.2">
      <c r="A39" s="49"/>
      <c r="B39" s="434"/>
      <c r="C39" s="435" t="s">
        <v>246</v>
      </c>
      <c r="D39" s="364">
        <f t="shared" ref="D39:K39" si="6">SUM(D41:D46)</f>
        <v>250.89850000000001</v>
      </c>
      <c r="E39" s="364">
        <f t="shared" si="6"/>
        <v>250.89850000000001</v>
      </c>
      <c r="F39" s="459">
        <f t="shared" si="6"/>
        <v>0</v>
      </c>
      <c r="G39" s="459">
        <f t="shared" si="6"/>
        <v>0</v>
      </c>
      <c r="H39" s="459">
        <f t="shared" si="6"/>
        <v>0</v>
      </c>
      <c r="I39" s="459">
        <f t="shared" si="6"/>
        <v>0</v>
      </c>
      <c r="J39" s="459">
        <f t="shared" si="6"/>
        <v>0</v>
      </c>
      <c r="K39" s="459">
        <f t="shared" si="6"/>
        <v>0</v>
      </c>
      <c r="L39" s="431"/>
      <c r="M39" s="49"/>
      <c r="N39" s="83"/>
      <c r="O39" s="83"/>
      <c r="P39" s="83"/>
      <c r="Q39" s="88"/>
      <c r="R39" s="88"/>
      <c r="S39" s="49"/>
      <c r="T39" s="49"/>
      <c r="U39" s="49"/>
      <c r="V39" s="49"/>
      <c r="W39" s="49"/>
      <c r="X39" s="49"/>
      <c r="Y39" s="49"/>
      <c r="Z39" s="49"/>
    </row>
    <row r="40" spans="1:26" ht="15" customHeight="1" x14ac:dyDescent="0.2">
      <c r="A40" s="49"/>
      <c r="B40" s="432"/>
      <c r="C40" s="76"/>
      <c r="D40" s="35"/>
      <c r="E40" s="35"/>
      <c r="F40" s="35"/>
      <c r="G40" s="35"/>
      <c r="H40" s="35"/>
      <c r="I40" s="35"/>
      <c r="J40" s="35"/>
      <c r="K40" s="35"/>
      <c r="L40" s="433"/>
      <c r="M40" s="49"/>
      <c r="N40" s="83"/>
      <c r="O40" s="83"/>
      <c r="P40" s="83"/>
      <c r="Q40" s="91"/>
      <c r="R40" s="91"/>
      <c r="S40" s="49"/>
      <c r="T40" s="49"/>
      <c r="U40" s="49"/>
      <c r="V40" s="49"/>
      <c r="W40" s="49"/>
      <c r="X40" s="49"/>
      <c r="Y40" s="49"/>
      <c r="Z40" s="49"/>
    </row>
    <row r="41" spans="1:26" ht="16.5" customHeight="1" x14ac:dyDescent="0.2">
      <c r="A41" s="84"/>
      <c r="B41" s="432"/>
      <c r="C41" s="76" t="s">
        <v>247</v>
      </c>
      <c r="D41" s="35">
        <f t="shared" ref="D41:D46" si="7">SUM(E41,F41,H41)</f>
        <v>6.08</v>
      </c>
      <c r="E41" s="444">
        <v>6.08</v>
      </c>
      <c r="F41" s="481">
        <v>0</v>
      </c>
      <c r="G41" s="481">
        <v>0</v>
      </c>
      <c r="H41" s="329">
        <f>SUM(I41:K41)</f>
        <v>0</v>
      </c>
      <c r="I41" s="481">
        <v>0</v>
      </c>
      <c r="J41" s="481">
        <v>0</v>
      </c>
      <c r="K41" s="481">
        <v>0</v>
      </c>
      <c r="L41" s="433"/>
      <c r="M41" s="49"/>
      <c r="N41" s="92"/>
      <c r="O41" s="49"/>
      <c r="P41" s="49"/>
      <c r="Q41" s="90"/>
      <c r="R41" s="90"/>
      <c r="S41" s="49"/>
      <c r="T41" s="49"/>
      <c r="U41" s="49"/>
      <c r="V41" s="49"/>
      <c r="W41" s="49"/>
      <c r="X41" s="49"/>
      <c r="Y41" s="49"/>
      <c r="Z41" s="49"/>
    </row>
    <row r="42" spans="1:26" ht="16.5" customHeight="1" x14ac:dyDescent="0.2">
      <c r="A42" s="84"/>
      <c r="B42" s="432"/>
      <c r="C42" s="76" t="s">
        <v>248</v>
      </c>
      <c r="D42" s="35">
        <f t="shared" si="7"/>
        <v>47.155000000000008</v>
      </c>
      <c r="E42" s="444">
        <v>47.155000000000008</v>
      </c>
      <c r="F42" s="481">
        <v>0</v>
      </c>
      <c r="G42" s="481">
        <v>0</v>
      </c>
      <c r="H42" s="329">
        <f t="shared" ref="H42:H46" si="8">SUM(I42:K42)</f>
        <v>0</v>
      </c>
      <c r="I42" s="481">
        <v>0</v>
      </c>
      <c r="J42" s="481">
        <v>0</v>
      </c>
      <c r="K42" s="481">
        <v>0</v>
      </c>
      <c r="L42" s="433"/>
      <c r="M42" s="49"/>
      <c r="N42" s="83"/>
      <c r="O42" s="49"/>
      <c r="P42" s="49"/>
      <c r="Q42" s="90"/>
      <c r="R42" s="90"/>
      <c r="S42" s="49"/>
      <c r="T42" s="49"/>
      <c r="U42" s="49"/>
      <c r="V42" s="49"/>
      <c r="W42" s="49"/>
      <c r="X42" s="49"/>
      <c r="Y42" s="49"/>
      <c r="Z42" s="49"/>
    </row>
    <row r="43" spans="1:26" ht="16.5" customHeight="1" x14ac:dyDescent="0.2">
      <c r="A43" s="84"/>
      <c r="B43" s="432"/>
      <c r="C43" s="76" t="s">
        <v>249</v>
      </c>
      <c r="D43" s="35">
        <f t="shared" si="7"/>
        <v>41.44400000000001</v>
      </c>
      <c r="E43" s="444">
        <v>41.44400000000001</v>
      </c>
      <c r="F43" s="481">
        <v>0</v>
      </c>
      <c r="G43" s="481">
        <v>0</v>
      </c>
      <c r="H43" s="329">
        <f t="shared" si="8"/>
        <v>0</v>
      </c>
      <c r="I43" s="481">
        <v>0</v>
      </c>
      <c r="J43" s="481">
        <v>0</v>
      </c>
      <c r="K43" s="481">
        <v>0</v>
      </c>
      <c r="L43" s="433"/>
      <c r="M43" s="49"/>
      <c r="N43" s="83"/>
      <c r="O43" s="54"/>
      <c r="P43" s="54"/>
      <c r="Q43" s="91"/>
      <c r="R43" s="90"/>
      <c r="S43" s="49"/>
      <c r="T43" s="49"/>
      <c r="U43" s="49"/>
      <c r="V43" s="49"/>
      <c r="W43" s="49"/>
      <c r="X43" s="49"/>
      <c r="Y43" s="49"/>
      <c r="Z43" s="49"/>
    </row>
    <row r="44" spans="1:26" ht="16.5" customHeight="1" x14ac:dyDescent="0.2">
      <c r="A44" s="84"/>
      <c r="B44" s="432"/>
      <c r="C44" s="76" t="s">
        <v>84</v>
      </c>
      <c r="D44" s="35">
        <f t="shared" si="7"/>
        <v>100.09729999999999</v>
      </c>
      <c r="E44" s="444">
        <v>100.09729999999999</v>
      </c>
      <c r="F44" s="481">
        <v>0</v>
      </c>
      <c r="G44" s="481">
        <v>0</v>
      </c>
      <c r="H44" s="329">
        <f t="shared" si="8"/>
        <v>0</v>
      </c>
      <c r="I44" s="481">
        <v>0</v>
      </c>
      <c r="J44" s="481">
        <v>0</v>
      </c>
      <c r="K44" s="481">
        <v>0</v>
      </c>
      <c r="L44" s="433"/>
      <c r="M44" s="49"/>
      <c r="N44" s="83"/>
      <c r="O44" s="49"/>
      <c r="P44" s="49"/>
      <c r="Q44" s="91"/>
      <c r="R44" s="90"/>
      <c r="S44" s="49"/>
      <c r="T44" s="49"/>
      <c r="U44" s="49"/>
      <c r="V44" s="49"/>
      <c r="W44" s="49"/>
      <c r="X44" s="49"/>
      <c r="Y44" s="49"/>
      <c r="Z44" s="49"/>
    </row>
    <row r="45" spans="1:26" ht="16.5" customHeight="1" x14ac:dyDescent="0.2">
      <c r="A45" s="84"/>
      <c r="B45" s="432"/>
      <c r="C45" s="76" t="s">
        <v>250</v>
      </c>
      <c r="D45" s="35">
        <f t="shared" si="7"/>
        <v>51.124000000000031</v>
      </c>
      <c r="E45" s="444">
        <v>51.124000000000031</v>
      </c>
      <c r="F45" s="481">
        <v>0</v>
      </c>
      <c r="G45" s="481">
        <v>0</v>
      </c>
      <c r="H45" s="329">
        <f t="shared" si="8"/>
        <v>0</v>
      </c>
      <c r="I45" s="481">
        <v>0</v>
      </c>
      <c r="J45" s="481">
        <v>0</v>
      </c>
      <c r="K45" s="481">
        <v>0</v>
      </c>
      <c r="L45" s="433"/>
      <c r="M45" s="49"/>
      <c r="N45" s="83"/>
      <c r="O45" s="54"/>
      <c r="P45" s="54"/>
      <c r="Q45" s="93"/>
      <c r="R45" s="89"/>
      <c r="S45" s="49"/>
      <c r="T45" s="49"/>
      <c r="U45" s="49"/>
      <c r="V45" s="49"/>
      <c r="W45" s="49"/>
      <c r="X45" s="49"/>
      <c r="Y45" s="49"/>
      <c r="Z45" s="49"/>
    </row>
    <row r="46" spans="1:26" ht="16.5" customHeight="1" x14ac:dyDescent="0.2">
      <c r="A46" s="84"/>
      <c r="B46" s="432"/>
      <c r="C46" s="76" t="s">
        <v>114</v>
      </c>
      <c r="D46" s="35">
        <f t="shared" si="7"/>
        <v>4.9981999999999953</v>
      </c>
      <c r="E46" s="444">
        <v>4.9981999999999953</v>
      </c>
      <c r="F46" s="481">
        <v>0</v>
      </c>
      <c r="G46" s="481">
        <v>0</v>
      </c>
      <c r="H46" s="329">
        <f t="shared" si="8"/>
        <v>0</v>
      </c>
      <c r="I46" s="481">
        <v>0</v>
      </c>
      <c r="J46" s="481">
        <v>0</v>
      </c>
      <c r="K46" s="481">
        <v>0</v>
      </c>
      <c r="L46" s="433"/>
      <c r="M46" s="49"/>
      <c r="N46" s="83"/>
      <c r="O46" s="49"/>
      <c r="P46" s="49"/>
      <c r="Q46" s="93"/>
      <c r="R46" s="89"/>
      <c r="S46" s="49"/>
      <c r="T46" s="49"/>
      <c r="U46" s="49"/>
      <c r="V46" s="49"/>
      <c r="W46" s="49"/>
      <c r="X46" s="49"/>
      <c r="Y46" s="49"/>
      <c r="Z46" s="49"/>
    </row>
    <row r="47" spans="1:26" ht="15" customHeight="1" x14ac:dyDescent="0.2">
      <c r="A47" s="94"/>
      <c r="B47" s="432"/>
      <c r="C47" s="76"/>
      <c r="D47" s="35"/>
      <c r="E47" s="35"/>
      <c r="F47" s="35"/>
      <c r="G47" s="35"/>
      <c r="H47" s="35"/>
      <c r="I47" s="35"/>
      <c r="J47" s="35"/>
      <c r="K47" s="35"/>
      <c r="L47" s="433"/>
      <c r="M47" s="49"/>
      <c r="N47" s="83"/>
      <c r="O47" s="49"/>
      <c r="P47" s="49"/>
      <c r="Q47" s="93"/>
      <c r="R47" s="89"/>
      <c r="S47" s="49"/>
      <c r="T47" s="49"/>
      <c r="U47" s="49"/>
      <c r="V47" s="49"/>
      <c r="W47" s="49"/>
      <c r="X47" s="49"/>
      <c r="Y47" s="49"/>
      <c r="Z47" s="49"/>
    </row>
    <row r="48" spans="1:26" ht="15" customHeight="1" x14ac:dyDescent="0.2">
      <c r="A48" s="94"/>
      <c r="B48" s="434"/>
      <c r="C48" s="435" t="s">
        <v>251</v>
      </c>
      <c r="D48" s="364">
        <f t="shared" ref="D48:K48" si="9">SUM(D50:D60)</f>
        <v>69225.164540501995</v>
      </c>
      <c r="E48" s="364">
        <f t="shared" si="9"/>
        <v>55552.467352409563</v>
      </c>
      <c r="F48" s="364">
        <f t="shared" si="9"/>
        <v>13648.346473094894</v>
      </c>
      <c r="G48" s="459">
        <f t="shared" si="9"/>
        <v>0</v>
      </c>
      <c r="H48" s="364">
        <f t="shared" si="9"/>
        <v>24.350714997549417</v>
      </c>
      <c r="I48" s="459">
        <f t="shared" si="9"/>
        <v>0</v>
      </c>
      <c r="J48" s="459">
        <f t="shared" si="9"/>
        <v>0</v>
      </c>
      <c r="K48" s="364">
        <f t="shared" si="9"/>
        <v>24.350714997549417</v>
      </c>
      <c r="L48" s="364"/>
      <c r="M48" s="49"/>
      <c r="N48" s="83"/>
      <c r="O48" s="49"/>
      <c r="P48" s="49"/>
      <c r="Q48" s="93"/>
      <c r="R48" s="89"/>
      <c r="S48" s="49"/>
      <c r="T48" s="49"/>
      <c r="U48" s="49"/>
      <c r="V48" s="49"/>
      <c r="W48" s="49"/>
      <c r="X48" s="49"/>
      <c r="Y48" s="49"/>
      <c r="Z48" s="49"/>
    </row>
    <row r="49" spans="1:26" ht="15" customHeight="1" x14ac:dyDescent="0.2">
      <c r="A49" s="94"/>
      <c r="B49" s="432"/>
      <c r="C49" s="76"/>
      <c r="D49" s="35"/>
      <c r="E49" s="35"/>
      <c r="F49" s="35"/>
      <c r="G49" s="35"/>
      <c r="H49" s="35"/>
      <c r="I49" s="35"/>
      <c r="J49" s="35"/>
      <c r="K49" s="35"/>
      <c r="L49" s="433"/>
      <c r="M49" s="49"/>
      <c r="N49" s="83"/>
      <c r="O49" s="49"/>
      <c r="P49" s="49"/>
      <c r="Q49" s="93"/>
      <c r="R49" s="89"/>
      <c r="S49" s="49"/>
      <c r="T49" s="49"/>
      <c r="U49" s="49"/>
      <c r="V49" s="49"/>
      <c r="W49" s="49"/>
      <c r="X49" s="49"/>
      <c r="Y49" s="49"/>
      <c r="Z49" s="49"/>
    </row>
    <row r="50" spans="1:26" ht="16.5" customHeight="1" x14ac:dyDescent="0.2">
      <c r="A50" s="84"/>
      <c r="B50" s="432"/>
      <c r="C50" s="76" t="s">
        <v>227</v>
      </c>
      <c r="D50" s="35">
        <f t="shared" ref="D50:D54" si="10">SUM(E50,F50,H50)</f>
        <v>136.42800000000003</v>
      </c>
      <c r="E50" s="445">
        <v>136.42800000000003</v>
      </c>
      <c r="F50" s="481">
        <v>0</v>
      </c>
      <c r="G50" s="481">
        <v>0</v>
      </c>
      <c r="H50" s="329">
        <f>SUM(I50:K50)</f>
        <v>0</v>
      </c>
      <c r="I50" s="481">
        <v>0</v>
      </c>
      <c r="J50" s="481">
        <v>0</v>
      </c>
      <c r="K50" s="481">
        <v>0</v>
      </c>
      <c r="L50" s="433"/>
      <c r="M50" s="13"/>
      <c r="N50" s="83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6.5" customHeight="1" x14ac:dyDescent="0.2">
      <c r="A51" s="84"/>
      <c r="B51" s="432"/>
      <c r="C51" s="76" t="s">
        <v>252</v>
      </c>
      <c r="D51" s="35">
        <f t="shared" si="10"/>
        <v>24.897000000000002</v>
      </c>
      <c r="E51" s="445">
        <v>24.897000000000002</v>
      </c>
      <c r="F51" s="481">
        <v>0</v>
      </c>
      <c r="G51" s="481">
        <v>0</v>
      </c>
      <c r="H51" s="329">
        <f t="shared" ref="H51:H60" si="11">SUM(I51:K51)</f>
        <v>0</v>
      </c>
      <c r="I51" s="481">
        <v>0</v>
      </c>
      <c r="J51" s="481">
        <v>0</v>
      </c>
      <c r="K51" s="481">
        <v>0</v>
      </c>
      <c r="L51" s="433"/>
      <c r="M51" s="49"/>
      <c r="N51" s="83"/>
      <c r="O51" s="49"/>
      <c r="P51" s="49"/>
      <c r="Q51" s="83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6.5" customHeight="1" x14ac:dyDescent="0.2">
      <c r="A52" s="84"/>
      <c r="B52" s="432"/>
      <c r="C52" s="76" t="s">
        <v>253</v>
      </c>
      <c r="D52" s="35">
        <f t="shared" si="10"/>
        <v>8.0000000000000002E-3</v>
      </c>
      <c r="E52" s="446">
        <v>8.0000000000000002E-3</v>
      </c>
      <c r="F52" s="481">
        <v>0</v>
      </c>
      <c r="G52" s="481">
        <v>0</v>
      </c>
      <c r="H52" s="329">
        <f t="shared" si="11"/>
        <v>0</v>
      </c>
      <c r="I52" s="481">
        <v>0</v>
      </c>
      <c r="J52" s="481">
        <v>0</v>
      </c>
      <c r="K52" s="481">
        <v>0</v>
      </c>
      <c r="L52" s="433"/>
      <c r="M52" s="49"/>
      <c r="N52" s="49"/>
      <c r="O52" s="49"/>
      <c r="P52" s="49"/>
      <c r="Q52" s="83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6.5" customHeight="1" x14ac:dyDescent="0.2">
      <c r="A53" s="84"/>
      <c r="B53" s="432"/>
      <c r="C53" s="76" t="s">
        <v>234</v>
      </c>
      <c r="D53" s="35">
        <f t="shared" si="10"/>
        <v>844.39700000000005</v>
      </c>
      <c r="E53" s="445">
        <v>844.39700000000005</v>
      </c>
      <c r="F53" s="481">
        <v>0</v>
      </c>
      <c r="G53" s="481">
        <v>0</v>
      </c>
      <c r="H53" s="329">
        <f t="shared" si="11"/>
        <v>0</v>
      </c>
      <c r="I53" s="481">
        <v>0</v>
      </c>
      <c r="J53" s="481">
        <v>0</v>
      </c>
      <c r="K53" s="481">
        <v>0</v>
      </c>
      <c r="L53" s="433"/>
      <c r="M53" s="13"/>
      <c r="N53" s="83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6.5" customHeight="1" x14ac:dyDescent="0.2">
      <c r="A54" s="84"/>
      <c r="B54" s="432"/>
      <c r="C54" s="76" t="s">
        <v>238</v>
      </c>
      <c r="D54" s="35">
        <f t="shared" si="10"/>
        <v>3104.174005000019</v>
      </c>
      <c r="E54" s="445">
        <v>3104.174005000019</v>
      </c>
      <c r="F54" s="481">
        <v>0</v>
      </c>
      <c r="G54" s="481">
        <v>0</v>
      </c>
      <c r="H54" s="329">
        <f t="shared" si="11"/>
        <v>0</v>
      </c>
      <c r="I54" s="481">
        <v>0</v>
      </c>
      <c r="J54" s="481">
        <v>0</v>
      </c>
      <c r="K54" s="481">
        <v>0</v>
      </c>
      <c r="L54" s="433"/>
      <c r="M54" s="95"/>
      <c r="N54" s="83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6.5" customHeight="1" x14ac:dyDescent="0.2">
      <c r="A55" s="84"/>
      <c r="B55" s="432"/>
      <c r="C55" s="76" t="s">
        <v>254</v>
      </c>
      <c r="D55" s="329">
        <f>SUM(E55,F55,H55)</f>
        <v>0</v>
      </c>
      <c r="E55" s="446" t="s">
        <v>92</v>
      </c>
      <c r="F55" s="481">
        <v>0</v>
      </c>
      <c r="G55" s="481">
        <v>0</v>
      </c>
      <c r="H55" s="329">
        <f t="shared" si="11"/>
        <v>0</v>
      </c>
      <c r="I55" s="481">
        <v>0</v>
      </c>
      <c r="J55" s="481">
        <v>0</v>
      </c>
      <c r="K55" s="481">
        <v>0</v>
      </c>
      <c r="L55" s="433"/>
      <c r="M55" s="49"/>
      <c r="N55" s="49"/>
      <c r="O55" s="49"/>
      <c r="P55" s="49"/>
      <c r="Q55" s="96"/>
      <c r="R55" s="76"/>
      <c r="S55" s="76"/>
      <c r="T55" s="49"/>
      <c r="U55" s="49"/>
      <c r="V55" s="49"/>
      <c r="W55" s="49"/>
      <c r="X55" s="49"/>
      <c r="Y55" s="49"/>
      <c r="Z55" s="49"/>
    </row>
    <row r="56" spans="1:26" ht="16.5" customHeight="1" x14ac:dyDescent="0.2">
      <c r="A56" s="84"/>
      <c r="B56" s="432"/>
      <c r="C56" s="76" t="s">
        <v>239</v>
      </c>
      <c r="D56" s="35">
        <f t="shared" ref="D56:D60" si="12">SUM(E56,F56,H56)</f>
        <v>84.741940000000042</v>
      </c>
      <c r="E56" s="445">
        <v>84.741940000000042</v>
      </c>
      <c r="F56" s="481">
        <v>0</v>
      </c>
      <c r="G56" s="481">
        <v>0</v>
      </c>
      <c r="H56" s="329">
        <f t="shared" si="11"/>
        <v>0</v>
      </c>
      <c r="I56" s="481">
        <v>0</v>
      </c>
      <c r="J56" s="481">
        <v>0</v>
      </c>
      <c r="K56" s="481">
        <v>0</v>
      </c>
      <c r="L56" s="433"/>
      <c r="M56" s="49"/>
      <c r="N56" s="83"/>
      <c r="O56" s="49"/>
      <c r="P56" s="49"/>
      <c r="Q56" s="96"/>
      <c r="R56" s="76"/>
      <c r="S56" s="76"/>
      <c r="T56" s="49"/>
      <c r="U56" s="49"/>
      <c r="V56" s="49"/>
      <c r="W56" s="49"/>
      <c r="X56" s="49"/>
      <c r="Y56" s="49"/>
      <c r="Z56" s="49"/>
    </row>
    <row r="57" spans="1:26" ht="16.5" customHeight="1" x14ac:dyDescent="0.2">
      <c r="A57" s="84"/>
      <c r="B57" s="432"/>
      <c r="C57" s="76" t="s">
        <v>242</v>
      </c>
      <c r="D57" s="35">
        <f t="shared" si="12"/>
        <v>308.76300000000003</v>
      </c>
      <c r="E57" s="445">
        <v>308.76300000000003</v>
      </c>
      <c r="F57" s="481">
        <v>0</v>
      </c>
      <c r="G57" s="481">
        <v>0</v>
      </c>
      <c r="H57" s="329">
        <f t="shared" si="11"/>
        <v>0</v>
      </c>
      <c r="I57" s="481">
        <v>0</v>
      </c>
      <c r="J57" s="481">
        <v>0</v>
      </c>
      <c r="K57" s="481">
        <v>0</v>
      </c>
      <c r="L57" s="433"/>
      <c r="M57" s="49"/>
      <c r="N57" s="83"/>
      <c r="O57" s="49"/>
      <c r="P57" s="246"/>
      <c r="Q57" s="247"/>
      <c r="R57" s="248"/>
      <c r="S57" s="248"/>
      <c r="T57" s="246"/>
      <c r="U57" s="49"/>
      <c r="V57" s="49"/>
      <c r="W57" s="49"/>
      <c r="X57" s="49"/>
      <c r="Y57" s="49"/>
      <c r="Z57" s="49"/>
    </row>
    <row r="58" spans="1:26" ht="16.5" customHeight="1" x14ac:dyDescent="0.2">
      <c r="A58" s="84"/>
      <c r="B58" s="432"/>
      <c r="C58" s="76" t="s">
        <v>255</v>
      </c>
      <c r="D58" s="35">
        <f t="shared" si="12"/>
        <v>3145.5438400000003</v>
      </c>
      <c r="E58" s="445">
        <v>2560.7078549051098</v>
      </c>
      <c r="F58" s="35">
        <v>584.83598509489059</v>
      </c>
      <c r="G58" s="481">
        <v>0</v>
      </c>
      <c r="H58" s="329">
        <f t="shared" si="11"/>
        <v>0</v>
      </c>
      <c r="I58" s="481">
        <v>0</v>
      </c>
      <c r="J58" s="481">
        <v>0</v>
      </c>
      <c r="K58" s="481">
        <v>0</v>
      </c>
      <c r="L58" s="433"/>
      <c r="M58" s="49"/>
      <c r="N58" s="83"/>
      <c r="O58" s="49"/>
      <c r="P58" s="246"/>
      <c r="Q58" s="247"/>
      <c r="R58" s="248"/>
      <c r="S58" s="248"/>
      <c r="T58" s="246"/>
      <c r="U58" s="49"/>
      <c r="V58" s="49"/>
      <c r="W58" s="49"/>
      <c r="X58" s="49"/>
      <c r="Y58" s="49"/>
      <c r="Z58" s="49"/>
    </row>
    <row r="59" spans="1:26" ht="16.5" customHeight="1" x14ac:dyDescent="0.2">
      <c r="A59" s="84"/>
      <c r="B59" s="432"/>
      <c r="C59" s="76" t="s">
        <v>250</v>
      </c>
      <c r="D59" s="35">
        <f t="shared" si="12"/>
        <v>61572.781755501986</v>
      </c>
      <c r="E59" s="445">
        <v>48484.920552504431</v>
      </c>
      <c r="F59" s="35">
        <v>13063.510488000004</v>
      </c>
      <c r="G59" s="481">
        <v>0</v>
      </c>
      <c r="H59" s="35">
        <f t="shared" si="11"/>
        <v>24.350714997549417</v>
      </c>
      <c r="I59" s="481">
        <v>0</v>
      </c>
      <c r="J59" s="481">
        <v>0</v>
      </c>
      <c r="K59" s="35">
        <v>24.350714997549417</v>
      </c>
      <c r="L59" s="433"/>
      <c r="M59" s="49"/>
      <c r="N59" s="83"/>
      <c r="O59" s="49"/>
      <c r="P59" s="246"/>
      <c r="Q59" s="247"/>
      <c r="R59" s="248"/>
      <c r="S59" s="248"/>
      <c r="T59" s="246"/>
      <c r="U59" s="49"/>
      <c r="V59" s="49"/>
      <c r="W59" s="49"/>
      <c r="X59" s="49"/>
      <c r="Y59" s="49"/>
      <c r="Z59" s="49"/>
    </row>
    <row r="60" spans="1:26" ht="16.5" customHeight="1" x14ac:dyDescent="0.25">
      <c r="A60" s="84"/>
      <c r="B60" s="432"/>
      <c r="C60" s="76" t="s">
        <v>114</v>
      </c>
      <c r="D60" s="35">
        <f t="shared" si="12"/>
        <v>3.4300000000000006</v>
      </c>
      <c r="E60" s="445">
        <v>3.4300000000000006</v>
      </c>
      <c r="F60" s="481">
        <v>0</v>
      </c>
      <c r="G60" s="481">
        <v>0</v>
      </c>
      <c r="H60" s="329">
        <f t="shared" si="11"/>
        <v>0</v>
      </c>
      <c r="I60" s="481">
        <v>0</v>
      </c>
      <c r="J60" s="481">
        <v>0</v>
      </c>
      <c r="K60" s="481">
        <v>0</v>
      </c>
      <c r="L60" s="433"/>
      <c r="M60" s="49" t="s">
        <v>41</v>
      </c>
      <c r="N60" s="83"/>
      <c r="O60" s="49"/>
      <c r="P60" s="246"/>
      <c r="Q60" s="249"/>
      <c r="R60" s="250"/>
      <c r="S60" s="250"/>
      <c r="T60" s="246"/>
      <c r="U60" s="49"/>
      <c r="V60" s="49"/>
      <c r="W60" s="49"/>
      <c r="X60" s="49"/>
      <c r="Y60" s="49"/>
      <c r="Z60" s="49"/>
    </row>
    <row r="61" spans="1:26" ht="16.5" customHeight="1" x14ac:dyDescent="0.2">
      <c r="A61" s="94"/>
      <c r="B61" s="447"/>
      <c r="C61" s="355"/>
      <c r="D61" s="448"/>
      <c r="E61" s="448"/>
      <c r="F61" s="448"/>
      <c r="G61" s="448"/>
      <c r="H61" s="448"/>
      <c r="I61" s="448"/>
      <c r="J61" s="448"/>
      <c r="K61" s="448"/>
      <c r="L61" s="449"/>
      <c r="M61" s="49"/>
      <c r="N61" s="83"/>
      <c r="O61" s="49"/>
      <c r="P61" s="246"/>
      <c r="Q61" s="246"/>
      <c r="R61" s="246"/>
      <c r="S61" s="246"/>
      <c r="T61" s="246"/>
      <c r="U61" s="49"/>
      <c r="V61" s="49"/>
      <c r="W61" s="49"/>
      <c r="X61" s="49"/>
      <c r="Y61" s="49"/>
      <c r="Z61" s="49"/>
    </row>
    <row r="62" spans="1:26" ht="12" customHeight="1" x14ac:dyDescent="0.2">
      <c r="A62" s="49"/>
      <c r="B62" s="254" t="s">
        <v>256</v>
      </c>
      <c r="C62" s="210" t="s">
        <v>110</v>
      </c>
      <c r="D62" s="59"/>
      <c r="E62" s="59"/>
      <c r="F62" s="59"/>
      <c r="G62" s="59"/>
      <c r="H62" s="59"/>
      <c r="I62" s="59"/>
      <c r="J62" s="59"/>
      <c r="K62" s="59"/>
      <c r="L62" s="49"/>
      <c r="M62" s="49"/>
      <c r="N62" s="49"/>
      <c r="O62" s="49"/>
      <c r="P62" s="246"/>
      <c r="Q62" s="246"/>
      <c r="R62" s="246"/>
      <c r="S62" s="246"/>
      <c r="T62" s="246"/>
      <c r="U62" s="49"/>
      <c r="V62" s="49"/>
      <c r="W62" s="49"/>
      <c r="X62" s="49"/>
      <c r="Y62" s="49"/>
      <c r="Z62" s="49"/>
    </row>
    <row r="63" spans="1:26" ht="10.5" customHeight="1" x14ac:dyDescent="0.2">
      <c r="A63" s="97"/>
      <c r="B63" s="29" t="s">
        <v>219</v>
      </c>
      <c r="C63" s="120"/>
      <c r="D63" s="98"/>
      <c r="E63" s="98"/>
      <c r="F63" s="98"/>
      <c r="G63" s="98"/>
      <c r="H63" s="98"/>
      <c r="I63" s="98"/>
      <c r="J63" s="98"/>
      <c r="K63" s="98"/>
      <c r="L63" s="54"/>
      <c r="M63" s="54"/>
      <c r="N63" s="54"/>
      <c r="O63" s="51"/>
      <c r="P63" s="251"/>
      <c r="Q63" s="251"/>
      <c r="R63" s="251"/>
      <c r="S63" s="251"/>
      <c r="T63" s="251"/>
      <c r="U63" s="54"/>
      <c r="V63" s="54"/>
      <c r="W63" s="54"/>
      <c r="X63" s="54"/>
      <c r="Y63" s="54"/>
      <c r="Z63" s="54"/>
    </row>
    <row r="64" spans="1:26" ht="10.5" customHeight="1" x14ac:dyDescent="0.2">
      <c r="A64" s="97"/>
      <c r="B64" s="29" t="s">
        <v>33</v>
      </c>
      <c r="C64" s="120"/>
      <c r="D64" s="98"/>
      <c r="E64" s="98"/>
      <c r="F64" s="98"/>
      <c r="G64" s="98"/>
      <c r="H64" s="98"/>
      <c r="I64" s="98"/>
      <c r="J64" s="98"/>
      <c r="K64" s="98"/>
      <c r="L64" s="54"/>
      <c r="M64" s="54"/>
      <c r="N64" s="54"/>
      <c r="O64" s="51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5.75" customHeight="1" x14ac:dyDescent="0.2">
      <c r="A65" s="97"/>
      <c r="B65" s="29"/>
      <c r="C65" s="54"/>
      <c r="D65" s="98"/>
      <c r="E65" s="98"/>
      <c r="F65" s="98"/>
      <c r="G65" s="98"/>
      <c r="H65" s="98"/>
      <c r="I65" s="98"/>
      <c r="J65" s="98"/>
      <c r="K65" s="98"/>
      <c r="L65" s="54"/>
      <c r="M65" s="54"/>
      <c r="N65" s="54"/>
      <c r="O65" s="51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6.75" customHeight="1" x14ac:dyDescent="0.2">
      <c r="A66" s="90"/>
      <c r="B66" s="63"/>
      <c r="C66" s="63"/>
      <c r="D66" s="99"/>
      <c r="E66" s="99"/>
      <c r="F66" s="99"/>
      <c r="G66" s="99"/>
      <c r="H66" s="98"/>
      <c r="I66" s="98"/>
      <c r="J66" s="98"/>
      <c r="K66" s="98"/>
      <c r="L66" s="54"/>
      <c r="M66" s="54"/>
      <c r="N66" s="54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6.75" customHeight="1" x14ac:dyDescent="0.2">
      <c r="A67" s="90"/>
      <c r="B67" s="89"/>
      <c r="C67" s="89"/>
      <c r="D67" s="89"/>
      <c r="E67" s="89"/>
      <c r="F67" s="89"/>
      <c r="G67" s="89"/>
      <c r="H67" s="97"/>
      <c r="I67" s="97"/>
      <c r="J67" s="97"/>
      <c r="K67" s="97"/>
      <c r="L67" s="97"/>
      <c r="M67" s="97"/>
      <c r="N67" s="54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2.75" customHeight="1" x14ac:dyDescent="0.2">
      <c r="A68" s="90"/>
      <c r="B68" s="90"/>
      <c r="C68" s="194" t="s">
        <v>257</v>
      </c>
      <c r="D68" s="194">
        <f>+D48</f>
        <v>69225.164540501995</v>
      </c>
      <c r="E68" s="195">
        <f t="shared" ref="E68:E70" si="13">+D68/$D$71</f>
        <v>0.70864729372955693</v>
      </c>
      <c r="F68" s="494">
        <v>72.6805381784079</v>
      </c>
      <c r="G68" s="196"/>
      <c r="H68" s="196">
        <v>24.5</v>
      </c>
      <c r="I68" s="194"/>
      <c r="J68" s="194"/>
      <c r="K68" s="194"/>
      <c r="L68" s="194"/>
      <c r="M68" s="194"/>
      <c r="N68" s="97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</row>
    <row r="69" spans="1:26" ht="12.75" customHeight="1" x14ac:dyDescent="0.2">
      <c r="A69" s="90"/>
      <c r="B69" s="90"/>
      <c r="C69" s="194" t="s">
        <v>63</v>
      </c>
      <c r="D69" s="194">
        <f>+D39</f>
        <v>250.89850000000001</v>
      </c>
      <c r="E69" s="195">
        <f t="shared" si="13"/>
        <v>2.568409106803633E-3</v>
      </c>
      <c r="F69" s="494">
        <v>1.4613212100136601</v>
      </c>
      <c r="G69" s="196"/>
      <c r="H69" s="196">
        <v>4.8499999999999996</v>
      </c>
      <c r="I69" s="194"/>
      <c r="J69" s="194"/>
      <c r="K69" s="194"/>
      <c r="L69" s="194"/>
      <c r="M69" s="194"/>
      <c r="N69" s="194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spans="1:26" ht="12.75" customHeight="1" x14ac:dyDescent="0.2">
      <c r="A70" s="90"/>
      <c r="B70" s="90"/>
      <c r="C70" s="194" t="s">
        <v>258</v>
      </c>
      <c r="D70" s="194">
        <f>+D12</f>
        <v>28210.282696000006</v>
      </c>
      <c r="E70" s="195">
        <f t="shared" si="13"/>
        <v>0.28878429716363929</v>
      </c>
      <c r="F70" s="494">
        <v>25.858140611578499</v>
      </c>
      <c r="G70" s="196"/>
      <c r="H70" s="196">
        <v>70.650000000000006</v>
      </c>
      <c r="I70" s="194"/>
      <c r="J70" s="194"/>
      <c r="K70" s="194"/>
      <c r="L70" s="194"/>
      <c r="M70" s="194"/>
      <c r="N70" s="194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spans="1:26" ht="12.75" customHeight="1" x14ac:dyDescent="0.2">
      <c r="A71" s="90"/>
      <c r="B71" s="90"/>
      <c r="C71" s="194"/>
      <c r="D71" s="194">
        <f>+D10</f>
        <v>97686.345736502015</v>
      </c>
      <c r="E71" s="194"/>
      <c r="F71" s="196"/>
      <c r="G71" s="196"/>
      <c r="H71" s="196">
        <v>100</v>
      </c>
      <c r="I71" s="194"/>
      <c r="J71" s="194"/>
      <c r="K71" s="194"/>
      <c r="L71" s="194"/>
      <c r="M71" s="194"/>
      <c r="N71" s="194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26" ht="12.75" customHeight="1" x14ac:dyDescent="0.2">
      <c r="A72" s="90"/>
      <c r="B72" s="90"/>
      <c r="C72" s="194"/>
      <c r="D72" s="194"/>
      <c r="E72" s="194"/>
      <c r="F72" s="194"/>
      <c r="G72" s="90"/>
      <c r="H72" s="194"/>
      <c r="I72" s="194"/>
      <c r="J72" s="194"/>
      <c r="K72" s="194"/>
      <c r="L72" s="194"/>
      <c r="M72" s="194"/>
      <c r="N72" s="194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spans="1:26" ht="12.75" customHeight="1" x14ac:dyDescent="0.2">
      <c r="A73" s="90"/>
      <c r="B73" s="90"/>
      <c r="C73" s="194"/>
      <c r="D73" s="194"/>
      <c r="E73" s="194"/>
      <c r="F73" s="194"/>
      <c r="G73" s="90"/>
      <c r="H73" s="194"/>
      <c r="I73" s="194"/>
      <c r="J73" s="194"/>
      <c r="K73" s="194"/>
      <c r="L73" s="194"/>
      <c r="M73" s="194"/>
      <c r="N73" s="194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spans="1:26" ht="12.75" customHeight="1" x14ac:dyDescent="0.2">
      <c r="A74" s="90"/>
      <c r="B74" s="90"/>
      <c r="C74" s="194" t="s">
        <v>227</v>
      </c>
      <c r="D74" s="194">
        <f>+D50+D16</f>
        <v>8769.2097500000018</v>
      </c>
      <c r="E74" s="195">
        <f t="shared" ref="E74:E77" si="14">+D74/$D$78</f>
        <v>8.9769042785713002E-2</v>
      </c>
      <c r="F74" s="194"/>
      <c r="G74" s="90"/>
      <c r="H74" s="194"/>
      <c r="I74" s="194"/>
      <c r="J74" s="194"/>
      <c r="K74" s="194"/>
      <c r="L74" s="194"/>
      <c r="M74" s="194"/>
      <c r="N74" s="194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spans="1:26" ht="12.75" customHeight="1" x14ac:dyDescent="0.2">
      <c r="A75" s="90"/>
      <c r="B75" s="90"/>
      <c r="C75" s="194" t="s">
        <v>250</v>
      </c>
      <c r="D75" s="194">
        <f>+D59+D45</f>
        <v>61623.90575550199</v>
      </c>
      <c r="E75" s="195">
        <f t="shared" si="14"/>
        <v>0.63083438418021676</v>
      </c>
      <c r="F75" s="194"/>
      <c r="G75" s="90"/>
      <c r="H75" s="194"/>
      <c r="I75" s="194"/>
      <c r="J75" s="194"/>
      <c r="K75" s="194"/>
      <c r="L75" s="194"/>
      <c r="M75" s="194"/>
      <c r="N75" s="194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spans="1:26" ht="12.75" customHeight="1" x14ac:dyDescent="0.2">
      <c r="A76" s="90"/>
      <c r="B76" s="90"/>
      <c r="C76" s="194" t="s">
        <v>255</v>
      </c>
      <c r="D76" s="194">
        <f>+D58</f>
        <v>3145.5438400000003</v>
      </c>
      <c r="E76" s="195">
        <f t="shared" si="14"/>
        <v>3.2200445377338127E-2</v>
      </c>
      <c r="F76" s="194"/>
      <c r="G76" s="90"/>
      <c r="H76" s="194"/>
      <c r="I76" s="194"/>
      <c r="J76" s="194"/>
      <c r="K76" s="194"/>
      <c r="L76" s="194"/>
      <c r="M76" s="194"/>
      <c r="N76" s="194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spans="1:26" ht="12.75" customHeight="1" x14ac:dyDescent="0.2">
      <c r="A77" s="89"/>
      <c r="B77" s="90"/>
      <c r="C77" s="194" t="s">
        <v>114</v>
      </c>
      <c r="D77" s="194">
        <f>+D10-SUM(D74:D76)</f>
        <v>24147.686391000025</v>
      </c>
      <c r="E77" s="195">
        <f t="shared" si="14"/>
        <v>0.24719612765673216</v>
      </c>
      <c r="F77" s="194"/>
      <c r="G77" s="90"/>
      <c r="H77" s="194"/>
      <c r="I77" s="194"/>
      <c r="J77" s="194"/>
      <c r="K77" s="194"/>
      <c r="L77" s="194"/>
      <c r="M77" s="194"/>
      <c r="N77" s="194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spans="1:26" ht="12.75" customHeight="1" x14ac:dyDescent="0.2">
      <c r="A78" s="89"/>
      <c r="B78" s="89"/>
      <c r="C78" s="97"/>
      <c r="D78" s="194">
        <f>SUM(D74:D77)</f>
        <v>97686.345736502015</v>
      </c>
      <c r="E78" s="97"/>
      <c r="F78" s="97"/>
      <c r="G78" s="89"/>
      <c r="H78" s="89"/>
      <c r="I78" s="89"/>
      <c r="J78" s="89"/>
      <c r="K78" s="89"/>
      <c r="L78" s="89"/>
      <c r="M78" s="89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spans="1:26" ht="12.75" customHeight="1" x14ac:dyDescent="0.2">
      <c r="A79" s="89"/>
      <c r="B79" s="89"/>
      <c r="C79" s="97"/>
      <c r="D79" s="97"/>
      <c r="E79" s="97"/>
      <c r="F79" s="97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</row>
    <row r="80" spans="1:26" ht="12.75" customHeight="1" x14ac:dyDescent="0.2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</row>
    <row r="81" spans="1:26" ht="12.75" customHeight="1" x14ac:dyDescent="0.2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2.75" customHeight="1" x14ac:dyDescent="0.2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 ht="12.75" customHeight="1" x14ac:dyDescent="0.2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 ht="12.75" customHeight="1" x14ac:dyDescent="0.2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 ht="12.75" customHeight="1" x14ac:dyDescent="0.2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 ht="12.75" customHeight="1" x14ac:dyDescent="0.2">
      <c r="A86" s="76"/>
      <c r="B86" s="76"/>
      <c r="C86" s="29" t="s">
        <v>219</v>
      </c>
      <c r="D86" s="76"/>
      <c r="E86" s="76"/>
      <c r="F86" s="76"/>
      <c r="G86" s="29" t="s">
        <v>259</v>
      </c>
      <c r="H86" s="29" t="s">
        <v>219</v>
      </c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:26" ht="12.75" customHeight="1" x14ac:dyDescent="0.2">
      <c r="A87" s="76"/>
      <c r="B87" s="76"/>
      <c r="C87" s="76"/>
      <c r="D87" s="76"/>
      <c r="E87" s="76"/>
      <c r="F87" s="76"/>
      <c r="G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 ht="12.75" customHeight="1" x14ac:dyDescent="0.2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spans="1:26" ht="12.75" customHeight="1" x14ac:dyDescent="0.2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 ht="12.75" customHeight="1" x14ac:dyDescent="0.2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 ht="12.75" customHeight="1" x14ac:dyDescent="0.2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 ht="12.75" customHeight="1" x14ac:dyDescent="0.2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 ht="12.75" customHeight="1" x14ac:dyDescent="0.2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 ht="12.75" customHeight="1" x14ac:dyDescent="0.2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ht="12.75" customHeight="1" x14ac:dyDescent="0.2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 ht="12.75" customHeight="1" x14ac:dyDescent="0.2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 ht="12.75" customHeight="1" x14ac:dyDescent="0.2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ht="12.75" customHeight="1" x14ac:dyDescent="0.2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ht="12.75" customHeight="1" x14ac:dyDescent="0.2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ht="12.75" customHeight="1" x14ac:dyDescent="0.2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ht="12.75" customHeight="1" x14ac:dyDescent="0.2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ht="12.75" customHeight="1" x14ac:dyDescent="0.2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ht="12.75" customHeight="1" x14ac:dyDescent="0.2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 ht="12.75" customHeight="1" x14ac:dyDescent="0.2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ht="12.75" customHeight="1" x14ac:dyDescent="0.2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ht="12.75" customHeight="1" x14ac:dyDescent="0.2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ht="12.75" customHeight="1" x14ac:dyDescent="0.2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ht="12.75" customHeight="1" x14ac:dyDescent="0.2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ht="12.75" customHeight="1" x14ac:dyDescent="0.2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ht="12.75" customHeight="1" x14ac:dyDescent="0.2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ht="12.75" customHeight="1" x14ac:dyDescent="0.2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ht="12.75" customHeight="1" x14ac:dyDescent="0.2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ht="12.75" customHeight="1" x14ac:dyDescent="0.2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ht="12.75" customHeight="1" x14ac:dyDescent="0.2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ht="12.75" customHeight="1" x14ac:dyDescent="0.2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ht="12.75" customHeight="1" x14ac:dyDescent="0.2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ht="12.75" customHeight="1" x14ac:dyDescent="0.2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ht="12.75" customHeight="1" x14ac:dyDescent="0.2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ht="12.75" customHeight="1" x14ac:dyDescent="0.2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 ht="12.75" customHeight="1" x14ac:dyDescent="0.2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 ht="12.75" customHeight="1" x14ac:dyDescent="0.2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 ht="12.75" customHeight="1" x14ac:dyDescent="0.2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ht="12.75" customHeight="1" x14ac:dyDescent="0.2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ht="12.75" customHeight="1" x14ac:dyDescent="0.2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ht="12.75" customHeight="1" x14ac:dyDescent="0.2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ht="12.75" customHeight="1" x14ac:dyDescent="0.2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ht="12.75" customHeight="1" x14ac:dyDescent="0.2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 ht="12.75" customHeight="1" x14ac:dyDescent="0.2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 ht="12.75" customHeight="1" x14ac:dyDescent="0.2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 ht="12.75" customHeight="1" x14ac:dyDescent="0.2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 ht="12.75" customHeight="1" x14ac:dyDescent="0.2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 ht="12.75" customHeight="1" x14ac:dyDescent="0.2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 ht="12.75" customHeight="1" x14ac:dyDescent="0.2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 ht="12.75" customHeight="1" x14ac:dyDescent="0.2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 ht="12.75" customHeight="1" x14ac:dyDescent="0.2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 ht="12.75" customHeight="1" x14ac:dyDescent="0.2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 ht="12.75" customHeight="1" x14ac:dyDescent="0.2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 ht="12.75" customHeight="1" x14ac:dyDescent="0.2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 ht="12.75" customHeight="1" x14ac:dyDescent="0.2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 ht="12.75" customHeight="1" x14ac:dyDescent="0.2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ht="12.75" customHeight="1" x14ac:dyDescent="0.2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ht="12.75" customHeight="1" x14ac:dyDescent="0.2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2.75" customHeight="1" x14ac:dyDescent="0.2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2.75" customHeight="1" x14ac:dyDescent="0.2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2.75" customHeight="1" x14ac:dyDescent="0.2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2.75" customHeight="1" x14ac:dyDescent="0.2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2.75" customHeight="1" x14ac:dyDescent="0.2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2.75" customHeight="1" x14ac:dyDescent="0.2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2.75" customHeight="1" x14ac:dyDescent="0.2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2.75" customHeight="1" x14ac:dyDescent="0.2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2.75" customHeight="1" x14ac:dyDescent="0.2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2.75" customHeight="1" x14ac:dyDescent="0.2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2.75" customHeight="1" x14ac:dyDescent="0.2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2.75" customHeight="1" x14ac:dyDescent="0.2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2.75" customHeight="1" x14ac:dyDescent="0.2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2.75" customHeight="1" x14ac:dyDescent="0.2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2.75" customHeight="1" x14ac:dyDescent="0.2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2.75" customHeight="1" x14ac:dyDescent="0.2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2.75" customHeight="1" x14ac:dyDescent="0.2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2.75" customHeight="1" x14ac:dyDescent="0.2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2.75" customHeight="1" x14ac:dyDescent="0.2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2.75" customHeight="1" x14ac:dyDescent="0.2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2.75" customHeight="1" x14ac:dyDescent="0.2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2.75" customHeight="1" x14ac:dyDescent="0.2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2.75" customHeight="1" x14ac:dyDescent="0.2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2.75" customHeight="1" x14ac:dyDescent="0.2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2.75" customHeight="1" x14ac:dyDescent="0.2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2.75" customHeight="1" x14ac:dyDescent="0.2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2.75" customHeight="1" x14ac:dyDescent="0.2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2.75" customHeight="1" x14ac:dyDescent="0.2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2.75" customHeight="1" x14ac:dyDescent="0.2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2.75" customHeight="1" x14ac:dyDescent="0.2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2.75" customHeight="1" x14ac:dyDescent="0.2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2.75" customHeight="1" x14ac:dyDescent="0.2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2.75" customHeight="1" x14ac:dyDescent="0.2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2.75" customHeight="1" x14ac:dyDescent="0.2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2.75" customHeight="1" x14ac:dyDescent="0.2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2.75" customHeight="1" x14ac:dyDescent="0.2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2.75" customHeight="1" x14ac:dyDescent="0.2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2.75" customHeight="1" x14ac:dyDescent="0.2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2.75" customHeight="1" x14ac:dyDescent="0.2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2.75" customHeight="1" x14ac:dyDescent="0.2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2.75" customHeight="1" x14ac:dyDescent="0.2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2.75" customHeight="1" x14ac:dyDescent="0.2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2.75" customHeight="1" x14ac:dyDescent="0.2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2.75" customHeight="1" x14ac:dyDescent="0.2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2.75" customHeight="1" x14ac:dyDescent="0.2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2.75" customHeight="1" x14ac:dyDescent="0.2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2.75" customHeight="1" x14ac:dyDescent="0.2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2.75" customHeight="1" x14ac:dyDescent="0.2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2.75" customHeight="1" x14ac:dyDescent="0.2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2.75" customHeight="1" x14ac:dyDescent="0.2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2.75" customHeight="1" x14ac:dyDescent="0.2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2.75" customHeight="1" x14ac:dyDescent="0.2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2.75" customHeight="1" x14ac:dyDescent="0.2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2.75" customHeight="1" x14ac:dyDescent="0.2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2.75" customHeight="1" x14ac:dyDescent="0.2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2.75" customHeight="1" x14ac:dyDescent="0.2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2.75" customHeight="1" x14ac:dyDescent="0.2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2.75" customHeight="1" x14ac:dyDescent="0.2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2.75" customHeight="1" x14ac:dyDescent="0.2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2.75" customHeight="1" x14ac:dyDescent="0.2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2.75" customHeight="1" x14ac:dyDescent="0.2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2.75" customHeight="1" x14ac:dyDescent="0.2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2.75" customHeight="1" x14ac:dyDescent="0.2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2.75" customHeight="1" x14ac:dyDescent="0.2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2.75" customHeight="1" x14ac:dyDescent="0.2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2.75" customHeight="1" x14ac:dyDescent="0.2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2.75" customHeight="1" x14ac:dyDescent="0.2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2.75" customHeight="1" x14ac:dyDescent="0.2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2.75" customHeight="1" x14ac:dyDescent="0.2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2.75" customHeight="1" x14ac:dyDescent="0.2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2.75" customHeight="1" x14ac:dyDescent="0.2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2.75" customHeight="1" x14ac:dyDescent="0.2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2.75" customHeight="1" x14ac:dyDescent="0.2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2.75" customHeight="1" x14ac:dyDescent="0.2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2.75" customHeight="1" x14ac:dyDescent="0.2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2.75" customHeight="1" x14ac:dyDescent="0.2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2.75" customHeight="1" x14ac:dyDescent="0.2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2.75" customHeight="1" x14ac:dyDescent="0.2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2.75" customHeight="1" x14ac:dyDescent="0.2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2.75" customHeight="1" x14ac:dyDescent="0.2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2.75" customHeight="1" x14ac:dyDescent="0.2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2.75" customHeight="1" x14ac:dyDescent="0.2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2.75" customHeight="1" x14ac:dyDescent="0.2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2.75" customHeight="1" x14ac:dyDescent="0.2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2.75" customHeight="1" x14ac:dyDescent="0.2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2.75" customHeight="1" x14ac:dyDescent="0.2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2.75" customHeight="1" x14ac:dyDescent="0.2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2.75" customHeight="1" x14ac:dyDescent="0.2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2.75" customHeight="1" x14ac:dyDescent="0.2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2.75" customHeight="1" x14ac:dyDescent="0.2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2.75" customHeight="1" x14ac:dyDescent="0.2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2.75" customHeight="1" x14ac:dyDescent="0.2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2.75" customHeight="1" x14ac:dyDescent="0.2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2.75" customHeight="1" x14ac:dyDescent="0.2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2.75" customHeight="1" x14ac:dyDescent="0.2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2.75" customHeight="1" x14ac:dyDescent="0.2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2.75" customHeight="1" x14ac:dyDescent="0.2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2.75" customHeight="1" x14ac:dyDescent="0.2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2.75" customHeight="1" x14ac:dyDescent="0.2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2.75" customHeight="1" x14ac:dyDescent="0.2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2.75" customHeight="1" x14ac:dyDescent="0.2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2.75" customHeight="1" x14ac:dyDescent="0.2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2.75" customHeight="1" x14ac:dyDescent="0.2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2.75" customHeight="1" x14ac:dyDescent="0.2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2.75" customHeight="1" x14ac:dyDescent="0.2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2.75" customHeight="1" x14ac:dyDescent="0.2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2.75" customHeight="1" x14ac:dyDescent="0.2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2.75" customHeight="1" x14ac:dyDescent="0.2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2.75" customHeight="1" x14ac:dyDescent="0.2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2.75" customHeight="1" x14ac:dyDescent="0.2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2.75" customHeight="1" x14ac:dyDescent="0.2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2.75" customHeight="1" x14ac:dyDescent="0.2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2.75" customHeight="1" x14ac:dyDescent="0.2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2.75" customHeight="1" x14ac:dyDescent="0.2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2.75" customHeight="1" x14ac:dyDescent="0.2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2.75" customHeight="1" x14ac:dyDescent="0.2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2.75" customHeight="1" x14ac:dyDescent="0.2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2.75" customHeight="1" x14ac:dyDescent="0.2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2.75" customHeight="1" x14ac:dyDescent="0.2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2.75" customHeight="1" x14ac:dyDescent="0.2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2.75" customHeight="1" x14ac:dyDescent="0.2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2.75" customHeight="1" x14ac:dyDescent="0.2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2.75" customHeight="1" x14ac:dyDescent="0.2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2.75" customHeight="1" x14ac:dyDescent="0.2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2.75" customHeight="1" x14ac:dyDescent="0.2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2.75" customHeight="1" x14ac:dyDescent="0.2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2.75" customHeight="1" x14ac:dyDescent="0.2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2.75" customHeight="1" x14ac:dyDescent="0.2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2.75" customHeight="1" x14ac:dyDescent="0.2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2.75" customHeight="1" x14ac:dyDescent="0.2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2.75" customHeight="1" x14ac:dyDescent="0.2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2.75" customHeight="1" x14ac:dyDescent="0.2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2.75" customHeight="1" x14ac:dyDescent="0.2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2.75" customHeight="1" x14ac:dyDescent="0.2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2.75" customHeight="1" x14ac:dyDescent="0.2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2.75" customHeight="1" x14ac:dyDescent="0.2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2.75" customHeight="1" x14ac:dyDescent="0.2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2.75" customHeight="1" x14ac:dyDescent="0.2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2.75" customHeight="1" x14ac:dyDescent="0.2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2.75" customHeight="1" x14ac:dyDescent="0.2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2.75" customHeight="1" x14ac:dyDescent="0.2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2.75" customHeight="1" x14ac:dyDescent="0.2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2.75" customHeight="1" x14ac:dyDescent="0.2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2.75" customHeight="1" x14ac:dyDescent="0.2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5.75" customHeight="1" x14ac:dyDescent="0.2"/>
    <row r="288" spans="1:26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1">
    <mergeCell ref="E6:L6"/>
    <mergeCell ref="H7:L7"/>
    <mergeCell ref="B6:C8"/>
    <mergeCell ref="B10:C10"/>
    <mergeCell ref="B2:L2"/>
    <mergeCell ref="B3:L3"/>
    <mergeCell ref="B4:L4"/>
    <mergeCell ref="E7:E8"/>
    <mergeCell ref="F7:F8"/>
    <mergeCell ref="G7:G8"/>
    <mergeCell ref="K8:L8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R1008"/>
  <sheetViews>
    <sheetView showGridLines="0" zoomScale="90" zoomScaleNormal="90" workbookViewId="0">
      <pane xSplit="4" ySplit="8" topLeftCell="E9" activePane="bottomRight" state="frozen"/>
      <selection activeCell="S63" sqref="S63"/>
      <selection pane="topRight" activeCell="S63" sqref="S63"/>
      <selection pane="bottomLeft" activeCell="S63" sqref="S63"/>
      <selection pane="bottomRight" activeCell="J90" sqref="J90"/>
    </sheetView>
  </sheetViews>
  <sheetFormatPr baseColWidth="10" defaultColWidth="14.42578125" defaultRowHeight="15" customHeight="1" x14ac:dyDescent="0.2"/>
  <cols>
    <col min="1" max="1" width="2.140625" customWidth="1"/>
    <col min="2" max="2" width="1" customWidth="1"/>
    <col min="3" max="3" width="2.5703125" customWidth="1"/>
    <col min="4" max="4" width="14.42578125" customWidth="1"/>
    <col min="5" max="17" width="12.7109375" customWidth="1"/>
    <col min="18" max="18" width="4.42578125" customWidth="1"/>
    <col min="19" max="19" width="11.5703125" customWidth="1"/>
    <col min="20" max="35" width="9.140625" customWidth="1"/>
  </cols>
  <sheetData>
    <row r="1" spans="1:35" ht="12.75" customHeight="1" x14ac:dyDescent="0.2">
      <c r="A1" s="85"/>
      <c r="B1" s="85"/>
      <c r="C1" s="85"/>
      <c r="D1" s="85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85"/>
      <c r="S1" s="76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</row>
    <row r="2" spans="1:35" ht="16.5" customHeight="1" x14ac:dyDescent="0.25">
      <c r="A2" s="105"/>
      <c r="B2" s="549" t="s">
        <v>260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77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</row>
    <row r="3" spans="1:35" ht="16.5" customHeight="1" x14ac:dyDescent="0.25">
      <c r="A3" s="105"/>
      <c r="B3" s="549" t="s">
        <v>1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77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</row>
    <row r="4" spans="1:35" ht="20.25" customHeight="1" x14ac:dyDescent="0.2">
      <c r="A4" s="105"/>
      <c r="B4" s="105"/>
      <c r="C4" s="105"/>
      <c r="D4" s="105"/>
      <c r="E4" s="77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5"/>
      <c r="S4" s="77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</row>
    <row r="5" spans="1:35" ht="38.25" customHeight="1" x14ac:dyDescent="0.2">
      <c r="A5" s="107"/>
      <c r="B5" s="550" t="s">
        <v>261</v>
      </c>
      <c r="C5" s="551"/>
      <c r="D5" s="552"/>
      <c r="E5" s="456" t="s">
        <v>4</v>
      </c>
      <c r="F5" s="426" t="s">
        <v>5</v>
      </c>
      <c r="G5" s="426" t="s">
        <v>6</v>
      </c>
      <c r="H5" s="426" t="s">
        <v>7</v>
      </c>
      <c r="I5" s="426" t="s">
        <v>8</v>
      </c>
      <c r="J5" s="426" t="s">
        <v>9</v>
      </c>
      <c r="K5" s="426" t="s">
        <v>10</v>
      </c>
      <c r="L5" s="426" t="s">
        <v>11</v>
      </c>
      <c r="M5" s="426" t="s">
        <v>12</v>
      </c>
      <c r="N5" s="426" t="s">
        <v>13</v>
      </c>
      <c r="O5" s="426" t="s">
        <v>14</v>
      </c>
      <c r="P5" s="426" t="s">
        <v>15</v>
      </c>
      <c r="Q5" s="553" t="s">
        <v>16</v>
      </c>
      <c r="R5" s="531"/>
      <c r="S5" s="80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</row>
    <row r="6" spans="1:35" ht="5.25" customHeight="1" x14ac:dyDescent="0.25">
      <c r="A6" s="82"/>
      <c r="B6" s="457"/>
      <c r="C6" s="105"/>
      <c r="D6" s="105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458"/>
      <c r="S6" s="55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</row>
    <row r="7" spans="1:35" ht="19.5" customHeight="1" x14ac:dyDescent="0.25">
      <c r="A7" s="82"/>
      <c r="B7" s="554" t="s">
        <v>4</v>
      </c>
      <c r="C7" s="521"/>
      <c r="D7" s="521"/>
      <c r="E7" s="498">
        <f>SUM(E9,E30,E40)</f>
        <v>61623.905755499996</v>
      </c>
      <c r="F7" s="498">
        <f t="shared" ref="F7:Q7" si="0">SUM(F9,F30)</f>
        <v>5453.0688541666677</v>
      </c>
      <c r="G7" s="498">
        <f t="shared" si="0"/>
        <v>5711.4570041666657</v>
      </c>
      <c r="H7" s="498">
        <f t="shared" si="0"/>
        <v>5767.5619566666655</v>
      </c>
      <c r="I7" s="498">
        <f t="shared" si="0"/>
        <v>6547.6760266666679</v>
      </c>
      <c r="J7" s="498">
        <f t="shared" si="0"/>
        <v>5361.4778466666667</v>
      </c>
      <c r="K7" s="498">
        <f t="shared" si="0"/>
        <v>4179.332816666667</v>
      </c>
      <c r="L7" s="498">
        <f t="shared" si="0"/>
        <v>4730.5098366666662</v>
      </c>
      <c r="M7" s="498">
        <f t="shared" si="0"/>
        <v>4839.3092936691164</v>
      </c>
      <c r="N7" s="498">
        <f t="shared" si="0"/>
        <v>4918.4636176666681</v>
      </c>
      <c r="O7" s="498">
        <f t="shared" si="0"/>
        <v>4181.7421666666678</v>
      </c>
      <c r="P7" s="498">
        <f t="shared" si="0"/>
        <v>4373.5833666666676</v>
      </c>
      <c r="Q7" s="498">
        <f t="shared" si="0"/>
        <v>5535.3722541666684</v>
      </c>
      <c r="R7" s="460"/>
      <c r="S7" s="55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</row>
    <row r="8" spans="1:35" ht="7.5" customHeight="1" x14ac:dyDescent="0.25">
      <c r="A8" s="82"/>
      <c r="B8" s="457"/>
      <c r="C8" s="105"/>
      <c r="D8" s="105"/>
      <c r="E8" s="499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458"/>
      <c r="S8" s="55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</row>
    <row r="9" spans="1:35" ht="19.5" customHeight="1" x14ac:dyDescent="0.25">
      <c r="A9" s="82"/>
      <c r="B9" s="453"/>
      <c r="C9" s="461" t="s">
        <v>48</v>
      </c>
      <c r="D9" s="461"/>
      <c r="E9" s="498">
        <f t="shared" ref="E9:Q9" si="1">SUM(E11:E28)</f>
        <v>48536.044552502448</v>
      </c>
      <c r="F9" s="498">
        <f t="shared" si="1"/>
        <v>4534.9106245489347</v>
      </c>
      <c r="G9" s="498">
        <f t="shared" si="1"/>
        <v>4445.2279667433249</v>
      </c>
      <c r="H9" s="498">
        <f t="shared" si="1"/>
        <v>4374.1950067077396</v>
      </c>
      <c r="I9" s="498">
        <f t="shared" si="1"/>
        <v>5665.2271051666676</v>
      </c>
      <c r="J9" s="498">
        <f t="shared" si="1"/>
        <v>4161.1150466666668</v>
      </c>
      <c r="K9" s="498">
        <f t="shared" si="1"/>
        <v>3226.2677376666666</v>
      </c>
      <c r="L9" s="498">
        <f t="shared" si="1"/>
        <v>3699.6629830150819</v>
      </c>
      <c r="M9" s="498">
        <f t="shared" si="1"/>
        <v>3719.6242488206981</v>
      </c>
      <c r="N9" s="498">
        <f t="shared" si="1"/>
        <v>3847.7774911666679</v>
      </c>
      <c r="O9" s="498">
        <f t="shared" si="1"/>
        <v>3302.4395486666676</v>
      </c>
      <c r="P9" s="498">
        <f t="shared" si="1"/>
        <v>3175.0445316666678</v>
      </c>
      <c r="Q9" s="498">
        <f t="shared" si="1"/>
        <v>4384.5522616666685</v>
      </c>
      <c r="R9" s="460"/>
      <c r="S9" s="55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</row>
    <row r="10" spans="1:35" ht="15" customHeight="1" x14ac:dyDescent="0.2">
      <c r="A10" s="83"/>
      <c r="B10" s="450"/>
      <c r="C10" s="85"/>
      <c r="D10" s="85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451"/>
      <c r="S10" s="49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</row>
    <row r="11" spans="1:35" ht="19.5" customHeight="1" x14ac:dyDescent="0.2">
      <c r="A11" s="83"/>
      <c r="B11" s="450"/>
      <c r="C11" s="85"/>
      <c r="D11" s="85" t="s">
        <v>196</v>
      </c>
      <c r="E11" s="501">
        <f t="shared" ref="E11:E28" si="2">SUM(F11:Q11)</f>
        <v>188.941</v>
      </c>
      <c r="F11" s="502">
        <v>14.927000000000001</v>
      </c>
      <c r="G11" s="502">
        <v>15.123999999999999</v>
      </c>
      <c r="H11" s="502">
        <v>15.189999999999998</v>
      </c>
      <c r="I11" s="502">
        <v>16.393000000000001</v>
      </c>
      <c r="J11" s="502">
        <v>16.068999999999999</v>
      </c>
      <c r="K11" s="502">
        <v>16.480000000000004</v>
      </c>
      <c r="L11" s="502">
        <v>15.253</v>
      </c>
      <c r="M11" s="502">
        <v>15.819999999999999</v>
      </c>
      <c r="N11" s="502">
        <v>16.126000000000001</v>
      </c>
      <c r="O11" s="502">
        <v>15.924000000000001</v>
      </c>
      <c r="P11" s="502">
        <v>15.583</v>
      </c>
      <c r="Q11" s="502">
        <v>16.051999999999996</v>
      </c>
      <c r="R11" s="452"/>
      <c r="S11" s="49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</row>
    <row r="12" spans="1:35" ht="19.5" customHeight="1" x14ac:dyDescent="0.2">
      <c r="A12" s="83"/>
      <c r="B12" s="450"/>
      <c r="C12" s="85"/>
      <c r="D12" s="85" t="s">
        <v>262</v>
      </c>
      <c r="E12" s="501">
        <f t="shared" si="2"/>
        <v>60.489999999999988</v>
      </c>
      <c r="F12" s="502">
        <v>5.0408333333333335</v>
      </c>
      <c r="G12" s="502">
        <v>5.0408333333333335</v>
      </c>
      <c r="H12" s="502">
        <v>5.0408333333333335</v>
      </c>
      <c r="I12" s="502">
        <v>5.0408333333333335</v>
      </c>
      <c r="J12" s="502">
        <v>5.0408333333333335</v>
      </c>
      <c r="K12" s="502">
        <v>5.0408333333333335</v>
      </c>
      <c r="L12" s="502">
        <v>5.0408333333333335</v>
      </c>
      <c r="M12" s="502">
        <v>5.0408333333333335</v>
      </c>
      <c r="N12" s="502">
        <v>5.0408333333333335</v>
      </c>
      <c r="O12" s="502">
        <v>5.0408333333333335</v>
      </c>
      <c r="P12" s="502">
        <v>5.0408333333333335</v>
      </c>
      <c r="Q12" s="502">
        <v>5.0408333333333335</v>
      </c>
      <c r="R12" s="452"/>
      <c r="S12" s="49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</row>
    <row r="13" spans="1:35" ht="19.5" customHeight="1" x14ac:dyDescent="0.2">
      <c r="A13" s="83"/>
      <c r="B13" s="450"/>
      <c r="C13" s="85"/>
      <c r="D13" s="85" t="s">
        <v>198</v>
      </c>
      <c r="E13" s="501">
        <f t="shared" si="2"/>
        <v>320.34978000000001</v>
      </c>
      <c r="F13" s="503">
        <v>25.457999999999995</v>
      </c>
      <c r="G13" s="503">
        <v>28.933020000000003</v>
      </c>
      <c r="H13" s="503">
        <v>25.435169999999999</v>
      </c>
      <c r="I13" s="503">
        <v>35.362500000000018</v>
      </c>
      <c r="J13" s="503">
        <v>23.112400000000001</v>
      </c>
      <c r="K13" s="503">
        <v>28.799689999999995</v>
      </c>
      <c r="L13" s="503">
        <v>22.938000000000002</v>
      </c>
      <c r="M13" s="503">
        <v>29.734000000000009</v>
      </c>
      <c r="N13" s="503">
        <v>31.619000000000003</v>
      </c>
      <c r="O13" s="503">
        <v>30.483999999999991</v>
      </c>
      <c r="P13" s="503">
        <v>19.533999999999988</v>
      </c>
      <c r="Q13" s="503">
        <v>18.940000000000001</v>
      </c>
      <c r="R13" s="452"/>
      <c r="S13" s="49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35" ht="19.5" customHeight="1" x14ac:dyDescent="0.2">
      <c r="A14" s="83"/>
      <c r="B14" s="450"/>
      <c r="C14" s="85"/>
      <c r="D14" s="85" t="s">
        <v>199</v>
      </c>
      <c r="E14" s="501">
        <f t="shared" si="2"/>
        <v>33.14</v>
      </c>
      <c r="F14" s="503">
        <v>0</v>
      </c>
      <c r="G14" s="503">
        <v>0.2</v>
      </c>
      <c r="H14" s="503">
        <v>0.4</v>
      </c>
      <c r="I14" s="502">
        <v>0</v>
      </c>
      <c r="J14" s="502">
        <v>0</v>
      </c>
      <c r="K14" s="502">
        <v>0</v>
      </c>
      <c r="L14" s="503">
        <v>0</v>
      </c>
      <c r="M14" s="503">
        <v>6.54</v>
      </c>
      <c r="N14" s="503">
        <v>6.79</v>
      </c>
      <c r="O14" s="503">
        <v>6.57</v>
      </c>
      <c r="P14" s="503">
        <v>6.3699999999999992</v>
      </c>
      <c r="Q14" s="503">
        <v>6.27</v>
      </c>
      <c r="R14" s="452"/>
      <c r="S14" s="49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</row>
    <row r="15" spans="1:35" ht="19.5" customHeight="1" x14ac:dyDescent="0.2">
      <c r="A15" s="83"/>
      <c r="B15" s="450"/>
      <c r="C15" s="85"/>
      <c r="D15" s="85" t="s">
        <v>200</v>
      </c>
      <c r="E15" s="501">
        <f t="shared" si="2"/>
        <v>959.45000000000027</v>
      </c>
      <c r="F15" s="503">
        <v>80.680000000000007</v>
      </c>
      <c r="G15" s="503">
        <v>80.960000000000022</v>
      </c>
      <c r="H15" s="503">
        <v>93.889999999999972</v>
      </c>
      <c r="I15" s="503">
        <v>77.34999999999998</v>
      </c>
      <c r="J15" s="503">
        <v>86.050000000000011</v>
      </c>
      <c r="K15" s="503">
        <v>89.610000000000028</v>
      </c>
      <c r="L15" s="503">
        <v>84.580000000000055</v>
      </c>
      <c r="M15" s="503">
        <v>82.740000000000009</v>
      </c>
      <c r="N15" s="503">
        <v>82.860000000000028</v>
      </c>
      <c r="O15" s="503">
        <v>71.040000000000006</v>
      </c>
      <c r="P15" s="503">
        <v>63.550000000000047</v>
      </c>
      <c r="Q15" s="503">
        <v>66.140000000000057</v>
      </c>
      <c r="R15" s="452"/>
      <c r="S15" s="49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</row>
    <row r="16" spans="1:35" ht="19.5" customHeight="1" x14ac:dyDescent="0.2">
      <c r="A16" s="83"/>
      <c r="B16" s="450"/>
      <c r="C16" s="85"/>
      <c r="D16" s="85" t="s">
        <v>201</v>
      </c>
      <c r="E16" s="501">
        <f t="shared" si="2"/>
        <v>402.6825</v>
      </c>
      <c r="F16" s="502">
        <v>27.174999999999997</v>
      </c>
      <c r="G16" s="502">
        <v>35.239999999999995</v>
      </c>
      <c r="H16" s="502">
        <v>41.155500000000004</v>
      </c>
      <c r="I16" s="502">
        <v>42.311</v>
      </c>
      <c r="J16" s="502">
        <v>34.362000000000002</v>
      </c>
      <c r="K16" s="502">
        <v>36.585000000000008</v>
      </c>
      <c r="L16" s="502">
        <v>32.908000000000001</v>
      </c>
      <c r="M16" s="502">
        <v>33.231999999999999</v>
      </c>
      <c r="N16" s="502">
        <v>26.974</v>
      </c>
      <c r="O16" s="502">
        <v>37.977000000000004</v>
      </c>
      <c r="P16" s="502">
        <v>27.143000000000001</v>
      </c>
      <c r="Q16" s="502">
        <v>27.62</v>
      </c>
      <c r="R16" s="452"/>
      <c r="S16" s="49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</row>
    <row r="17" spans="1:35" ht="19.5" customHeight="1" x14ac:dyDescent="0.2">
      <c r="A17" s="83"/>
      <c r="B17" s="450"/>
      <c r="C17" s="85"/>
      <c r="D17" s="85" t="s">
        <v>202</v>
      </c>
      <c r="E17" s="501">
        <f t="shared" si="2"/>
        <v>1260.0242399999981</v>
      </c>
      <c r="F17" s="503">
        <v>107.63333333333333</v>
      </c>
      <c r="G17" s="503">
        <v>97.604773333332986</v>
      </c>
      <c r="H17" s="503">
        <v>107.56333333333333</v>
      </c>
      <c r="I17" s="503">
        <v>102.64101333333298</v>
      </c>
      <c r="J17" s="503">
        <v>102.404553333333</v>
      </c>
      <c r="K17" s="503">
        <v>106.77833333333332</v>
      </c>
      <c r="L17" s="503">
        <v>106.282553333333</v>
      </c>
      <c r="M17" s="503">
        <v>102.60001333333298</v>
      </c>
      <c r="N17" s="503">
        <v>106.64433333333334</v>
      </c>
      <c r="O17" s="503">
        <v>106.64433333333334</v>
      </c>
      <c r="P17" s="503">
        <v>106.64433333333334</v>
      </c>
      <c r="Q17" s="503">
        <v>106.58333333333333</v>
      </c>
      <c r="R17" s="452"/>
      <c r="S17" s="49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</row>
    <row r="18" spans="1:35" ht="19.5" customHeight="1" x14ac:dyDescent="0.2">
      <c r="A18" s="83"/>
      <c r="B18" s="450"/>
      <c r="C18" s="85"/>
      <c r="D18" s="85" t="s">
        <v>203</v>
      </c>
      <c r="E18" s="501">
        <f t="shared" si="2"/>
        <v>1364.2304799666592</v>
      </c>
      <c r="F18" s="503">
        <v>92.538047113877752</v>
      </c>
      <c r="G18" s="503">
        <v>72.207977452414809</v>
      </c>
      <c r="H18" s="503">
        <v>228.97439776894132</v>
      </c>
      <c r="I18" s="503">
        <v>133.3509601467139</v>
      </c>
      <c r="J18" s="503">
        <v>153.742092910504</v>
      </c>
      <c r="K18" s="503">
        <v>85.268864136112796</v>
      </c>
      <c r="L18" s="503">
        <v>90.977543380304297</v>
      </c>
      <c r="M18" s="503">
        <v>98.52000000000001</v>
      </c>
      <c r="N18" s="503">
        <v>95.357848010470647</v>
      </c>
      <c r="O18" s="503">
        <v>92.327749047320026</v>
      </c>
      <c r="P18" s="503">
        <v>131.84</v>
      </c>
      <c r="Q18" s="503">
        <v>89.125000000000014</v>
      </c>
      <c r="R18" s="452"/>
      <c r="S18" s="49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</row>
    <row r="19" spans="1:35" ht="19.5" customHeight="1" x14ac:dyDescent="0.2">
      <c r="A19" s="83"/>
      <c r="B19" s="450"/>
      <c r="C19" s="85"/>
      <c r="D19" s="85" t="s">
        <v>204</v>
      </c>
      <c r="E19" s="501">
        <f t="shared" si="2"/>
        <v>470.93200000000002</v>
      </c>
      <c r="F19" s="503">
        <v>18.350000000000001</v>
      </c>
      <c r="G19" s="503">
        <v>21.83</v>
      </c>
      <c r="H19" s="503">
        <v>21.619999999999997</v>
      </c>
      <c r="I19" s="503">
        <v>44.897000000000006</v>
      </c>
      <c r="J19" s="503">
        <v>38.28</v>
      </c>
      <c r="K19" s="503">
        <v>43.300000000000011</v>
      </c>
      <c r="L19" s="503">
        <v>59.089999999999996</v>
      </c>
      <c r="M19" s="503">
        <v>44.449999999999996</v>
      </c>
      <c r="N19" s="503">
        <v>45.924999999999997</v>
      </c>
      <c r="O19" s="503">
        <v>44</v>
      </c>
      <c r="P19" s="503">
        <v>44.620000000000005</v>
      </c>
      <c r="Q19" s="503">
        <v>44.569999999999993</v>
      </c>
      <c r="R19" s="452"/>
      <c r="S19" s="49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</row>
    <row r="20" spans="1:35" ht="19.5" customHeight="1" x14ac:dyDescent="0.2">
      <c r="A20" s="83"/>
      <c r="B20" s="450"/>
      <c r="C20" s="85"/>
      <c r="D20" s="85" t="s">
        <v>206</v>
      </c>
      <c r="E20" s="501">
        <f t="shared" si="2"/>
        <v>3940.906875000001</v>
      </c>
      <c r="F20" s="503">
        <v>317.7422000000002</v>
      </c>
      <c r="G20" s="503">
        <v>310.33987500000001</v>
      </c>
      <c r="H20" s="503">
        <v>329.85772499999973</v>
      </c>
      <c r="I20" s="503">
        <v>371.63647500000008</v>
      </c>
      <c r="J20" s="503">
        <v>330.80344999999977</v>
      </c>
      <c r="K20" s="503">
        <v>320.14000000000033</v>
      </c>
      <c r="L20" s="503">
        <v>352.45755000000003</v>
      </c>
      <c r="M20" s="503">
        <v>346.58620000000002</v>
      </c>
      <c r="N20" s="503">
        <v>322.92580000000021</v>
      </c>
      <c r="O20" s="503">
        <v>305.83520000000004</v>
      </c>
      <c r="P20" s="503">
        <v>318.98720000000014</v>
      </c>
      <c r="Q20" s="503">
        <v>313.59520000000037</v>
      </c>
      <c r="R20" s="452"/>
      <c r="S20" s="49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</row>
    <row r="21" spans="1:35" ht="19.5" customHeight="1" x14ac:dyDescent="0.2">
      <c r="A21" s="83"/>
      <c r="B21" s="450"/>
      <c r="C21" s="85"/>
      <c r="D21" s="85" t="s">
        <v>207</v>
      </c>
      <c r="E21" s="501">
        <f t="shared" si="2"/>
        <v>525.07468700000015</v>
      </c>
      <c r="F21" s="503">
        <v>42.872749999999996</v>
      </c>
      <c r="G21" s="503">
        <v>38.83</v>
      </c>
      <c r="H21" s="503">
        <v>48.354499999999987</v>
      </c>
      <c r="I21" s="503">
        <v>46.086350000000003</v>
      </c>
      <c r="J21" s="503">
        <v>44.6571</v>
      </c>
      <c r="K21" s="503">
        <v>46.1449</v>
      </c>
      <c r="L21" s="503">
        <v>51.928649999999998</v>
      </c>
      <c r="M21" s="503">
        <v>44.529236999999995</v>
      </c>
      <c r="N21" s="502">
        <v>44.584700000000005</v>
      </c>
      <c r="O21" s="503">
        <v>32.946249999999999</v>
      </c>
      <c r="P21" s="503">
        <v>33.703000000000003</v>
      </c>
      <c r="Q21" s="503">
        <v>50.437250000000013</v>
      </c>
      <c r="R21" s="452"/>
      <c r="S21" s="49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</row>
    <row r="22" spans="1:35" ht="19.5" customHeight="1" x14ac:dyDescent="0.2">
      <c r="A22" s="83"/>
      <c r="B22" s="450"/>
      <c r="C22" s="85"/>
      <c r="D22" s="85" t="s">
        <v>208</v>
      </c>
      <c r="E22" s="501">
        <f t="shared" si="2"/>
        <v>1.8099999999999998</v>
      </c>
      <c r="F22" s="503">
        <v>0.16833333333333333</v>
      </c>
      <c r="G22" s="503">
        <v>0.16833333333333333</v>
      </c>
      <c r="H22" s="503">
        <v>0.16833333333333333</v>
      </c>
      <c r="I22" s="503">
        <v>0.16833333333333333</v>
      </c>
      <c r="J22" s="503">
        <v>0.16833333333333333</v>
      </c>
      <c r="K22" s="503">
        <v>0.16833333333333333</v>
      </c>
      <c r="L22" s="503">
        <v>0.13333333333333333</v>
      </c>
      <c r="M22" s="503">
        <v>0.13333333333333333</v>
      </c>
      <c r="N22" s="502">
        <v>0.13333333333333333</v>
      </c>
      <c r="O22" s="503">
        <v>0.13333333333333333</v>
      </c>
      <c r="P22" s="503">
        <v>0.13333333333333333</v>
      </c>
      <c r="Q22" s="503">
        <v>0.13333333333333333</v>
      </c>
      <c r="R22" s="452"/>
      <c r="S22" s="49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</row>
    <row r="23" spans="1:35" ht="19.5" customHeight="1" x14ac:dyDescent="0.2">
      <c r="A23" s="83"/>
      <c r="B23" s="450"/>
      <c r="C23" s="85"/>
      <c r="D23" s="85" t="s">
        <v>209</v>
      </c>
      <c r="E23" s="501">
        <f t="shared" si="2"/>
        <v>431.96972600000009</v>
      </c>
      <c r="F23" s="503">
        <v>34.1497666666667</v>
      </c>
      <c r="G23" s="503">
        <v>41.694496666666666</v>
      </c>
      <c r="H23" s="503">
        <v>39.702086666666666</v>
      </c>
      <c r="I23" s="503">
        <v>36.864476666666704</v>
      </c>
      <c r="J23" s="503">
        <v>38.139146666666662</v>
      </c>
      <c r="K23" s="503">
        <v>26.0270266666667</v>
      </c>
      <c r="L23" s="503">
        <v>37.966986666666664</v>
      </c>
      <c r="M23" s="503">
        <v>36.730571666666663</v>
      </c>
      <c r="N23" s="503">
        <v>36.010117666666666</v>
      </c>
      <c r="O23" s="503">
        <v>36.992716666666666</v>
      </c>
      <c r="P23" s="503">
        <v>32.795666666666698</v>
      </c>
      <c r="Q23" s="503">
        <v>34.896666666666661</v>
      </c>
      <c r="R23" s="452"/>
      <c r="S23" s="49"/>
      <c r="T23" s="92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</row>
    <row r="24" spans="1:35" ht="19.5" customHeight="1" x14ac:dyDescent="0.2">
      <c r="A24" s="83"/>
      <c r="B24" s="450"/>
      <c r="C24" s="85"/>
      <c r="D24" s="85" t="s">
        <v>211</v>
      </c>
      <c r="E24" s="501">
        <f t="shared" si="2"/>
        <v>0</v>
      </c>
      <c r="F24" s="504">
        <v>0</v>
      </c>
      <c r="G24" s="504">
        <v>0</v>
      </c>
      <c r="H24" s="504">
        <v>0</v>
      </c>
      <c r="I24" s="504">
        <v>0</v>
      </c>
      <c r="J24" s="504">
        <v>0</v>
      </c>
      <c r="K24" s="504">
        <v>0</v>
      </c>
      <c r="L24" s="504">
        <v>0</v>
      </c>
      <c r="M24" s="504">
        <v>0</v>
      </c>
      <c r="N24" s="504">
        <v>0</v>
      </c>
      <c r="O24" s="504">
        <v>0</v>
      </c>
      <c r="P24" s="504">
        <v>0</v>
      </c>
      <c r="Q24" s="504">
        <v>0</v>
      </c>
      <c r="R24" s="452"/>
      <c r="S24" s="49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</row>
    <row r="25" spans="1:35" ht="19.5" customHeight="1" x14ac:dyDescent="0.2">
      <c r="A25" s="83"/>
      <c r="B25" s="450"/>
      <c r="C25" s="85"/>
      <c r="D25" s="85" t="s">
        <v>212</v>
      </c>
      <c r="E25" s="501">
        <f t="shared" si="2"/>
        <v>1578.1173272071665</v>
      </c>
      <c r="F25" s="502">
        <v>121.21363826838919</v>
      </c>
      <c r="G25" s="502">
        <v>156.91667363567024</v>
      </c>
      <c r="H25" s="502">
        <v>126.76939727213281</v>
      </c>
      <c r="I25" s="502">
        <v>52.347748396778151</v>
      </c>
      <c r="J25" s="502">
        <v>103.22682229943381</v>
      </c>
      <c r="K25" s="502">
        <v>134.48243440675844</v>
      </c>
      <c r="L25" s="502">
        <v>152.46004296811117</v>
      </c>
      <c r="M25" s="502">
        <v>194.22532646789531</v>
      </c>
      <c r="N25" s="502">
        <v>153.02508816088007</v>
      </c>
      <c r="O25" s="502">
        <v>125.80222154952064</v>
      </c>
      <c r="P25" s="502">
        <v>122.87477419716947</v>
      </c>
      <c r="Q25" s="502">
        <v>134.77315958442713</v>
      </c>
      <c r="R25" s="452"/>
      <c r="S25" s="49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</row>
    <row r="26" spans="1:35" ht="19.5" customHeight="1" x14ac:dyDescent="0.2">
      <c r="A26" s="83"/>
      <c r="B26" s="450"/>
      <c r="C26" s="85"/>
      <c r="D26" s="85" t="s">
        <v>214</v>
      </c>
      <c r="E26" s="501">
        <f t="shared" si="2"/>
        <v>36970.161937328623</v>
      </c>
      <c r="F26" s="503">
        <v>3646.061722500001</v>
      </c>
      <c r="G26" s="503">
        <v>3539.2379839885743</v>
      </c>
      <c r="H26" s="503">
        <v>3289.6237299999993</v>
      </c>
      <c r="I26" s="503">
        <v>4696.4034149565086</v>
      </c>
      <c r="J26" s="503">
        <v>3181.0223147900624</v>
      </c>
      <c r="K26" s="503">
        <v>2284.0363224571283</v>
      </c>
      <c r="L26" s="503">
        <v>2684.53649</v>
      </c>
      <c r="M26" s="503">
        <v>2675.3977336861362</v>
      </c>
      <c r="N26" s="503">
        <v>2870.5594373286503</v>
      </c>
      <c r="O26" s="503">
        <v>2387.6319114031608</v>
      </c>
      <c r="P26" s="503">
        <v>2245.7753908028317</v>
      </c>
      <c r="Q26" s="503">
        <v>3469.8754854155741</v>
      </c>
      <c r="R26" s="452"/>
      <c r="S26" s="49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</row>
    <row r="27" spans="1:35" ht="19.5" customHeight="1" x14ac:dyDescent="0.2">
      <c r="A27" s="83"/>
      <c r="B27" s="450"/>
      <c r="C27" s="85"/>
      <c r="D27" s="85" t="s">
        <v>215</v>
      </c>
      <c r="E27" s="501">
        <f t="shared" si="2"/>
        <v>7.0000000000000009</v>
      </c>
      <c r="F27" s="502">
        <v>0.9</v>
      </c>
      <c r="G27" s="502">
        <v>0.9</v>
      </c>
      <c r="H27" s="502">
        <v>0.45</v>
      </c>
      <c r="I27" s="502">
        <v>0.6</v>
      </c>
      <c r="J27" s="502">
        <v>0.5</v>
      </c>
      <c r="K27" s="502">
        <v>0.6</v>
      </c>
      <c r="L27" s="502">
        <v>0.55000000000000004</v>
      </c>
      <c r="M27" s="502">
        <v>0.65</v>
      </c>
      <c r="N27" s="502">
        <v>0.45</v>
      </c>
      <c r="O27" s="502">
        <v>0.45</v>
      </c>
      <c r="P27" s="502">
        <v>0.45</v>
      </c>
      <c r="Q27" s="502">
        <v>0.5</v>
      </c>
      <c r="R27" s="452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83"/>
      <c r="AG27" s="83"/>
      <c r="AH27" s="83"/>
      <c r="AI27" s="83"/>
    </row>
    <row r="28" spans="1:35" ht="19.5" customHeight="1" x14ac:dyDescent="0.2">
      <c r="A28" s="83"/>
      <c r="B28" s="450"/>
      <c r="C28" s="85"/>
      <c r="D28" s="85" t="s">
        <v>216</v>
      </c>
      <c r="E28" s="501">
        <f t="shared" si="2"/>
        <v>20.764000000000003</v>
      </c>
      <c r="F28" s="504">
        <v>0</v>
      </c>
      <c r="G28" s="504">
        <v>0</v>
      </c>
      <c r="H28" s="504">
        <v>0</v>
      </c>
      <c r="I28" s="502">
        <v>3.774</v>
      </c>
      <c r="J28" s="502">
        <v>3.5369999999999999</v>
      </c>
      <c r="K28" s="502">
        <v>2.806</v>
      </c>
      <c r="L28" s="502">
        <v>2.56</v>
      </c>
      <c r="M28" s="502">
        <v>2.6949999999999998</v>
      </c>
      <c r="N28" s="502">
        <v>2.7519999999999998</v>
      </c>
      <c r="O28" s="502">
        <v>2.64</v>
      </c>
      <c r="P28" s="504">
        <v>0</v>
      </c>
      <c r="Q28" s="504">
        <v>0</v>
      </c>
      <c r="R28" s="452"/>
      <c r="S28" s="49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</row>
    <row r="29" spans="1:35" ht="15" customHeight="1" x14ac:dyDescent="0.2">
      <c r="A29" s="83"/>
      <c r="B29" s="450"/>
      <c r="C29" s="85"/>
      <c r="D29" s="85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452"/>
      <c r="S29" s="49"/>
      <c r="T29" s="110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</row>
    <row r="30" spans="1:35" ht="19.5" customHeight="1" x14ac:dyDescent="0.2">
      <c r="A30" s="83"/>
      <c r="B30" s="453"/>
      <c r="C30" s="461" t="s">
        <v>22</v>
      </c>
      <c r="D30" s="461"/>
      <c r="E30" s="498">
        <f>SUM(E32:E38)</f>
        <v>13063.510488000002</v>
      </c>
      <c r="F30" s="498">
        <f>SUM(F32:F38)</f>
        <v>918.15822961773313</v>
      </c>
      <c r="G30" s="498">
        <f t="shared" ref="G30:Q30" si="3">SUM(G32:G38)</f>
        <v>1266.2290374233407</v>
      </c>
      <c r="H30" s="498">
        <f t="shared" si="3"/>
        <v>1393.3669499589259</v>
      </c>
      <c r="I30" s="498">
        <f t="shared" si="3"/>
        <v>882.44892149999987</v>
      </c>
      <c r="J30" s="498">
        <f t="shared" si="3"/>
        <v>1200.3627999999999</v>
      </c>
      <c r="K30" s="498">
        <f t="shared" si="3"/>
        <v>953.06507899999997</v>
      </c>
      <c r="L30" s="498">
        <f t="shared" si="3"/>
        <v>1030.8468536515845</v>
      </c>
      <c r="M30" s="498">
        <f t="shared" si="3"/>
        <v>1119.6850448484183</v>
      </c>
      <c r="N30" s="498">
        <f t="shared" si="3"/>
        <v>1070.6861264999998</v>
      </c>
      <c r="O30" s="498">
        <f t="shared" si="3"/>
        <v>879.30261799999994</v>
      </c>
      <c r="P30" s="498">
        <f t="shared" si="3"/>
        <v>1198.5388349999998</v>
      </c>
      <c r="Q30" s="498">
        <f t="shared" si="3"/>
        <v>1150.8199924999999</v>
      </c>
      <c r="R30" s="460"/>
      <c r="S30" s="49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</row>
    <row r="31" spans="1:35" ht="9" customHeight="1" x14ac:dyDescent="0.2">
      <c r="A31" s="83"/>
      <c r="B31" s="450"/>
      <c r="C31" s="85"/>
      <c r="D31" s="85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452"/>
      <c r="S31" s="49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</row>
    <row r="32" spans="1:35" ht="16.5" customHeight="1" x14ac:dyDescent="0.2">
      <c r="A32" s="83"/>
      <c r="B32" s="450"/>
      <c r="C32" s="85"/>
      <c r="D32" s="85" t="s">
        <v>199</v>
      </c>
      <c r="E32" s="501">
        <f t="shared" ref="E32:E38" si="4">SUM(F32:Q32)</f>
        <v>0</v>
      </c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452"/>
      <c r="S32" s="49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</row>
    <row r="33" spans="1:35" ht="16.5" customHeight="1" x14ac:dyDescent="0.2">
      <c r="A33" s="83"/>
      <c r="B33" s="450"/>
      <c r="C33" s="85"/>
      <c r="D33" s="85" t="s">
        <v>202</v>
      </c>
      <c r="E33" s="501">
        <f t="shared" si="4"/>
        <v>28.447760000000002</v>
      </c>
      <c r="F33" s="504">
        <v>0</v>
      </c>
      <c r="G33" s="501">
        <v>9.9985600000000012</v>
      </c>
      <c r="H33" s="504">
        <v>0</v>
      </c>
      <c r="I33" s="501">
        <v>4.9623200000000001</v>
      </c>
      <c r="J33" s="501">
        <v>5.3787800000000008</v>
      </c>
      <c r="K33" s="504">
        <v>0</v>
      </c>
      <c r="L33" s="504">
        <v>3.8607800000000005</v>
      </c>
      <c r="M33" s="501">
        <v>4.2473200000000002</v>
      </c>
      <c r="N33" s="504">
        <v>0</v>
      </c>
      <c r="O33" s="504">
        <v>0</v>
      </c>
      <c r="P33" s="504">
        <v>0</v>
      </c>
      <c r="Q33" s="504">
        <v>0</v>
      </c>
      <c r="R33" s="452"/>
      <c r="S33" s="49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</row>
    <row r="34" spans="1:35" ht="19.5" customHeight="1" x14ac:dyDescent="0.2">
      <c r="A34" s="83"/>
      <c r="B34" s="450"/>
      <c r="C34" s="85"/>
      <c r="D34" s="85" t="s">
        <v>203</v>
      </c>
      <c r="E34" s="501">
        <f t="shared" si="4"/>
        <v>3743.2348050357905</v>
      </c>
      <c r="F34" s="505">
        <v>260.76995288612221</v>
      </c>
      <c r="G34" s="505">
        <v>94.442022547585211</v>
      </c>
      <c r="H34" s="505">
        <v>667.9606022310586</v>
      </c>
      <c r="I34" s="505">
        <v>286.1980398532861</v>
      </c>
      <c r="J34" s="505">
        <v>507.93090708949575</v>
      </c>
      <c r="K34" s="505">
        <v>288.16713586388721</v>
      </c>
      <c r="L34" s="505">
        <v>215.72745661969574</v>
      </c>
      <c r="M34" s="505">
        <v>218.06628500245057</v>
      </c>
      <c r="N34" s="505">
        <v>388.90315198952931</v>
      </c>
      <c r="O34" s="505">
        <v>108.90225095267996</v>
      </c>
      <c r="P34" s="505">
        <v>323.26299999999998</v>
      </c>
      <c r="Q34" s="505">
        <v>382.904</v>
      </c>
      <c r="R34" s="452"/>
      <c r="S34" s="49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</row>
    <row r="35" spans="1:35" ht="19.5" customHeight="1" x14ac:dyDescent="0.2">
      <c r="A35" s="83"/>
      <c r="B35" s="450"/>
      <c r="C35" s="85"/>
      <c r="D35" s="85" t="s">
        <v>206</v>
      </c>
      <c r="E35" s="501">
        <f t="shared" si="4"/>
        <v>57.130124999999992</v>
      </c>
      <c r="F35" s="505">
        <v>6.0279999999999996</v>
      </c>
      <c r="G35" s="505">
        <v>7.6653249999999993</v>
      </c>
      <c r="H35" s="505">
        <v>8.6834749999999996</v>
      </c>
      <c r="I35" s="505">
        <v>6.1657250000000001</v>
      </c>
      <c r="J35" s="505">
        <v>8.0197500000000002</v>
      </c>
      <c r="K35" s="505">
        <v>4.6562000000000001</v>
      </c>
      <c r="L35" s="505">
        <v>7.5916500000000013</v>
      </c>
      <c r="M35" s="504">
        <v>0</v>
      </c>
      <c r="N35" s="504">
        <v>0</v>
      </c>
      <c r="O35" s="505">
        <v>7.02</v>
      </c>
      <c r="P35" s="505">
        <v>1.3</v>
      </c>
      <c r="Q35" s="504">
        <v>0</v>
      </c>
      <c r="R35" s="452"/>
      <c r="S35" s="49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</row>
    <row r="36" spans="1:35" ht="19.5" customHeight="1" x14ac:dyDescent="0.2">
      <c r="A36" s="83"/>
      <c r="B36" s="450"/>
      <c r="C36" s="85"/>
      <c r="D36" s="85" t="s">
        <v>209</v>
      </c>
      <c r="E36" s="501">
        <f t="shared" si="4"/>
        <v>14.911000000000001</v>
      </c>
      <c r="F36" s="505">
        <v>2.7139999999999995</v>
      </c>
      <c r="G36" s="504">
        <v>0</v>
      </c>
      <c r="H36" s="504">
        <v>0</v>
      </c>
      <c r="I36" s="505">
        <v>2.6</v>
      </c>
      <c r="J36" s="505"/>
      <c r="K36" s="505">
        <v>9.4760000000000009</v>
      </c>
      <c r="L36" s="504">
        <v>0</v>
      </c>
      <c r="M36" s="504">
        <v>0</v>
      </c>
      <c r="N36" s="504">
        <v>0</v>
      </c>
      <c r="O36" s="504">
        <v>0</v>
      </c>
      <c r="P36" s="505">
        <v>0.121</v>
      </c>
      <c r="Q36" s="504">
        <v>0</v>
      </c>
      <c r="R36" s="452"/>
      <c r="S36" s="49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</row>
    <row r="37" spans="1:35" ht="19.5" customHeight="1" x14ac:dyDescent="0.2">
      <c r="A37" s="83"/>
      <c r="B37" s="450"/>
      <c r="C37" s="85"/>
      <c r="D37" s="85" t="s">
        <v>212</v>
      </c>
      <c r="E37" s="501">
        <f t="shared" si="4"/>
        <v>4524.2146727928339</v>
      </c>
      <c r="F37" s="505">
        <v>440.64936173161078</v>
      </c>
      <c r="G37" s="505">
        <v>689.79332636432969</v>
      </c>
      <c r="H37" s="505">
        <v>344.91560272786739</v>
      </c>
      <c r="I37" s="505">
        <v>221.0212516032218</v>
      </c>
      <c r="J37" s="505">
        <v>207.53617770056621</v>
      </c>
      <c r="K37" s="505">
        <v>239.87056559324165</v>
      </c>
      <c r="L37" s="505">
        <v>407.01095703188889</v>
      </c>
      <c r="M37" s="505">
        <v>434.81767353210466</v>
      </c>
      <c r="N37" s="505">
        <v>276.53791183911989</v>
      </c>
      <c r="O37" s="505">
        <v>403.41077845047943</v>
      </c>
      <c r="P37" s="505">
        <v>478.53222580283045</v>
      </c>
      <c r="Q37" s="505">
        <v>380.11884041557295</v>
      </c>
      <c r="R37" s="452"/>
      <c r="S37" s="49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</row>
    <row r="38" spans="1:35" ht="19.5" customHeight="1" x14ac:dyDescent="0.2">
      <c r="A38" s="83"/>
      <c r="B38" s="450"/>
      <c r="C38" s="85"/>
      <c r="D38" s="85" t="s">
        <v>263</v>
      </c>
      <c r="E38" s="501">
        <f t="shared" si="4"/>
        <v>4695.5721251713767</v>
      </c>
      <c r="F38" s="505">
        <v>207.99691500000006</v>
      </c>
      <c r="G38" s="505">
        <v>464.32980351142595</v>
      </c>
      <c r="H38" s="505">
        <v>371.80726999999996</v>
      </c>
      <c r="I38" s="505">
        <v>361.50158504349207</v>
      </c>
      <c r="J38" s="505">
        <v>471.49718520993781</v>
      </c>
      <c r="K38" s="505">
        <v>410.89517754287107</v>
      </c>
      <c r="L38" s="505">
        <v>396.65600999999992</v>
      </c>
      <c r="M38" s="505">
        <v>462.55376631386304</v>
      </c>
      <c r="N38" s="505">
        <v>405.24506267135052</v>
      </c>
      <c r="O38" s="505">
        <v>359.96958859684059</v>
      </c>
      <c r="P38" s="505">
        <v>395.32260919716953</v>
      </c>
      <c r="Q38" s="505">
        <v>387.7971520844269</v>
      </c>
      <c r="R38" s="452"/>
      <c r="S38" s="49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</row>
    <row r="39" spans="1:35" ht="7.5" customHeight="1" x14ac:dyDescent="0.2">
      <c r="A39" s="83"/>
      <c r="B39" s="450"/>
      <c r="C39" s="85"/>
      <c r="D39" s="85"/>
      <c r="E39" s="501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452"/>
      <c r="S39" s="49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</row>
    <row r="40" spans="1:35" ht="19.5" customHeight="1" x14ac:dyDescent="0.2">
      <c r="A40" s="252"/>
      <c r="B40" s="461"/>
      <c r="C40" s="462" t="s">
        <v>179</v>
      </c>
      <c r="D40" s="462"/>
      <c r="E40" s="498">
        <f>SUM(E42:E43)</f>
        <v>24.350714997549417</v>
      </c>
      <c r="F40" s="498">
        <f>SUM(F42:F43)</f>
        <v>2.2000000000000011</v>
      </c>
      <c r="G40" s="498">
        <f t="shared" ref="G40:Q40" si="5">SUM(G42:G43)</f>
        <v>2.0460000000000007</v>
      </c>
      <c r="H40" s="498">
        <f t="shared" si="5"/>
        <v>0</v>
      </c>
      <c r="I40" s="498">
        <f t="shared" si="5"/>
        <v>2.2000000000000011</v>
      </c>
      <c r="J40" s="498">
        <f t="shared" si="5"/>
        <v>9.6100000000000012</v>
      </c>
      <c r="K40" s="498">
        <f t="shared" si="5"/>
        <v>0</v>
      </c>
      <c r="L40" s="498">
        <f t="shared" si="5"/>
        <v>2.1999999999999997</v>
      </c>
      <c r="M40" s="498">
        <f t="shared" si="5"/>
        <v>2.5747149975494201</v>
      </c>
      <c r="N40" s="498">
        <f t="shared" si="5"/>
        <v>0</v>
      </c>
      <c r="O40" s="498">
        <f t="shared" si="5"/>
        <v>3.5199999999999916</v>
      </c>
      <c r="P40" s="498">
        <f t="shared" si="5"/>
        <v>0</v>
      </c>
      <c r="Q40" s="498">
        <f t="shared" si="5"/>
        <v>0</v>
      </c>
      <c r="R40" s="463"/>
      <c r="S40" s="49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</row>
    <row r="41" spans="1:35" ht="12" customHeight="1" x14ac:dyDescent="0.2">
      <c r="A41" s="478"/>
      <c r="B41" s="454"/>
      <c r="C41" s="85"/>
      <c r="D41" s="85"/>
      <c r="E41" s="501"/>
      <c r="F41" s="505"/>
      <c r="G41" s="505"/>
      <c r="H41" s="505"/>
      <c r="I41" s="505"/>
      <c r="J41" s="505"/>
      <c r="K41" s="505"/>
      <c r="L41" s="505"/>
      <c r="M41" s="505"/>
      <c r="N41" s="505"/>
      <c r="O41" s="505"/>
      <c r="P41" s="505"/>
      <c r="Q41" s="505"/>
      <c r="R41" s="455"/>
      <c r="S41" s="49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</row>
    <row r="42" spans="1:35" ht="13.5" customHeight="1" x14ac:dyDescent="0.2">
      <c r="A42" s="478"/>
      <c r="B42" s="454"/>
      <c r="C42" s="85"/>
      <c r="D42" s="85" t="s">
        <v>203</v>
      </c>
      <c r="E42" s="501">
        <f t="shared" ref="E42:E43" si="6">SUM(F42:Q42)</f>
        <v>7.7847149975494201</v>
      </c>
      <c r="F42" s="505">
        <v>0</v>
      </c>
      <c r="G42" s="505">
        <v>0</v>
      </c>
      <c r="H42" s="505">
        <v>0</v>
      </c>
      <c r="I42" s="505">
        <v>0</v>
      </c>
      <c r="J42" s="505">
        <v>7.41</v>
      </c>
      <c r="K42" s="505">
        <v>0</v>
      </c>
      <c r="L42" s="505">
        <v>0</v>
      </c>
      <c r="M42" s="505">
        <v>0.37471499754942006</v>
      </c>
      <c r="N42" s="505">
        <v>0</v>
      </c>
      <c r="O42" s="505">
        <v>0</v>
      </c>
      <c r="P42" s="505">
        <v>0</v>
      </c>
      <c r="Q42" s="505">
        <v>0</v>
      </c>
      <c r="R42" s="455"/>
      <c r="S42" s="49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</row>
    <row r="43" spans="1:35" ht="16.5" customHeight="1" x14ac:dyDescent="0.2">
      <c r="A43" s="478"/>
      <c r="B43" s="454"/>
      <c r="C43" s="85"/>
      <c r="D43" s="85" t="s">
        <v>263</v>
      </c>
      <c r="E43" s="501">
        <f t="shared" si="6"/>
        <v>16.565999999999995</v>
      </c>
      <c r="F43" s="505">
        <v>2.2000000000000011</v>
      </c>
      <c r="G43" s="505">
        <v>2.0460000000000007</v>
      </c>
      <c r="H43" s="505">
        <v>0</v>
      </c>
      <c r="I43" s="505">
        <v>2.2000000000000011</v>
      </c>
      <c r="J43" s="505">
        <v>2.2000000000000011</v>
      </c>
      <c r="K43" s="505">
        <v>0</v>
      </c>
      <c r="L43" s="505">
        <v>2.1999999999999997</v>
      </c>
      <c r="M43" s="505">
        <v>2.2000000000000002</v>
      </c>
      <c r="N43" s="505">
        <v>0</v>
      </c>
      <c r="O43" s="505">
        <v>3.5199999999999916</v>
      </c>
      <c r="P43" s="505">
        <v>0</v>
      </c>
      <c r="Q43" s="505">
        <v>0</v>
      </c>
      <c r="R43" s="455"/>
      <c r="S43" s="49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</row>
    <row r="44" spans="1:35" ht="12.75" customHeight="1" x14ac:dyDescent="0.2">
      <c r="A44" s="83"/>
      <c r="B44" s="464"/>
      <c r="C44" s="465"/>
      <c r="D44" s="465"/>
      <c r="E44" s="355" t="s">
        <v>2</v>
      </c>
      <c r="F44" s="355"/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5"/>
      <c r="R44" s="466"/>
      <c r="S44" s="49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</row>
    <row r="45" spans="1:35" ht="13.5" customHeight="1" x14ac:dyDescent="0.2">
      <c r="A45" s="83"/>
      <c r="B45" s="83"/>
      <c r="C45" s="210"/>
      <c r="D45" s="83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83"/>
      <c r="S45" s="49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</row>
    <row r="46" spans="1:35" ht="12" customHeight="1" x14ac:dyDescent="0.2">
      <c r="A46" s="111"/>
      <c r="B46" s="111" t="s">
        <v>264</v>
      </c>
      <c r="C46" s="111"/>
      <c r="D46" s="111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111"/>
      <c r="S46" s="87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</row>
    <row r="47" spans="1:35" ht="12" customHeight="1" x14ac:dyDescent="0.2">
      <c r="A47" s="111"/>
      <c r="B47" s="29" t="s">
        <v>219</v>
      </c>
      <c r="C47" s="112"/>
      <c r="D47" s="111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111"/>
      <c r="S47" s="87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</row>
    <row r="48" spans="1:35" ht="12" customHeight="1" x14ac:dyDescent="0.2">
      <c r="A48" s="113"/>
      <c r="B48" s="122" t="s">
        <v>33</v>
      </c>
      <c r="D48" s="113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3"/>
      <c r="S48" s="116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</row>
    <row r="49" spans="1:70" ht="12" customHeight="1" x14ac:dyDescent="0.2">
      <c r="A49" s="113"/>
      <c r="B49" s="114"/>
      <c r="C49" s="115"/>
      <c r="D49" s="113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3"/>
      <c r="S49" s="116"/>
      <c r="T49" s="113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</row>
    <row r="50" spans="1:70" ht="12.75" customHeight="1" x14ac:dyDescent="0.2">
      <c r="A50" s="113"/>
      <c r="B50" s="114"/>
      <c r="C50" s="115"/>
      <c r="D50" s="117">
        <v>0</v>
      </c>
      <c r="E50" s="117">
        <v>1</v>
      </c>
      <c r="F50" s="117">
        <v>2</v>
      </c>
      <c r="G50" s="117">
        <v>3</v>
      </c>
      <c r="H50" s="117">
        <v>4</v>
      </c>
      <c r="I50" s="117">
        <v>5</v>
      </c>
      <c r="J50" s="117">
        <v>6</v>
      </c>
      <c r="K50" s="117">
        <v>7</v>
      </c>
      <c r="L50" s="117">
        <v>8</v>
      </c>
      <c r="M50" s="117">
        <v>9</v>
      </c>
      <c r="N50" s="116"/>
      <c r="O50" s="116"/>
      <c r="P50" s="116"/>
      <c r="Q50" s="116"/>
      <c r="R50" s="113"/>
      <c r="S50" s="116"/>
      <c r="T50" s="113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</row>
    <row r="51" spans="1:70" ht="12.75" customHeight="1" x14ac:dyDescent="0.2">
      <c r="A51" s="113"/>
      <c r="B51" s="114"/>
      <c r="C51" s="115"/>
      <c r="D51" s="117">
        <v>1</v>
      </c>
      <c r="E51" s="548"/>
      <c r="F51" s="534"/>
      <c r="G51" s="534"/>
      <c r="H51" s="534"/>
      <c r="I51" s="534"/>
      <c r="J51" s="534"/>
      <c r="K51" s="534"/>
      <c r="L51" s="534"/>
      <c r="M51" s="534"/>
      <c r="N51" s="116"/>
      <c r="O51" s="116"/>
      <c r="P51" s="116"/>
      <c r="Q51" s="116"/>
      <c r="R51" s="113"/>
      <c r="S51" s="116"/>
      <c r="T51" s="113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</row>
    <row r="52" spans="1:70" ht="12.75" customHeight="1" x14ac:dyDescent="0.2">
      <c r="A52" s="113"/>
      <c r="B52" s="114"/>
      <c r="C52" s="115"/>
      <c r="D52" s="117">
        <v>2</v>
      </c>
      <c r="E52" s="534"/>
      <c r="F52" s="534"/>
      <c r="G52" s="534"/>
      <c r="H52" s="534"/>
      <c r="I52" s="534"/>
      <c r="J52" s="534"/>
      <c r="K52" s="534"/>
      <c r="L52" s="534"/>
      <c r="M52" s="534"/>
      <c r="N52" s="116"/>
      <c r="O52" s="116"/>
      <c r="P52" s="116"/>
      <c r="Q52" s="116"/>
      <c r="R52" s="113"/>
      <c r="S52" s="116"/>
      <c r="T52" s="113"/>
      <c r="AI52" s="86"/>
      <c r="BE52" s="86"/>
      <c r="BF52" s="118" t="s">
        <v>5</v>
      </c>
      <c r="BG52" s="118" t="s">
        <v>6</v>
      </c>
      <c r="BH52" s="118" t="s">
        <v>7</v>
      </c>
      <c r="BI52" s="118" t="s">
        <v>8</v>
      </c>
      <c r="BJ52" s="118" t="s">
        <v>9</v>
      </c>
      <c r="BK52" s="118" t="s">
        <v>10</v>
      </c>
      <c r="BL52" s="118" t="s">
        <v>11</v>
      </c>
      <c r="BM52" s="118" t="s">
        <v>12</v>
      </c>
      <c r="BN52" s="118" t="s">
        <v>13</v>
      </c>
      <c r="BO52" s="118" t="s">
        <v>14</v>
      </c>
      <c r="BP52" s="118" t="s">
        <v>15</v>
      </c>
      <c r="BQ52" s="119" t="s">
        <v>16</v>
      </c>
      <c r="BR52" s="119"/>
    </row>
    <row r="53" spans="1:70" ht="12.75" customHeight="1" x14ac:dyDescent="0.2">
      <c r="A53" s="113"/>
      <c r="B53" s="114"/>
      <c r="C53" s="115"/>
      <c r="D53" s="117">
        <v>3</v>
      </c>
      <c r="E53" s="534"/>
      <c r="F53" s="534"/>
      <c r="G53" s="534"/>
      <c r="H53" s="534"/>
      <c r="I53" s="534"/>
      <c r="J53" s="534"/>
      <c r="K53" s="534"/>
      <c r="L53" s="534"/>
      <c r="M53" s="534"/>
      <c r="N53" s="116"/>
      <c r="O53" s="116"/>
      <c r="P53" s="116"/>
      <c r="Q53" s="116"/>
      <c r="R53" s="113"/>
      <c r="S53" s="116"/>
      <c r="T53" s="113"/>
      <c r="AI53" s="86"/>
      <c r="BE53" s="86" t="s">
        <v>48</v>
      </c>
      <c r="BF53" s="70">
        <f t="shared" ref="BF53:BQ53" si="7">+F9</f>
        <v>4534.9106245489347</v>
      </c>
      <c r="BG53" s="70">
        <f t="shared" si="7"/>
        <v>4445.2279667433249</v>
      </c>
      <c r="BH53" s="70">
        <f t="shared" si="7"/>
        <v>4374.1950067077396</v>
      </c>
      <c r="BI53" s="70">
        <f t="shared" si="7"/>
        <v>5665.2271051666676</v>
      </c>
      <c r="BJ53" s="70">
        <f t="shared" si="7"/>
        <v>4161.1150466666668</v>
      </c>
      <c r="BK53" s="70">
        <f t="shared" si="7"/>
        <v>3226.2677376666666</v>
      </c>
      <c r="BL53" s="70">
        <f t="shared" si="7"/>
        <v>3699.6629830150819</v>
      </c>
      <c r="BM53" s="70">
        <f t="shared" si="7"/>
        <v>3719.6242488206981</v>
      </c>
      <c r="BN53" s="70">
        <f t="shared" si="7"/>
        <v>3847.7774911666679</v>
      </c>
      <c r="BO53" s="70">
        <f t="shared" si="7"/>
        <v>3302.4395486666676</v>
      </c>
      <c r="BP53" s="70">
        <f t="shared" si="7"/>
        <v>3175.0445316666678</v>
      </c>
      <c r="BQ53" s="70">
        <f t="shared" si="7"/>
        <v>4384.5522616666685</v>
      </c>
      <c r="BR53" s="86"/>
    </row>
    <row r="54" spans="1:70" ht="12.75" customHeight="1" x14ac:dyDescent="0.2">
      <c r="A54" s="113"/>
      <c r="B54" s="114"/>
      <c r="C54" s="115"/>
      <c r="D54" s="117">
        <v>4</v>
      </c>
      <c r="E54" s="534"/>
      <c r="F54" s="534"/>
      <c r="G54" s="534"/>
      <c r="H54" s="534"/>
      <c r="I54" s="534"/>
      <c r="J54" s="534"/>
      <c r="K54" s="534"/>
      <c r="L54" s="534"/>
      <c r="M54" s="534"/>
      <c r="N54" s="116"/>
      <c r="O54" s="116"/>
      <c r="P54" s="116"/>
      <c r="Q54" s="116"/>
      <c r="R54" s="113"/>
      <c r="S54" s="116"/>
      <c r="T54" s="113"/>
      <c r="AI54" s="86"/>
      <c r="BE54" s="86" t="s">
        <v>22</v>
      </c>
      <c r="BF54" s="70">
        <f t="shared" ref="BF54:BQ54" si="8">+F30</f>
        <v>918.15822961773313</v>
      </c>
      <c r="BG54" s="70">
        <f t="shared" si="8"/>
        <v>1266.2290374233407</v>
      </c>
      <c r="BH54" s="70">
        <f t="shared" si="8"/>
        <v>1393.3669499589259</v>
      </c>
      <c r="BI54" s="70">
        <f t="shared" si="8"/>
        <v>882.44892149999987</v>
      </c>
      <c r="BJ54" s="70">
        <f t="shared" si="8"/>
        <v>1200.3627999999999</v>
      </c>
      <c r="BK54" s="70">
        <f t="shared" si="8"/>
        <v>953.06507899999997</v>
      </c>
      <c r="BL54" s="70">
        <f t="shared" si="8"/>
        <v>1030.8468536515845</v>
      </c>
      <c r="BM54" s="70">
        <f t="shared" si="8"/>
        <v>1119.6850448484183</v>
      </c>
      <c r="BN54" s="70">
        <f t="shared" si="8"/>
        <v>1070.6861264999998</v>
      </c>
      <c r="BO54" s="70">
        <f t="shared" si="8"/>
        <v>879.30261799999994</v>
      </c>
      <c r="BP54" s="70">
        <f t="shared" si="8"/>
        <v>1198.5388349999998</v>
      </c>
      <c r="BQ54" s="70">
        <f t="shared" si="8"/>
        <v>1150.8199924999999</v>
      </c>
      <c r="BR54" s="86"/>
    </row>
    <row r="55" spans="1:70" ht="12.75" customHeight="1" x14ac:dyDescent="0.2">
      <c r="A55" s="113"/>
      <c r="B55" s="114"/>
      <c r="C55" s="115"/>
      <c r="D55" s="117">
        <v>5</v>
      </c>
      <c r="E55" s="534"/>
      <c r="F55" s="534"/>
      <c r="G55" s="534"/>
      <c r="H55" s="534"/>
      <c r="I55" s="534"/>
      <c r="J55" s="534"/>
      <c r="K55" s="534"/>
      <c r="L55" s="534"/>
      <c r="M55" s="534"/>
      <c r="N55" s="116"/>
      <c r="O55" s="116"/>
      <c r="P55" s="116"/>
      <c r="Q55" s="116"/>
      <c r="R55" s="113"/>
      <c r="S55" s="116"/>
      <c r="T55" s="113"/>
      <c r="AI55" s="86"/>
      <c r="BE55" s="86" t="s">
        <v>4</v>
      </c>
      <c r="BF55" s="70">
        <f t="shared" ref="BF55:BQ55" si="9">+BF54+BF53</f>
        <v>5453.0688541666677</v>
      </c>
      <c r="BG55" s="70">
        <f t="shared" si="9"/>
        <v>5711.4570041666657</v>
      </c>
      <c r="BH55" s="70">
        <f t="shared" si="9"/>
        <v>5767.5619566666655</v>
      </c>
      <c r="BI55" s="70">
        <f t="shared" si="9"/>
        <v>6547.6760266666679</v>
      </c>
      <c r="BJ55" s="70">
        <f t="shared" si="9"/>
        <v>5361.4778466666667</v>
      </c>
      <c r="BK55" s="70">
        <f t="shared" si="9"/>
        <v>4179.332816666667</v>
      </c>
      <c r="BL55" s="70">
        <f t="shared" si="9"/>
        <v>4730.5098366666662</v>
      </c>
      <c r="BM55" s="70">
        <f t="shared" si="9"/>
        <v>4839.3092936691164</v>
      </c>
      <c r="BN55" s="70">
        <f t="shared" si="9"/>
        <v>4918.4636176666681</v>
      </c>
      <c r="BO55" s="70">
        <f t="shared" si="9"/>
        <v>4181.7421666666678</v>
      </c>
      <c r="BP55" s="70">
        <f t="shared" si="9"/>
        <v>4373.5833666666676</v>
      </c>
      <c r="BQ55" s="70">
        <f t="shared" si="9"/>
        <v>5535.3722541666684</v>
      </c>
      <c r="BR55" s="86"/>
    </row>
    <row r="56" spans="1:70" ht="12.75" customHeight="1" x14ac:dyDescent="0.2">
      <c r="A56" s="113"/>
      <c r="B56" s="114"/>
      <c r="C56" s="115"/>
      <c r="D56" s="117">
        <v>6</v>
      </c>
      <c r="E56" s="534"/>
      <c r="F56" s="534"/>
      <c r="G56" s="534"/>
      <c r="H56" s="534"/>
      <c r="I56" s="534"/>
      <c r="J56" s="534"/>
      <c r="K56" s="534"/>
      <c r="L56" s="534"/>
      <c r="M56" s="534"/>
      <c r="N56" s="116"/>
      <c r="O56" s="116"/>
      <c r="P56" s="116"/>
      <c r="Q56" s="116"/>
      <c r="R56" s="113"/>
      <c r="S56" s="116"/>
      <c r="T56" s="113"/>
      <c r="AI56" s="86"/>
      <c r="BE56" s="86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86"/>
    </row>
    <row r="57" spans="1:70" ht="12.75" customHeight="1" x14ac:dyDescent="0.2">
      <c r="A57" s="113"/>
      <c r="B57" s="114"/>
      <c r="C57" s="115"/>
      <c r="D57" s="117">
        <v>7</v>
      </c>
      <c r="E57" s="534"/>
      <c r="F57" s="534"/>
      <c r="G57" s="534"/>
      <c r="H57" s="534"/>
      <c r="I57" s="534"/>
      <c r="J57" s="534"/>
      <c r="K57" s="534"/>
      <c r="L57" s="534"/>
      <c r="M57" s="534"/>
      <c r="N57" s="116"/>
      <c r="O57" s="116"/>
      <c r="P57" s="116"/>
      <c r="Q57" s="116"/>
      <c r="R57" s="113"/>
      <c r="S57" s="116"/>
      <c r="T57" s="113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</row>
    <row r="58" spans="1:70" ht="12.75" customHeight="1" x14ac:dyDescent="0.2">
      <c r="A58" s="113"/>
      <c r="B58" s="114"/>
      <c r="C58" s="115"/>
      <c r="D58" s="117">
        <v>8</v>
      </c>
      <c r="E58" s="534"/>
      <c r="F58" s="534"/>
      <c r="G58" s="534"/>
      <c r="H58" s="534"/>
      <c r="I58" s="534"/>
      <c r="J58" s="534"/>
      <c r="K58" s="534"/>
      <c r="L58" s="534"/>
      <c r="M58" s="534"/>
      <c r="N58" s="116"/>
      <c r="O58" s="116"/>
      <c r="P58" s="116"/>
      <c r="Q58" s="116"/>
      <c r="R58" s="113"/>
      <c r="S58" s="116"/>
      <c r="T58" s="113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</row>
    <row r="59" spans="1:70" ht="12.75" customHeight="1" x14ac:dyDescent="0.2">
      <c r="A59" s="113"/>
      <c r="B59" s="114"/>
      <c r="C59" s="115"/>
      <c r="D59" s="117">
        <v>9</v>
      </c>
      <c r="E59" s="534"/>
      <c r="F59" s="534"/>
      <c r="G59" s="534"/>
      <c r="H59" s="534"/>
      <c r="I59" s="534"/>
      <c r="J59" s="534"/>
      <c r="K59" s="534"/>
      <c r="L59" s="534"/>
      <c r="M59" s="534"/>
      <c r="N59" s="116"/>
      <c r="O59" s="116"/>
      <c r="P59" s="116"/>
      <c r="Q59" s="116"/>
      <c r="R59" s="113"/>
      <c r="S59" s="116"/>
      <c r="T59" s="113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</row>
    <row r="60" spans="1:70" ht="12.75" customHeight="1" x14ac:dyDescent="0.2">
      <c r="A60" s="113"/>
      <c r="B60" s="114"/>
      <c r="C60" s="115"/>
      <c r="D60" s="117">
        <v>10</v>
      </c>
      <c r="E60" s="534"/>
      <c r="F60" s="534"/>
      <c r="G60" s="534"/>
      <c r="H60" s="534"/>
      <c r="I60" s="534"/>
      <c r="J60" s="534"/>
      <c r="K60" s="534"/>
      <c r="L60" s="534"/>
      <c r="M60" s="534"/>
      <c r="N60" s="116"/>
      <c r="O60" s="116"/>
      <c r="P60" s="116"/>
      <c r="Q60" s="116"/>
      <c r="R60" s="113"/>
      <c r="S60" s="116"/>
      <c r="T60" s="113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</row>
    <row r="61" spans="1:70" ht="12.75" customHeight="1" x14ac:dyDescent="0.2">
      <c r="A61" s="113"/>
      <c r="B61" s="114"/>
      <c r="C61" s="115"/>
      <c r="D61" s="117">
        <v>11</v>
      </c>
      <c r="E61" s="534"/>
      <c r="F61" s="534"/>
      <c r="G61" s="534"/>
      <c r="H61" s="534"/>
      <c r="I61" s="534"/>
      <c r="J61" s="534"/>
      <c r="K61" s="534"/>
      <c r="L61" s="534"/>
      <c r="M61" s="534"/>
      <c r="N61" s="116"/>
      <c r="O61" s="116"/>
      <c r="P61" s="116"/>
      <c r="Q61" s="116"/>
      <c r="R61" s="113"/>
      <c r="S61" s="116"/>
      <c r="T61" s="113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</row>
    <row r="62" spans="1:70" ht="12.75" customHeight="1" x14ac:dyDescent="0.2">
      <c r="A62" s="113"/>
      <c r="B62" s="114"/>
      <c r="C62" s="115"/>
      <c r="D62" s="117">
        <v>12</v>
      </c>
      <c r="E62" s="534"/>
      <c r="F62" s="534"/>
      <c r="G62" s="534"/>
      <c r="H62" s="534"/>
      <c r="I62" s="534"/>
      <c r="J62" s="534"/>
      <c r="K62" s="534"/>
      <c r="L62" s="534"/>
      <c r="M62" s="534"/>
      <c r="N62" s="116"/>
      <c r="O62" s="116"/>
      <c r="P62" s="116"/>
      <c r="Q62" s="116"/>
      <c r="R62" s="113"/>
      <c r="S62" s="116"/>
      <c r="T62" s="113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</row>
    <row r="63" spans="1:70" ht="12.75" customHeight="1" x14ac:dyDescent="0.2">
      <c r="A63" s="113"/>
      <c r="B63" s="114"/>
      <c r="C63" s="115"/>
      <c r="D63" s="117">
        <v>13</v>
      </c>
      <c r="E63" s="534"/>
      <c r="F63" s="534"/>
      <c r="G63" s="534"/>
      <c r="H63" s="534"/>
      <c r="I63" s="534"/>
      <c r="J63" s="534"/>
      <c r="K63" s="534"/>
      <c r="L63" s="534"/>
      <c r="M63" s="534"/>
      <c r="N63" s="116"/>
      <c r="O63" s="116"/>
      <c r="P63" s="116"/>
      <c r="Q63" s="116"/>
      <c r="R63" s="113"/>
      <c r="S63" s="116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</row>
    <row r="64" spans="1:70" ht="12.75" customHeight="1" x14ac:dyDescent="0.2">
      <c r="A64" s="113"/>
      <c r="B64" s="114"/>
      <c r="C64" s="115"/>
      <c r="D64" s="117">
        <v>14</v>
      </c>
      <c r="E64" s="534"/>
      <c r="F64" s="534"/>
      <c r="G64" s="534"/>
      <c r="H64" s="534"/>
      <c r="I64" s="534"/>
      <c r="J64" s="534"/>
      <c r="K64" s="534"/>
      <c r="L64" s="534"/>
      <c r="M64" s="534"/>
      <c r="N64" s="116"/>
      <c r="O64" s="116"/>
      <c r="P64" s="116"/>
      <c r="Q64" s="116"/>
      <c r="R64" s="113"/>
      <c r="S64" s="116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</row>
    <row r="65" spans="1:35" ht="12.75" customHeight="1" x14ac:dyDescent="0.2">
      <c r="A65" s="113"/>
      <c r="B65" s="114"/>
      <c r="C65" s="115"/>
      <c r="D65" s="117">
        <v>15</v>
      </c>
      <c r="E65" s="534"/>
      <c r="F65" s="534"/>
      <c r="G65" s="534"/>
      <c r="H65" s="534"/>
      <c r="I65" s="534"/>
      <c r="J65" s="534"/>
      <c r="K65" s="534"/>
      <c r="L65" s="534"/>
      <c r="M65" s="534"/>
      <c r="N65" s="116"/>
      <c r="O65" s="116"/>
      <c r="P65" s="116"/>
      <c r="Q65" s="116"/>
      <c r="R65" s="113"/>
      <c r="S65" s="116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</row>
    <row r="66" spans="1:35" ht="12.75" customHeight="1" x14ac:dyDescent="0.2">
      <c r="A66" s="113"/>
      <c r="B66" s="114"/>
      <c r="C66" s="115"/>
      <c r="D66" s="117">
        <f t="shared" ref="D66:D76" si="10">+D65+1</f>
        <v>16</v>
      </c>
      <c r="E66" s="534"/>
      <c r="F66" s="534"/>
      <c r="G66" s="534"/>
      <c r="H66" s="534"/>
      <c r="I66" s="534"/>
      <c r="J66" s="534"/>
      <c r="K66" s="534"/>
      <c r="L66" s="534"/>
      <c r="M66" s="534"/>
      <c r="N66" s="116"/>
      <c r="O66" s="116"/>
      <c r="P66" s="116"/>
      <c r="Q66" s="116"/>
      <c r="R66" s="113"/>
      <c r="S66" s="116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</row>
    <row r="67" spans="1:35" ht="12.75" customHeight="1" x14ac:dyDescent="0.2">
      <c r="A67" s="113"/>
      <c r="B67" s="114"/>
      <c r="C67" s="115"/>
      <c r="D67" s="117">
        <f t="shared" si="10"/>
        <v>17</v>
      </c>
      <c r="E67" s="534"/>
      <c r="F67" s="534"/>
      <c r="G67" s="534"/>
      <c r="H67" s="534"/>
      <c r="I67" s="534"/>
      <c r="J67" s="534"/>
      <c r="K67" s="534"/>
      <c r="L67" s="534"/>
      <c r="M67" s="534"/>
      <c r="N67" s="116"/>
      <c r="O67" s="116"/>
      <c r="P67" s="116"/>
      <c r="Q67" s="116"/>
      <c r="R67" s="113"/>
      <c r="S67" s="116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</row>
    <row r="68" spans="1:35" ht="12.75" customHeight="1" x14ac:dyDescent="0.2">
      <c r="A68" s="113"/>
      <c r="B68" s="114"/>
      <c r="C68" s="115"/>
      <c r="D68" s="117">
        <f t="shared" si="10"/>
        <v>18</v>
      </c>
      <c r="E68" s="534"/>
      <c r="F68" s="534"/>
      <c r="G68" s="534"/>
      <c r="H68" s="534"/>
      <c r="I68" s="534"/>
      <c r="J68" s="534"/>
      <c r="K68" s="534"/>
      <c r="L68" s="534"/>
      <c r="M68" s="534"/>
      <c r="N68" s="116"/>
      <c r="O68" s="116"/>
      <c r="P68" s="116"/>
      <c r="Q68" s="116"/>
      <c r="R68" s="113"/>
      <c r="S68" s="116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</row>
    <row r="69" spans="1:35" ht="12.75" customHeight="1" x14ac:dyDescent="0.2">
      <c r="A69" s="113"/>
      <c r="B69" s="114"/>
      <c r="C69" s="115"/>
      <c r="D69" s="117">
        <f t="shared" si="10"/>
        <v>19</v>
      </c>
      <c r="E69" s="534"/>
      <c r="F69" s="534"/>
      <c r="G69" s="534"/>
      <c r="H69" s="534"/>
      <c r="I69" s="534"/>
      <c r="J69" s="534"/>
      <c r="K69" s="534"/>
      <c r="L69" s="534"/>
      <c r="M69" s="534"/>
      <c r="N69" s="116"/>
      <c r="O69" s="116"/>
      <c r="P69" s="116"/>
      <c r="Q69" s="116"/>
      <c r="R69" s="113"/>
      <c r="S69" s="116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</row>
    <row r="70" spans="1:35" ht="12.75" customHeight="1" x14ac:dyDescent="0.2">
      <c r="A70" s="113"/>
      <c r="B70" s="114"/>
      <c r="C70" s="115"/>
      <c r="D70" s="117">
        <f t="shared" si="10"/>
        <v>20</v>
      </c>
      <c r="E70" s="534"/>
      <c r="F70" s="534"/>
      <c r="G70" s="534"/>
      <c r="H70" s="534"/>
      <c r="I70" s="534"/>
      <c r="J70" s="534"/>
      <c r="K70" s="534"/>
      <c r="L70" s="534"/>
      <c r="M70" s="534"/>
      <c r="N70" s="116"/>
      <c r="O70" s="116"/>
      <c r="P70" s="116"/>
      <c r="Q70" s="116"/>
      <c r="R70" s="113"/>
      <c r="S70" s="116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</row>
    <row r="71" spans="1:35" ht="12.75" customHeight="1" x14ac:dyDescent="0.2">
      <c r="A71" s="113"/>
      <c r="B71" s="114"/>
      <c r="C71" s="115"/>
      <c r="D71" s="117">
        <f t="shared" si="10"/>
        <v>21</v>
      </c>
      <c r="E71" s="534"/>
      <c r="F71" s="534"/>
      <c r="G71" s="534"/>
      <c r="H71" s="534"/>
      <c r="I71" s="534"/>
      <c r="J71" s="534"/>
      <c r="K71" s="534"/>
      <c r="L71" s="534"/>
      <c r="M71" s="534"/>
      <c r="N71" s="116"/>
      <c r="O71" s="116"/>
      <c r="P71" s="116"/>
      <c r="Q71" s="116"/>
      <c r="R71" s="113"/>
      <c r="S71" s="116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</row>
    <row r="72" spans="1:35" ht="12.75" customHeight="1" x14ac:dyDescent="0.2">
      <c r="A72" s="113"/>
      <c r="B72" s="114"/>
      <c r="C72" s="115"/>
      <c r="D72" s="117">
        <f t="shared" si="10"/>
        <v>22</v>
      </c>
      <c r="E72" s="534"/>
      <c r="F72" s="534"/>
      <c r="G72" s="534"/>
      <c r="H72" s="534"/>
      <c r="I72" s="534"/>
      <c r="J72" s="534"/>
      <c r="K72" s="534"/>
      <c r="L72" s="534"/>
      <c r="M72" s="534"/>
      <c r="N72" s="116"/>
      <c r="O72" s="116"/>
      <c r="P72" s="116"/>
      <c r="Q72" s="116"/>
      <c r="R72" s="113"/>
      <c r="S72" s="116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</row>
    <row r="73" spans="1:35" ht="12.75" customHeight="1" x14ac:dyDescent="0.2">
      <c r="A73" s="113"/>
      <c r="B73" s="114"/>
      <c r="C73" s="115"/>
      <c r="D73" s="117">
        <f t="shared" si="10"/>
        <v>23</v>
      </c>
      <c r="E73" s="534"/>
      <c r="F73" s="534"/>
      <c r="G73" s="534"/>
      <c r="H73" s="534"/>
      <c r="I73" s="534"/>
      <c r="J73" s="534"/>
      <c r="K73" s="534"/>
      <c r="L73" s="534"/>
      <c r="M73" s="534"/>
      <c r="N73" s="116"/>
      <c r="O73" s="116"/>
      <c r="P73" s="116"/>
      <c r="Q73" s="116"/>
      <c r="R73" s="113"/>
      <c r="S73" s="116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</row>
    <row r="74" spans="1:35" ht="12.75" customHeight="1" x14ac:dyDescent="0.2">
      <c r="A74" s="113"/>
      <c r="B74" s="114"/>
      <c r="C74" s="115"/>
      <c r="D74" s="117">
        <f t="shared" si="10"/>
        <v>24</v>
      </c>
      <c r="E74" s="534"/>
      <c r="F74" s="534"/>
      <c r="G74" s="534"/>
      <c r="H74" s="534"/>
      <c r="I74" s="534"/>
      <c r="J74" s="534"/>
      <c r="K74" s="534"/>
      <c r="L74" s="534"/>
      <c r="M74" s="534"/>
      <c r="N74" s="116"/>
      <c r="O74" s="116"/>
      <c r="P74" s="116"/>
      <c r="Q74" s="116"/>
      <c r="R74" s="113"/>
      <c r="S74" s="116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</row>
    <row r="75" spans="1:35" ht="12.75" customHeight="1" x14ac:dyDescent="0.2">
      <c r="A75" s="113"/>
      <c r="B75" s="114"/>
      <c r="C75" s="115"/>
      <c r="D75" s="117">
        <f t="shared" si="10"/>
        <v>25</v>
      </c>
      <c r="E75" s="534"/>
      <c r="F75" s="534"/>
      <c r="G75" s="534"/>
      <c r="H75" s="534"/>
      <c r="I75" s="534"/>
      <c r="J75" s="534"/>
      <c r="K75" s="534"/>
      <c r="L75" s="534"/>
      <c r="M75" s="534"/>
      <c r="N75" s="116"/>
      <c r="O75" s="116"/>
      <c r="P75" s="116"/>
      <c r="Q75" s="116"/>
      <c r="R75" s="113"/>
      <c r="S75" s="116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</row>
    <row r="76" spans="1:35" ht="12.75" customHeight="1" x14ac:dyDescent="0.2">
      <c r="A76" s="113"/>
      <c r="B76" s="114"/>
      <c r="C76" s="115"/>
      <c r="D76" s="117">
        <f t="shared" si="10"/>
        <v>26</v>
      </c>
      <c r="E76" s="534"/>
      <c r="F76" s="534"/>
      <c r="G76" s="534"/>
      <c r="H76" s="534"/>
      <c r="I76" s="534"/>
      <c r="J76" s="534"/>
      <c r="K76" s="534"/>
      <c r="L76" s="534"/>
      <c r="M76" s="534"/>
      <c r="N76" s="116"/>
      <c r="O76" s="116"/>
      <c r="P76" s="116"/>
      <c r="Q76" s="116"/>
      <c r="R76" s="113"/>
      <c r="S76" s="116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</row>
    <row r="77" spans="1:35" ht="12" customHeight="1" x14ac:dyDescent="0.2">
      <c r="A77" s="113"/>
      <c r="B77" s="114"/>
      <c r="C77" s="115"/>
      <c r="D77" s="113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3"/>
      <c r="S77" s="116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</row>
    <row r="78" spans="1:35" ht="12" customHeight="1" x14ac:dyDescent="0.2">
      <c r="A78" s="113"/>
      <c r="B78" s="114"/>
      <c r="C78" s="115"/>
      <c r="D78" s="113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3"/>
      <c r="S78" s="116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</row>
    <row r="79" spans="1:35" ht="12" customHeight="1" x14ac:dyDescent="0.2">
      <c r="A79" s="113"/>
      <c r="B79" s="114"/>
      <c r="C79" s="115"/>
      <c r="D79" s="113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3"/>
      <c r="S79" s="116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</row>
    <row r="80" spans="1:35" ht="12" customHeight="1" x14ac:dyDescent="0.2">
      <c r="A80" s="113"/>
      <c r="B80" s="114"/>
      <c r="C80" s="115"/>
      <c r="D80" s="113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3"/>
      <c r="S80" s="116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</row>
    <row r="81" spans="1:35" ht="14.25" customHeight="1" x14ac:dyDescent="0.2">
      <c r="A81" s="111"/>
      <c r="B81" s="29"/>
      <c r="C81" s="112"/>
      <c r="D81" s="111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111"/>
      <c r="S81" s="87"/>
      <c r="T81" s="111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111"/>
      <c r="AI81" s="111"/>
    </row>
    <row r="82" spans="1:35" ht="14.25" customHeight="1" x14ac:dyDescent="0.2">
      <c r="A82" s="83"/>
      <c r="B82" s="83"/>
      <c r="C82" s="83"/>
      <c r="D82" s="29" t="s">
        <v>219</v>
      </c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83"/>
      <c r="S82" s="49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</row>
    <row r="83" spans="1:35" ht="14.25" customHeight="1" x14ac:dyDescent="0.2">
      <c r="A83" s="83"/>
      <c r="B83" s="83"/>
      <c r="C83" s="83"/>
      <c r="D83" s="83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83"/>
      <c r="S83" s="49"/>
      <c r="T83" s="83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83"/>
      <c r="AI83" s="83"/>
    </row>
    <row r="84" spans="1:35" ht="12.75" customHeight="1" x14ac:dyDescent="0.2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76"/>
      <c r="AI84" s="76"/>
    </row>
    <row r="85" spans="1:35" ht="12.75" customHeight="1" x14ac:dyDescent="0.2">
      <c r="A85" s="85"/>
      <c r="B85" s="85"/>
      <c r="C85" s="85"/>
      <c r="D85" s="85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85"/>
      <c r="S85" s="76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</row>
    <row r="86" spans="1:35" ht="12.75" customHeight="1" x14ac:dyDescent="0.2">
      <c r="A86" s="85"/>
      <c r="B86" s="85"/>
      <c r="C86" s="85"/>
      <c r="D86" s="85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85"/>
      <c r="S86" s="76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</row>
    <row r="87" spans="1:35" ht="12.75" customHeight="1" x14ac:dyDescent="0.2">
      <c r="A87" s="85"/>
      <c r="B87" s="85"/>
      <c r="C87" s="85"/>
      <c r="D87" s="85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85"/>
      <c r="S87" s="76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</row>
    <row r="88" spans="1:35" ht="12.75" customHeight="1" x14ac:dyDescent="0.2">
      <c r="A88" s="85"/>
      <c r="B88" s="85"/>
      <c r="C88" s="85"/>
      <c r="D88" s="85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85"/>
      <c r="S88" s="76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</row>
    <row r="89" spans="1:35" ht="12.75" customHeight="1" x14ac:dyDescent="0.2">
      <c r="A89" s="85"/>
      <c r="B89" s="85"/>
      <c r="C89" s="85"/>
      <c r="D89" s="85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85"/>
      <c r="S89" s="76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</row>
    <row r="90" spans="1:35" ht="12.75" customHeight="1" x14ac:dyDescent="0.2">
      <c r="A90" s="85"/>
      <c r="B90" s="85"/>
      <c r="C90" s="85"/>
      <c r="D90" s="85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85"/>
      <c r="S90" s="76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</row>
    <row r="91" spans="1:35" ht="12.75" customHeight="1" x14ac:dyDescent="0.2">
      <c r="A91" s="85"/>
      <c r="B91" s="85"/>
      <c r="C91" s="85"/>
      <c r="D91" s="85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85"/>
      <c r="S91" s="76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5" ht="12.75" customHeight="1" x14ac:dyDescent="0.2">
      <c r="A92" s="85"/>
      <c r="B92" s="85"/>
      <c r="C92" s="85"/>
      <c r="D92" s="85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85"/>
      <c r="S92" s="76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</row>
    <row r="93" spans="1:35" ht="12.75" customHeight="1" x14ac:dyDescent="0.2">
      <c r="A93" s="85"/>
      <c r="B93" s="85"/>
      <c r="C93" s="85"/>
      <c r="D93" s="85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85"/>
      <c r="S93" s="76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</row>
    <row r="94" spans="1:35" ht="12.75" customHeight="1" x14ac:dyDescent="0.2">
      <c r="A94" s="85"/>
      <c r="B94" s="85"/>
      <c r="C94" s="85"/>
      <c r="D94" s="85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85"/>
      <c r="S94" s="76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</row>
    <row r="95" spans="1:35" ht="12.75" customHeight="1" x14ac:dyDescent="0.2">
      <c r="A95" s="85"/>
      <c r="B95" s="85"/>
      <c r="C95" s="85"/>
      <c r="D95" s="85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85"/>
      <c r="S95" s="76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</row>
    <row r="96" spans="1:35" ht="12.75" customHeight="1" x14ac:dyDescent="0.2">
      <c r="A96" s="85"/>
      <c r="B96" s="85"/>
      <c r="C96" s="85"/>
      <c r="D96" s="85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85"/>
      <c r="S96" s="76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</row>
    <row r="97" spans="1:35" ht="12.75" customHeight="1" x14ac:dyDescent="0.2">
      <c r="A97" s="85"/>
      <c r="B97" s="85"/>
      <c r="C97" s="85"/>
      <c r="D97" s="85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85"/>
      <c r="S97" s="76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</row>
    <row r="98" spans="1:35" ht="12.75" customHeight="1" x14ac:dyDescent="0.2">
      <c r="A98" s="85"/>
      <c r="B98" s="85"/>
      <c r="C98" s="85"/>
      <c r="D98" s="85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85"/>
      <c r="S98" s="76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</row>
    <row r="99" spans="1:35" ht="12.75" customHeight="1" x14ac:dyDescent="0.2">
      <c r="A99" s="85"/>
      <c r="B99" s="85"/>
      <c r="C99" s="85"/>
      <c r="D99" s="85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85"/>
      <c r="S99" s="76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</row>
    <row r="100" spans="1:35" ht="12.75" customHeight="1" x14ac:dyDescent="0.2">
      <c r="A100" s="85"/>
      <c r="B100" s="85"/>
      <c r="C100" s="85"/>
      <c r="D100" s="85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85"/>
      <c r="S100" s="76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</row>
    <row r="101" spans="1:35" ht="12.75" customHeight="1" x14ac:dyDescent="0.2">
      <c r="A101" s="85"/>
      <c r="B101" s="85"/>
      <c r="C101" s="85"/>
      <c r="D101" s="85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85"/>
      <c r="S101" s="76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</row>
    <row r="102" spans="1:35" ht="12.75" customHeight="1" x14ac:dyDescent="0.2">
      <c r="A102" s="85"/>
      <c r="B102" s="85"/>
      <c r="C102" s="85"/>
      <c r="D102" s="85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85"/>
      <c r="S102" s="76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</row>
    <row r="103" spans="1:35" ht="12.75" customHeight="1" x14ac:dyDescent="0.2">
      <c r="A103" s="85"/>
      <c r="B103" s="85"/>
      <c r="C103" s="85"/>
      <c r="D103" s="85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85"/>
      <c r="S103" s="76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</row>
    <row r="104" spans="1:35" ht="12.75" customHeight="1" x14ac:dyDescent="0.2">
      <c r="A104" s="85"/>
      <c r="B104" s="85"/>
      <c r="C104" s="85"/>
      <c r="D104" s="85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85"/>
      <c r="S104" s="76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</row>
    <row r="105" spans="1:35" ht="12.75" customHeight="1" x14ac:dyDescent="0.2">
      <c r="A105" s="85"/>
      <c r="B105" s="85"/>
      <c r="C105" s="85"/>
      <c r="D105" s="85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85"/>
      <c r="S105" s="76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</row>
    <row r="106" spans="1:35" ht="12.75" customHeight="1" x14ac:dyDescent="0.2">
      <c r="A106" s="85"/>
      <c r="B106" s="85"/>
      <c r="C106" s="85"/>
      <c r="D106" s="85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85"/>
      <c r="S106" s="76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</row>
    <row r="107" spans="1:35" ht="12.75" customHeight="1" x14ac:dyDescent="0.2">
      <c r="A107" s="85"/>
      <c r="B107" s="85"/>
      <c r="C107" s="85"/>
      <c r="D107" s="85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85"/>
      <c r="S107" s="76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</row>
    <row r="108" spans="1:35" ht="12.75" customHeight="1" x14ac:dyDescent="0.2">
      <c r="A108" s="85"/>
      <c r="B108" s="85"/>
      <c r="C108" s="85"/>
      <c r="D108" s="85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85"/>
      <c r="S108" s="76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</row>
    <row r="109" spans="1:35" ht="12.75" customHeight="1" x14ac:dyDescent="0.2">
      <c r="A109" s="85"/>
      <c r="B109" s="85"/>
      <c r="C109" s="85"/>
      <c r="D109" s="85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85"/>
      <c r="S109" s="76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</row>
    <row r="110" spans="1:35" ht="12.75" customHeight="1" x14ac:dyDescent="0.2">
      <c r="A110" s="85"/>
      <c r="B110" s="85"/>
      <c r="C110" s="85"/>
      <c r="D110" s="85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85"/>
      <c r="S110" s="76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</row>
    <row r="111" spans="1:35" ht="12.75" customHeight="1" x14ac:dyDescent="0.2">
      <c r="A111" s="85"/>
      <c r="B111" s="85"/>
      <c r="C111" s="85"/>
      <c r="D111" s="85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85"/>
      <c r="S111" s="76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</row>
    <row r="112" spans="1:35" ht="12.75" customHeight="1" x14ac:dyDescent="0.2">
      <c r="A112" s="85"/>
      <c r="B112" s="85"/>
      <c r="C112" s="85"/>
      <c r="D112" s="85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85"/>
      <c r="S112" s="76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</row>
    <row r="113" spans="1:35" ht="12.75" customHeight="1" x14ac:dyDescent="0.2">
      <c r="A113" s="85"/>
      <c r="B113" s="85"/>
      <c r="C113" s="85"/>
      <c r="D113" s="85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85"/>
      <c r="S113" s="76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</row>
    <row r="114" spans="1:35" ht="12.75" customHeight="1" x14ac:dyDescent="0.2">
      <c r="A114" s="85"/>
      <c r="B114" s="85"/>
      <c r="C114" s="85"/>
      <c r="D114" s="85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85"/>
      <c r="S114" s="76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</row>
    <row r="115" spans="1:35" ht="12.75" customHeight="1" x14ac:dyDescent="0.2">
      <c r="A115" s="85"/>
      <c r="B115" s="85"/>
      <c r="C115" s="85"/>
      <c r="D115" s="85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85"/>
      <c r="S115" s="76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</row>
    <row r="116" spans="1:35" ht="12.75" customHeight="1" x14ac:dyDescent="0.2">
      <c r="A116" s="85"/>
      <c r="B116" s="85"/>
      <c r="C116" s="85"/>
      <c r="D116" s="85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85"/>
      <c r="S116" s="76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</row>
    <row r="117" spans="1:35" ht="12.75" customHeight="1" x14ac:dyDescent="0.2">
      <c r="A117" s="85"/>
      <c r="B117" s="85"/>
      <c r="C117" s="85"/>
      <c r="D117" s="85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85"/>
      <c r="S117" s="76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</row>
    <row r="118" spans="1:35" ht="12.75" customHeight="1" x14ac:dyDescent="0.2">
      <c r="A118" s="85"/>
      <c r="B118" s="85"/>
      <c r="C118" s="85"/>
      <c r="D118" s="85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85"/>
      <c r="S118" s="76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</row>
    <row r="119" spans="1:35" ht="12.75" customHeight="1" x14ac:dyDescent="0.2">
      <c r="A119" s="85"/>
      <c r="B119" s="85"/>
      <c r="C119" s="85"/>
      <c r="D119" s="85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85"/>
      <c r="S119" s="76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</row>
    <row r="120" spans="1:35" ht="12.75" customHeight="1" x14ac:dyDescent="0.2">
      <c r="A120" s="85"/>
      <c r="B120" s="85"/>
      <c r="C120" s="85"/>
      <c r="D120" s="85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85"/>
      <c r="S120" s="76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</row>
    <row r="121" spans="1:35" ht="12.75" customHeight="1" x14ac:dyDescent="0.2">
      <c r="A121" s="85"/>
      <c r="B121" s="85"/>
      <c r="C121" s="85"/>
      <c r="D121" s="85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85"/>
      <c r="S121" s="76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</row>
    <row r="122" spans="1:35" ht="12.75" customHeight="1" x14ac:dyDescent="0.2">
      <c r="A122" s="85"/>
      <c r="B122" s="85"/>
      <c r="C122" s="85"/>
      <c r="D122" s="85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85"/>
      <c r="S122" s="76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</row>
    <row r="123" spans="1:35" ht="12.75" customHeight="1" x14ac:dyDescent="0.2">
      <c r="A123" s="85"/>
      <c r="B123" s="85"/>
      <c r="C123" s="85"/>
      <c r="D123" s="85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85"/>
      <c r="S123" s="76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</row>
    <row r="124" spans="1:35" ht="12.75" customHeight="1" x14ac:dyDescent="0.2">
      <c r="A124" s="85"/>
      <c r="B124" s="85"/>
      <c r="C124" s="85"/>
      <c r="D124" s="85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85"/>
      <c r="S124" s="76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</row>
    <row r="125" spans="1:35" ht="12.75" customHeight="1" x14ac:dyDescent="0.2">
      <c r="A125" s="85"/>
      <c r="B125" s="85"/>
      <c r="C125" s="85"/>
      <c r="D125" s="85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85"/>
      <c r="S125" s="76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</row>
    <row r="126" spans="1:35" ht="12.75" customHeight="1" x14ac:dyDescent="0.2">
      <c r="A126" s="85"/>
      <c r="B126" s="85"/>
      <c r="C126" s="85"/>
      <c r="D126" s="85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85"/>
      <c r="S126" s="76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</row>
    <row r="127" spans="1:35" ht="12.75" customHeight="1" x14ac:dyDescent="0.2">
      <c r="A127" s="85"/>
      <c r="B127" s="85"/>
      <c r="C127" s="85"/>
      <c r="D127" s="85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85"/>
      <c r="S127" s="76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</row>
    <row r="128" spans="1:35" ht="12.75" customHeight="1" x14ac:dyDescent="0.2">
      <c r="A128" s="85"/>
      <c r="B128" s="85"/>
      <c r="C128" s="85"/>
      <c r="D128" s="85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85"/>
      <c r="S128" s="76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</row>
    <row r="129" spans="1:35" ht="12.75" customHeight="1" x14ac:dyDescent="0.2">
      <c r="A129" s="85"/>
      <c r="B129" s="85"/>
      <c r="C129" s="85"/>
      <c r="D129" s="85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85"/>
      <c r="S129" s="76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</row>
    <row r="130" spans="1:35" ht="12.75" customHeight="1" x14ac:dyDescent="0.2">
      <c r="A130" s="85"/>
      <c r="B130" s="85"/>
      <c r="C130" s="85"/>
      <c r="D130" s="85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85"/>
      <c r="S130" s="76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</row>
    <row r="131" spans="1:35" ht="12.75" customHeight="1" x14ac:dyDescent="0.2">
      <c r="A131" s="85"/>
      <c r="B131" s="85"/>
      <c r="C131" s="85"/>
      <c r="D131" s="85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85"/>
      <c r="S131" s="76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</row>
    <row r="132" spans="1:35" ht="12.75" customHeight="1" x14ac:dyDescent="0.2">
      <c r="A132" s="85"/>
      <c r="B132" s="85"/>
      <c r="C132" s="85"/>
      <c r="D132" s="85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85"/>
      <c r="S132" s="76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</row>
    <row r="133" spans="1:35" ht="12.75" customHeight="1" x14ac:dyDescent="0.2">
      <c r="A133" s="85"/>
      <c r="B133" s="85"/>
      <c r="C133" s="85"/>
      <c r="D133" s="85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85"/>
      <c r="S133" s="76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</row>
    <row r="134" spans="1:35" ht="12.75" customHeight="1" x14ac:dyDescent="0.2">
      <c r="A134" s="85"/>
      <c r="B134" s="85"/>
      <c r="C134" s="85"/>
      <c r="D134" s="85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85"/>
      <c r="S134" s="76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</row>
    <row r="135" spans="1:35" ht="12.75" customHeight="1" x14ac:dyDescent="0.2">
      <c r="A135" s="85"/>
      <c r="B135" s="85"/>
      <c r="C135" s="85"/>
      <c r="D135" s="85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85"/>
      <c r="S135" s="76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</row>
    <row r="136" spans="1:35" ht="12.75" customHeight="1" x14ac:dyDescent="0.2">
      <c r="A136" s="85"/>
      <c r="B136" s="85"/>
      <c r="C136" s="85"/>
      <c r="D136" s="85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85"/>
      <c r="S136" s="76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</row>
    <row r="137" spans="1:35" ht="12.75" customHeight="1" x14ac:dyDescent="0.2">
      <c r="A137" s="85"/>
      <c r="B137" s="85"/>
      <c r="C137" s="85"/>
      <c r="D137" s="85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85"/>
      <c r="S137" s="76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</row>
    <row r="138" spans="1:35" ht="12.75" customHeight="1" x14ac:dyDescent="0.2">
      <c r="A138" s="85"/>
      <c r="B138" s="85"/>
      <c r="C138" s="85"/>
      <c r="D138" s="85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85"/>
      <c r="S138" s="76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</row>
    <row r="139" spans="1:35" ht="12.75" customHeight="1" x14ac:dyDescent="0.2">
      <c r="A139" s="85"/>
      <c r="B139" s="85"/>
      <c r="C139" s="85"/>
      <c r="D139" s="85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85"/>
      <c r="S139" s="76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</row>
    <row r="140" spans="1:35" ht="12.75" customHeight="1" x14ac:dyDescent="0.2">
      <c r="A140" s="85"/>
      <c r="B140" s="85"/>
      <c r="C140" s="85"/>
      <c r="D140" s="85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85"/>
      <c r="S140" s="76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</row>
    <row r="141" spans="1:35" ht="12.75" customHeight="1" x14ac:dyDescent="0.2">
      <c r="A141" s="85"/>
      <c r="B141" s="85"/>
      <c r="C141" s="85"/>
      <c r="D141" s="85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85"/>
      <c r="S141" s="76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</row>
    <row r="142" spans="1:35" ht="12.75" customHeight="1" x14ac:dyDescent="0.2">
      <c r="A142" s="85"/>
      <c r="B142" s="85"/>
      <c r="C142" s="85"/>
      <c r="D142" s="85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85"/>
      <c r="S142" s="76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</row>
    <row r="143" spans="1:35" ht="12.75" customHeight="1" x14ac:dyDescent="0.2">
      <c r="A143" s="85"/>
      <c r="B143" s="85"/>
      <c r="C143" s="85"/>
      <c r="D143" s="85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85"/>
      <c r="S143" s="76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</row>
    <row r="144" spans="1:35" ht="12.75" customHeight="1" x14ac:dyDescent="0.2">
      <c r="A144" s="85"/>
      <c r="B144" s="85"/>
      <c r="C144" s="85"/>
      <c r="D144" s="85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85"/>
      <c r="S144" s="76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</row>
    <row r="145" spans="1:35" ht="12.75" customHeight="1" x14ac:dyDescent="0.2">
      <c r="A145" s="85"/>
      <c r="B145" s="85"/>
      <c r="C145" s="85"/>
      <c r="D145" s="85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85"/>
      <c r="S145" s="76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</row>
    <row r="146" spans="1:35" ht="12.75" customHeight="1" x14ac:dyDescent="0.2">
      <c r="A146" s="85"/>
      <c r="B146" s="85"/>
      <c r="C146" s="85"/>
      <c r="D146" s="85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85"/>
      <c r="S146" s="76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</row>
    <row r="147" spans="1:35" ht="12.75" customHeight="1" x14ac:dyDescent="0.2">
      <c r="A147" s="85"/>
      <c r="B147" s="85"/>
      <c r="C147" s="85"/>
      <c r="D147" s="85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85"/>
      <c r="S147" s="76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</row>
    <row r="148" spans="1:35" ht="12.75" customHeight="1" x14ac:dyDescent="0.2">
      <c r="A148" s="85"/>
      <c r="B148" s="85"/>
      <c r="C148" s="85"/>
      <c r="D148" s="85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85"/>
      <c r="S148" s="76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</row>
    <row r="149" spans="1:35" ht="12.75" customHeight="1" x14ac:dyDescent="0.2">
      <c r="A149" s="85"/>
      <c r="B149" s="85"/>
      <c r="C149" s="85"/>
      <c r="D149" s="85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85"/>
      <c r="S149" s="76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</row>
    <row r="150" spans="1:35" ht="12.75" customHeight="1" x14ac:dyDescent="0.2">
      <c r="A150" s="85"/>
      <c r="B150" s="85"/>
      <c r="C150" s="85"/>
      <c r="D150" s="85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85"/>
      <c r="S150" s="76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</row>
    <row r="151" spans="1:35" ht="12.75" customHeight="1" x14ac:dyDescent="0.2">
      <c r="A151" s="85"/>
      <c r="B151" s="85"/>
      <c r="C151" s="85"/>
      <c r="D151" s="85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85"/>
      <c r="S151" s="76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</row>
    <row r="152" spans="1:35" ht="12.75" customHeight="1" x14ac:dyDescent="0.2">
      <c r="A152" s="85"/>
      <c r="B152" s="85"/>
      <c r="C152" s="85"/>
      <c r="D152" s="85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85"/>
      <c r="S152" s="76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</row>
    <row r="153" spans="1:35" ht="12.75" customHeight="1" x14ac:dyDescent="0.2">
      <c r="A153" s="85"/>
      <c r="B153" s="85"/>
      <c r="C153" s="85"/>
      <c r="D153" s="85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85"/>
      <c r="S153" s="76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</row>
    <row r="154" spans="1:35" ht="12.75" customHeight="1" x14ac:dyDescent="0.2">
      <c r="A154" s="85"/>
      <c r="B154" s="85"/>
      <c r="C154" s="85"/>
      <c r="D154" s="85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85"/>
      <c r="S154" s="76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</row>
    <row r="155" spans="1:35" ht="12.75" customHeight="1" x14ac:dyDescent="0.2">
      <c r="A155" s="85"/>
      <c r="B155" s="85"/>
      <c r="C155" s="85"/>
      <c r="D155" s="85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85"/>
      <c r="S155" s="76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</row>
    <row r="156" spans="1:35" ht="12.75" customHeight="1" x14ac:dyDescent="0.2">
      <c r="A156" s="85"/>
      <c r="B156" s="85"/>
      <c r="C156" s="85"/>
      <c r="D156" s="85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85"/>
      <c r="S156" s="76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</row>
    <row r="157" spans="1:35" ht="12.75" customHeight="1" x14ac:dyDescent="0.2">
      <c r="A157" s="85"/>
      <c r="B157" s="85"/>
      <c r="C157" s="85"/>
      <c r="D157" s="85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85"/>
      <c r="S157" s="76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</row>
    <row r="158" spans="1:35" ht="12.75" customHeight="1" x14ac:dyDescent="0.2">
      <c r="A158" s="85"/>
      <c r="B158" s="85"/>
      <c r="C158" s="85"/>
      <c r="D158" s="85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85"/>
      <c r="S158" s="76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</row>
    <row r="159" spans="1:35" ht="12.75" customHeight="1" x14ac:dyDescent="0.2">
      <c r="A159" s="85"/>
      <c r="B159" s="85"/>
      <c r="C159" s="85"/>
      <c r="D159" s="85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85"/>
      <c r="S159" s="76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</row>
    <row r="160" spans="1:35" ht="12.75" customHeight="1" x14ac:dyDescent="0.2">
      <c r="A160" s="85"/>
      <c r="B160" s="85"/>
      <c r="C160" s="85"/>
      <c r="D160" s="85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85"/>
      <c r="S160" s="76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</row>
    <row r="161" spans="1:35" ht="12.75" customHeight="1" x14ac:dyDescent="0.2">
      <c r="A161" s="85"/>
      <c r="B161" s="85"/>
      <c r="C161" s="85"/>
      <c r="D161" s="85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85"/>
      <c r="S161" s="76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</row>
    <row r="162" spans="1:35" ht="12.75" customHeight="1" x14ac:dyDescent="0.2">
      <c r="A162" s="85"/>
      <c r="B162" s="85"/>
      <c r="C162" s="85"/>
      <c r="D162" s="85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85"/>
      <c r="S162" s="76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</row>
    <row r="163" spans="1:35" ht="12.75" customHeight="1" x14ac:dyDescent="0.2">
      <c r="A163" s="85"/>
      <c r="B163" s="85"/>
      <c r="C163" s="85"/>
      <c r="D163" s="85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85"/>
      <c r="S163" s="76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</row>
    <row r="164" spans="1:35" ht="12.75" customHeight="1" x14ac:dyDescent="0.2">
      <c r="A164" s="85"/>
      <c r="B164" s="85"/>
      <c r="C164" s="85"/>
      <c r="D164" s="85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85"/>
      <c r="S164" s="76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</row>
    <row r="165" spans="1:35" ht="12.75" customHeight="1" x14ac:dyDescent="0.2">
      <c r="A165" s="85"/>
      <c r="B165" s="85"/>
      <c r="C165" s="85"/>
      <c r="D165" s="85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85"/>
      <c r="S165" s="76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</row>
    <row r="166" spans="1:35" ht="12.75" customHeight="1" x14ac:dyDescent="0.2">
      <c r="A166" s="85"/>
      <c r="B166" s="85"/>
      <c r="C166" s="85"/>
      <c r="D166" s="85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85"/>
      <c r="S166" s="76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</row>
    <row r="167" spans="1:35" ht="12.75" customHeight="1" x14ac:dyDescent="0.2">
      <c r="A167" s="85"/>
      <c r="B167" s="85"/>
      <c r="C167" s="85"/>
      <c r="D167" s="85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85"/>
      <c r="S167" s="76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</row>
    <row r="168" spans="1:35" ht="12.75" customHeight="1" x14ac:dyDescent="0.2">
      <c r="A168" s="85"/>
      <c r="B168" s="85"/>
      <c r="C168" s="85"/>
      <c r="D168" s="85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85"/>
      <c r="S168" s="76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</row>
    <row r="169" spans="1:35" ht="12.75" customHeight="1" x14ac:dyDescent="0.2">
      <c r="A169" s="85"/>
      <c r="B169" s="85"/>
      <c r="C169" s="85"/>
      <c r="D169" s="85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85"/>
      <c r="S169" s="76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</row>
    <row r="170" spans="1:35" ht="12.75" customHeight="1" x14ac:dyDescent="0.2">
      <c r="A170" s="85"/>
      <c r="B170" s="85"/>
      <c r="C170" s="85"/>
      <c r="D170" s="85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85"/>
      <c r="S170" s="76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</row>
    <row r="171" spans="1:35" ht="12.75" customHeight="1" x14ac:dyDescent="0.2">
      <c r="A171" s="85"/>
      <c r="B171" s="85"/>
      <c r="C171" s="85"/>
      <c r="D171" s="85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85"/>
      <c r="S171" s="76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</row>
    <row r="172" spans="1:35" ht="12.75" customHeight="1" x14ac:dyDescent="0.2">
      <c r="A172" s="85"/>
      <c r="B172" s="85"/>
      <c r="C172" s="85"/>
      <c r="D172" s="85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85"/>
      <c r="S172" s="76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</row>
    <row r="173" spans="1:35" ht="12.75" customHeight="1" x14ac:dyDescent="0.2">
      <c r="A173" s="85"/>
      <c r="B173" s="85"/>
      <c r="C173" s="85"/>
      <c r="D173" s="85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85"/>
      <c r="S173" s="76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</row>
    <row r="174" spans="1:35" ht="12.75" customHeight="1" x14ac:dyDescent="0.2">
      <c r="A174" s="85"/>
      <c r="B174" s="85"/>
      <c r="C174" s="85"/>
      <c r="D174" s="85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85"/>
      <c r="S174" s="76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</row>
    <row r="175" spans="1:35" ht="12.75" customHeight="1" x14ac:dyDescent="0.2">
      <c r="A175" s="85"/>
      <c r="B175" s="85"/>
      <c r="C175" s="85"/>
      <c r="D175" s="85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85"/>
      <c r="S175" s="76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</row>
    <row r="176" spans="1:35" ht="12.75" customHeight="1" x14ac:dyDescent="0.2">
      <c r="A176" s="85"/>
      <c r="B176" s="85"/>
      <c r="C176" s="85"/>
      <c r="D176" s="85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85"/>
      <c r="S176" s="76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</row>
    <row r="177" spans="1:35" ht="12.75" customHeight="1" x14ac:dyDescent="0.2">
      <c r="A177" s="85"/>
      <c r="B177" s="85"/>
      <c r="C177" s="85"/>
      <c r="D177" s="85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85"/>
      <c r="S177" s="76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</row>
    <row r="178" spans="1:35" ht="12.75" customHeight="1" x14ac:dyDescent="0.2">
      <c r="A178" s="85"/>
      <c r="B178" s="85"/>
      <c r="C178" s="85"/>
      <c r="D178" s="85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85"/>
      <c r="S178" s="76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</row>
    <row r="179" spans="1:35" ht="12.75" customHeight="1" x14ac:dyDescent="0.2">
      <c r="A179" s="85"/>
      <c r="B179" s="85"/>
      <c r="C179" s="85"/>
      <c r="D179" s="85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85"/>
      <c r="S179" s="76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</row>
    <row r="180" spans="1:35" ht="12.75" customHeight="1" x14ac:dyDescent="0.2">
      <c r="A180" s="85"/>
      <c r="B180" s="85"/>
      <c r="C180" s="85"/>
      <c r="D180" s="85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85"/>
      <c r="S180" s="76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</row>
    <row r="181" spans="1:35" ht="12.75" customHeight="1" x14ac:dyDescent="0.2">
      <c r="A181" s="85"/>
      <c r="B181" s="85"/>
      <c r="C181" s="85"/>
      <c r="D181" s="85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85"/>
      <c r="S181" s="76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</row>
    <row r="182" spans="1:35" ht="12.75" customHeight="1" x14ac:dyDescent="0.2">
      <c r="A182" s="85"/>
      <c r="B182" s="85"/>
      <c r="C182" s="85"/>
      <c r="D182" s="85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85"/>
      <c r="S182" s="76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</row>
    <row r="183" spans="1:35" ht="12.75" customHeight="1" x14ac:dyDescent="0.2">
      <c r="A183" s="85"/>
      <c r="B183" s="85"/>
      <c r="C183" s="85"/>
      <c r="D183" s="85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85"/>
      <c r="S183" s="76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</row>
    <row r="184" spans="1:35" ht="12.75" customHeight="1" x14ac:dyDescent="0.2">
      <c r="A184" s="85"/>
      <c r="B184" s="85"/>
      <c r="C184" s="85"/>
      <c r="D184" s="85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85"/>
      <c r="S184" s="76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</row>
    <row r="185" spans="1:35" ht="12.75" customHeight="1" x14ac:dyDescent="0.2">
      <c r="A185" s="85"/>
      <c r="B185" s="85"/>
      <c r="C185" s="85"/>
      <c r="D185" s="85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85"/>
      <c r="S185" s="76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</row>
    <row r="186" spans="1:35" ht="12.75" customHeight="1" x14ac:dyDescent="0.2">
      <c r="A186" s="85"/>
      <c r="B186" s="85"/>
      <c r="C186" s="85"/>
      <c r="D186" s="85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85"/>
      <c r="S186" s="76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</row>
    <row r="187" spans="1:35" ht="12.75" customHeight="1" x14ac:dyDescent="0.2">
      <c r="A187" s="85"/>
      <c r="B187" s="85"/>
      <c r="C187" s="85"/>
      <c r="D187" s="85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85"/>
      <c r="S187" s="76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</row>
    <row r="188" spans="1:35" ht="12.75" customHeight="1" x14ac:dyDescent="0.2">
      <c r="A188" s="85"/>
      <c r="B188" s="85"/>
      <c r="C188" s="85"/>
      <c r="D188" s="85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85"/>
      <c r="S188" s="76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</row>
    <row r="189" spans="1:35" ht="12.75" customHeight="1" x14ac:dyDescent="0.2">
      <c r="A189" s="85"/>
      <c r="B189" s="85"/>
      <c r="C189" s="85"/>
      <c r="D189" s="85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85"/>
      <c r="S189" s="76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</row>
    <row r="190" spans="1:35" ht="12.75" customHeight="1" x14ac:dyDescent="0.2">
      <c r="A190" s="85"/>
      <c r="B190" s="85"/>
      <c r="C190" s="85"/>
      <c r="D190" s="85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85"/>
      <c r="S190" s="76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</row>
    <row r="191" spans="1:35" ht="12.75" customHeight="1" x14ac:dyDescent="0.2">
      <c r="A191" s="85"/>
      <c r="B191" s="85"/>
      <c r="C191" s="85"/>
      <c r="D191" s="85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85"/>
      <c r="S191" s="76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</row>
    <row r="192" spans="1:35" ht="12.75" customHeight="1" x14ac:dyDescent="0.2">
      <c r="A192" s="85"/>
      <c r="B192" s="85"/>
      <c r="C192" s="85"/>
      <c r="D192" s="85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85"/>
      <c r="S192" s="76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</row>
    <row r="193" spans="1:35" ht="12.75" customHeight="1" x14ac:dyDescent="0.2">
      <c r="A193" s="85"/>
      <c r="B193" s="85"/>
      <c r="C193" s="85"/>
      <c r="D193" s="85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85"/>
      <c r="S193" s="76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</row>
    <row r="194" spans="1:35" ht="12.75" customHeight="1" x14ac:dyDescent="0.2">
      <c r="A194" s="85"/>
      <c r="B194" s="85"/>
      <c r="C194" s="85"/>
      <c r="D194" s="85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85"/>
      <c r="S194" s="76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</row>
    <row r="195" spans="1:35" ht="12.75" customHeight="1" x14ac:dyDescent="0.2">
      <c r="A195" s="85"/>
      <c r="B195" s="85"/>
      <c r="C195" s="85"/>
      <c r="D195" s="85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85"/>
      <c r="S195" s="76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</row>
    <row r="196" spans="1:35" ht="12.75" customHeight="1" x14ac:dyDescent="0.2">
      <c r="A196" s="85"/>
      <c r="B196" s="85"/>
      <c r="C196" s="85"/>
      <c r="D196" s="85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85"/>
      <c r="S196" s="76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</row>
    <row r="197" spans="1:35" ht="12.75" customHeight="1" x14ac:dyDescent="0.2">
      <c r="A197" s="85"/>
      <c r="B197" s="85"/>
      <c r="C197" s="85"/>
      <c r="D197" s="85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85"/>
      <c r="S197" s="76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</row>
    <row r="198" spans="1:35" ht="12.75" customHeight="1" x14ac:dyDescent="0.2">
      <c r="A198" s="85"/>
      <c r="B198" s="85"/>
      <c r="C198" s="85"/>
      <c r="D198" s="85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85"/>
      <c r="S198" s="76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</row>
    <row r="199" spans="1:35" ht="12.75" customHeight="1" x14ac:dyDescent="0.2">
      <c r="A199" s="85"/>
      <c r="B199" s="85"/>
      <c r="C199" s="85"/>
      <c r="D199" s="85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85"/>
      <c r="S199" s="76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</row>
    <row r="200" spans="1:35" ht="12.75" customHeight="1" x14ac:dyDescent="0.2">
      <c r="A200" s="85"/>
      <c r="B200" s="85"/>
      <c r="C200" s="85"/>
      <c r="D200" s="85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85"/>
      <c r="S200" s="76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</row>
    <row r="201" spans="1:35" ht="12.75" customHeight="1" x14ac:dyDescent="0.2">
      <c r="A201" s="85"/>
      <c r="B201" s="85"/>
      <c r="C201" s="85"/>
      <c r="D201" s="85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85"/>
      <c r="S201" s="76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</row>
    <row r="202" spans="1:35" ht="12.75" customHeight="1" x14ac:dyDescent="0.2">
      <c r="A202" s="85"/>
      <c r="B202" s="85"/>
      <c r="C202" s="85"/>
      <c r="D202" s="85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85"/>
      <c r="S202" s="76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</row>
    <row r="203" spans="1:35" ht="12.75" customHeight="1" x14ac:dyDescent="0.2">
      <c r="A203" s="85"/>
      <c r="B203" s="85"/>
      <c r="C203" s="85"/>
      <c r="D203" s="85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85"/>
      <c r="S203" s="76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</row>
    <row r="204" spans="1:35" ht="12.75" customHeight="1" x14ac:dyDescent="0.2">
      <c r="A204" s="85"/>
      <c r="B204" s="85"/>
      <c r="C204" s="85"/>
      <c r="D204" s="85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85"/>
      <c r="S204" s="76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</row>
    <row r="205" spans="1:35" ht="12.75" customHeight="1" x14ac:dyDescent="0.2">
      <c r="A205" s="85"/>
      <c r="B205" s="85"/>
      <c r="C205" s="85"/>
      <c r="D205" s="85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85"/>
      <c r="S205" s="76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</row>
    <row r="206" spans="1:35" ht="12.75" customHeight="1" x14ac:dyDescent="0.2">
      <c r="A206" s="85"/>
      <c r="B206" s="85"/>
      <c r="C206" s="85"/>
      <c r="D206" s="85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85"/>
      <c r="S206" s="76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</row>
    <row r="207" spans="1:35" ht="12.75" customHeight="1" x14ac:dyDescent="0.2">
      <c r="A207" s="85"/>
      <c r="B207" s="85"/>
      <c r="C207" s="85"/>
      <c r="D207" s="85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85"/>
      <c r="S207" s="76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</row>
    <row r="208" spans="1:35" ht="12.75" customHeight="1" x14ac:dyDescent="0.2">
      <c r="A208" s="85"/>
      <c r="B208" s="85"/>
      <c r="C208" s="85"/>
      <c r="D208" s="85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85"/>
      <c r="S208" s="76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</row>
    <row r="209" spans="1:35" ht="12.75" customHeight="1" x14ac:dyDescent="0.2">
      <c r="A209" s="85"/>
      <c r="B209" s="85"/>
      <c r="C209" s="85"/>
      <c r="D209" s="85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85"/>
      <c r="S209" s="76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</row>
    <row r="210" spans="1:35" ht="12.75" customHeight="1" x14ac:dyDescent="0.2">
      <c r="A210" s="85"/>
      <c r="B210" s="85"/>
      <c r="C210" s="85"/>
      <c r="D210" s="85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85"/>
      <c r="S210" s="76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</row>
    <row r="211" spans="1:35" ht="12.75" customHeight="1" x14ac:dyDescent="0.2">
      <c r="A211" s="85"/>
      <c r="B211" s="85"/>
      <c r="C211" s="85"/>
      <c r="D211" s="85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85"/>
      <c r="S211" s="76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</row>
    <row r="212" spans="1:35" ht="12.75" customHeight="1" x14ac:dyDescent="0.2">
      <c r="A212" s="85"/>
      <c r="B212" s="85"/>
      <c r="C212" s="85"/>
      <c r="D212" s="85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85"/>
      <c r="S212" s="76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</row>
    <row r="213" spans="1:35" ht="12.75" customHeight="1" x14ac:dyDescent="0.2">
      <c r="A213" s="85"/>
      <c r="B213" s="85"/>
      <c r="C213" s="85"/>
      <c r="D213" s="85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85"/>
      <c r="S213" s="76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</row>
    <row r="214" spans="1:35" ht="12.75" customHeight="1" x14ac:dyDescent="0.2">
      <c r="A214" s="85"/>
      <c r="B214" s="85"/>
      <c r="C214" s="85"/>
      <c r="D214" s="85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85"/>
      <c r="S214" s="76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</row>
    <row r="215" spans="1:35" ht="12.75" customHeight="1" x14ac:dyDescent="0.2">
      <c r="A215" s="85"/>
      <c r="B215" s="85"/>
      <c r="C215" s="85"/>
      <c r="D215" s="85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85"/>
      <c r="S215" s="76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</row>
    <row r="216" spans="1:35" ht="12.75" customHeight="1" x14ac:dyDescent="0.2">
      <c r="A216" s="85"/>
      <c r="B216" s="85"/>
      <c r="C216" s="85"/>
      <c r="D216" s="85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85"/>
      <c r="S216" s="76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</row>
    <row r="217" spans="1:35" ht="12.75" customHeight="1" x14ac:dyDescent="0.2">
      <c r="A217" s="85"/>
      <c r="B217" s="85"/>
      <c r="C217" s="85"/>
      <c r="D217" s="85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85"/>
      <c r="S217" s="76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</row>
    <row r="218" spans="1:35" ht="12.75" customHeight="1" x14ac:dyDescent="0.2">
      <c r="A218" s="85"/>
      <c r="B218" s="85"/>
      <c r="C218" s="85"/>
      <c r="D218" s="85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85"/>
      <c r="S218" s="76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</row>
    <row r="219" spans="1:35" ht="12.75" customHeight="1" x14ac:dyDescent="0.2">
      <c r="A219" s="85"/>
      <c r="B219" s="85"/>
      <c r="C219" s="85"/>
      <c r="D219" s="85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85"/>
      <c r="S219" s="76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</row>
    <row r="220" spans="1:35" ht="12.75" customHeight="1" x14ac:dyDescent="0.2">
      <c r="A220" s="85"/>
      <c r="B220" s="85"/>
      <c r="C220" s="85"/>
      <c r="D220" s="85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85"/>
      <c r="S220" s="76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</row>
    <row r="221" spans="1:35" ht="12.75" customHeight="1" x14ac:dyDescent="0.2">
      <c r="A221" s="85"/>
      <c r="B221" s="85"/>
      <c r="C221" s="85"/>
      <c r="D221" s="85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85"/>
      <c r="S221" s="76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</row>
    <row r="222" spans="1:35" ht="12.75" customHeight="1" x14ac:dyDescent="0.2">
      <c r="A222" s="85"/>
      <c r="B222" s="85"/>
      <c r="C222" s="85"/>
      <c r="D222" s="85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85"/>
      <c r="S222" s="76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</row>
    <row r="223" spans="1:35" ht="12.75" customHeight="1" x14ac:dyDescent="0.2">
      <c r="A223" s="85"/>
      <c r="B223" s="85"/>
      <c r="C223" s="85"/>
      <c r="D223" s="85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85"/>
      <c r="S223" s="76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</row>
    <row r="224" spans="1:35" ht="12.75" customHeight="1" x14ac:dyDescent="0.2">
      <c r="A224" s="85"/>
      <c r="B224" s="85"/>
      <c r="C224" s="85"/>
      <c r="D224" s="85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85"/>
      <c r="S224" s="76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</row>
    <row r="225" spans="1:35" ht="12.75" customHeight="1" x14ac:dyDescent="0.2">
      <c r="A225" s="85"/>
      <c r="B225" s="85"/>
      <c r="C225" s="85"/>
      <c r="D225" s="85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85"/>
      <c r="S225" s="76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</row>
    <row r="226" spans="1:35" ht="12.75" customHeight="1" x14ac:dyDescent="0.2">
      <c r="A226" s="85"/>
      <c r="B226" s="85"/>
      <c r="C226" s="85"/>
      <c r="D226" s="85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85"/>
      <c r="S226" s="76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</row>
    <row r="227" spans="1:35" ht="12.75" customHeight="1" x14ac:dyDescent="0.2">
      <c r="A227" s="85"/>
      <c r="B227" s="85"/>
      <c r="C227" s="85"/>
      <c r="D227" s="85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85"/>
      <c r="S227" s="76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</row>
    <row r="228" spans="1:35" ht="12.75" customHeight="1" x14ac:dyDescent="0.2">
      <c r="A228" s="85"/>
      <c r="B228" s="85"/>
      <c r="C228" s="85"/>
      <c r="D228" s="85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85"/>
      <c r="S228" s="76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</row>
    <row r="229" spans="1:35" ht="12.75" customHeight="1" x14ac:dyDescent="0.2">
      <c r="A229" s="85"/>
      <c r="B229" s="85"/>
      <c r="C229" s="85"/>
      <c r="D229" s="85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85"/>
      <c r="S229" s="76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</row>
    <row r="230" spans="1:35" ht="12.75" customHeight="1" x14ac:dyDescent="0.2">
      <c r="A230" s="85"/>
      <c r="B230" s="85"/>
      <c r="C230" s="85"/>
      <c r="D230" s="85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85"/>
      <c r="S230" s="76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</row>
    <row r="231" spans="1:35" ht="12.75" customHeight="1" x14ac:dyDescent="0.2">
      <c r="A231" s="85"/>
      <c r="B231" s="85"/>
      <c r="C231" s="85"/>
      <c r="D231" s="85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85"/>
      <c r="S231" s="76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</row>
    <row r="232" spans="1:35" ht="12.75" customHeight="1" x14ac:dyDescent="0.2">
      <c r="A232" s="85"/>
      <c r="B232" s="85"/>
      <c r="C232" s="85"/>
      <c r="D232" s="85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85"/>
      <c r="S232" s="76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</row>
    <row r="233" spans="1:35" ht="12.75" customHeight="1" x14ac:dyDescent="0.2">
      <c r="A233" s="85"/>
      <c r="B233" s="85"/>
      <c r="C233" s="85"/>
      <c r="D233" s="85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85"/>
      <c r="S233" s="76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</row>
    <row r="234" spans="1:35" ht="12.75" customHeight="1" x14ac:dyDescent="0.2">
      <c r="A234" s="85"/>
      <c r="B234" s="85"/>
      <c r="C234" s="85"/>
      <c r="D234" s="85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85"/>
      <c r="S234" s="76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</row>
    <row r="235" spans="1:35" ht="12.75" customHeight="1" x14ac:dyDescent="0.2">
      <c r="A235" s="85"/>
      <c r="B235" s="85"/>
      <c r="C235" s="85"/>
      <c r="D235" s="85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85"/>
      <c r="S235" s="76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</row>
    <row r="236" spans="1:35" ht="12.75" customHeight="1" x14ac:dyDescent="0.2">
      <c r="A236" s="85"/>
      <c r="B236" s="85"/>
      <c r="C236" s="85"/>
      <c r="D236" s="85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85"/>
      <c r="S236" s="76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</row>
    <row r="237" spans="1:35" ht="12.75" customHeight="1" x14ac:dyDescent="0.2">
      <c r="A237" s="85"/>
      <c r="B237" s="85"/>
      <c r="C237" s="85"/>
      <c r="D237" s="85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85"/>
      <c r="S237" s="76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</row>
    <row r="238" spans="1:35" ht="12.75" customHeight="1" x14ac:dyDescent="0.2">
      <c r="A238" s="85"/>
      <c r="B238" s="85"/>
      <c r="C238" s="85"/>
      <c r="D238" s="85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85"/>
      <c r="S238" s="76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</row>
    <row r="239" spans="1:35" ht="12.75" customHeight="1" x14ac:dyDescent="0.2">
      <c r="A239" s="85"/>
      <c r="B239" s="85"/>
      <c r="C239" s="85"/>
      <c r="D239" s="85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85"/>
      <c r="S239" s="76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</row>
    <row r="240" spans="1:35" ht="12.75" customHeight="1" x14ac:dyDescent="0.2">
      <c r="A240" s="85"/>
      <c r="B240" s="85"/>
      <c r="C240" s="85"/>
      <c r="D240" s="85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85"/>
      <c r="S240" s="76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</row>
    <row r="241" spans="1:35" ht="12.75" customHeight="1" x14ac:dyDescent="0.2">
      <c r="A241" s="85"/>
      <c r="B241" s="85"/>
      <c r="C241" s="85"/>
      <c r="D241" s="85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85"/>
      <c r="S241" s="76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</row>
    <row r="242" spans="1:35" ht="12.75" customHeight="1" x14ac:dyDescent="0.2">
      <c r="A242" s="85"/>
      <c r="B242" s="85"/>
      <c r="C242" s="85"/>
      <c r="D242" s="85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85"/>
      <c r="S242" s="76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</row>
    <row r="243" spans="1:35" ht="12.75" customHeight="1" x14ac:dyDescent="0.2">
      <c r="A243" s="85"/>
      <c r="B243" s="85"/>
      <c r="C243" s="85"/>
      <c r="D243" s="85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85"/>
      <c r="S243" s="76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</row>
    <row r="244" spans="1:35" ht="12.75" customHeight="1" x14ac:dyDescent="0.2">
      <c r="A244" s="85"/>
      <c r="B244" s="85"/>
      <c r="C244" s="85"/>
      <c r="D244" s="85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85"/>
      <c r="S244" s="76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</row>
    <row r="245" spans="1:35" ht="12.75" customHeight="1" x14ac:dyDescent="0.2">
      <c r="A245" s="85"/>
      <c r="B245" s="85"/>
      <c r="C245" s="85"/>
      <c r="D245" s="85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85"/>
      <c r="S245" s="76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</row>
    <row r="246" spans="1:35" ht="12.75" customHeight="1" x14ac:dyDescent="0.2">
      <c r="A246" s="85"/>
      <c r="B246" s="85"/>
      <c r="C246" s="85"/>
      <c r="D246" s="85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85"/>
      <c r="S246" s="76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</row>
    <row r="247" spans="1:35" ht="12.75" customHeight="1" x14ac:dyDescent="0.2">
      <c r="A247" s="85"/>
      <c r="B247" s="85"/>
      <c r="C247" s="85"/>
      <c r="D247" s="85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85"/>
      <c r="S247" s="76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</row>
    <row r="248" spans="1:35" ht="12.75" customHeight="1" x14ac:dyDescent="0.2">
      <c r="A248" s="85"/>
      <c r="B248" s="85"/>
      <c r="C248" s="85"/>
      <c r="D248" s="85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85"/>
      <c r="S248" s="76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</row>
    <row r="249" spans="1:35" ht="12.75" customHeight="1" x14ac:dyDescent="0.2">
      <c r="A249" s="85"/>
      <c r="B249" s="85"/>
      <c r="C249" s="85"/>
      <c r="D249" s="85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85"/>
      <c r="S249" s="76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</row>
    <row r="250" spans="1:35" ht="12.75" customHeight="1" x14ac:dyDescent="0.2">
      <c r="A250" s="85"/>
      <c r="B250" s="85"/>
      <c r="C250" s="85"/>
      <c r="D250" s="85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85"/>
      <c r="S250" s="76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</row>
    <row r="251" spans="1:35" ht="12.75" customHeight="1" x14ac:dyDescent="0.2">
      <c r="A251" s="85"/>
      <c r="B251" s="85"/>
      <c r="C251" s="85"/>
      <c r="D251" s="85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85"/>
      <c r="S251" s="76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</row>
    <row r="252" spans="1:35" ht="12.75" customHeight="1" x14ac:dyDescent="0.2">
      <c r="A252" s="85"/>
      <c r="B252" s="85"/>
      <c r="C252" s="85"/>
      <c r="D252" s="85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85"/>
      <c r="S252" s="76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</row>
    <row r="253" spans="1:35" ht="12.75" customHeight="1" x14ac:dyDescent="0.2">
      <c r="A253" s="85"/>
      <c r="B253" s="85"/>
      <c r="C253" s="85"/>
      <c r="D253" s="85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85"/>
      <c r="S253" s="76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</row>
    <row r="254" spans="1:35" ht="12.75" customHeight="1" x14ac:dyDescent="0.2">
      <c r="A254" s="85"/>
      <c r="B254" s="85"/>
      <c r="C254" s="85"/>
      <c r="D254" s="85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85"/>
      <c r="S254" s="76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</row>
    <row r="255" spans="1:35" ht="12.75" customHeight="1" x14ac:dyDescent="0.2">
      <c r="A255" s="85"/>
      <c r="B255" s="85"/>
      <c r="C255" s="85"/>
      <c r="D255" s="85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85"/>
      <c r="S255" s="76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</row>
    <row r="256" spans="1:35" ht="12.75" customHeight="1" x14ac:dyDescent="0.2">
      <c r="A256" s="85"/>
      <c r="B256" s="85"/>
      <c r="C256" s="85"/>
      <c r="D256" s="85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85"/>
      <c r="S256" s="76"/>
      <c r="T256" s="85"/>
      <c r="U256" s="85"/>
      <c r="V256" s="85"/>
      <c r="W256" s="85"/>
      <c r="X256" s="85"/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</row>
    <row r="257" spans="1:35" ht="12.75" customHeight="1" x14ac:dyDescent="0.2">
      <c r="A257" s="85"/>
      <c r="B257" s="85"/>
      <c r="C257" s="85"/>
      <c r="D257" s="85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85"/>
      <c r="S257" s="76"/>
      <c r="T257" s="85"/>
      <c r="U257" s="85"/>
      <c r="V257" s="85"/>
      <c r="W257" s="85"/>
      <c r="X257" s="85"/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</row>
    <row r="258" spans="1:35" ht="12.75" customHeight="1" x14ac:dyDescent="0.2">
      <c r="A258" s="85"/>
      <c r="B258" s="85"/>
      <c r="C258" s="85"/>
      <c r="D258" s="85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85"/>
      <c r="S258" s="76"/>
      <c r="T258" s="85"/>
      <c r="U258" s="85"/>
      <c r="V258" s="85"/>
      <c r="W258" s="85"/>
      <c r="X258" s="85"/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</row>
    <row r="259" spans="1:35" ht="12.75" customHeight="1" x14ac:dyDescent="0.2">
      <c r="A259" s="85"/>
      <c r="B259" s="85"/>
      <c r="C259" s="85"/>
      <c r="D259" s="85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85"/>
      <c r="S259" s="76"/>
      <c r="T259" s="85"/>
      <c r="U259" s="85"/>
      <c r="V259" s="85"/>
      <c r="W259" s="85"/>
      <c r="X259" s="85"/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</row>
    <row r="260" spans="1:35" ht="12.75" customHeight="1" x14ac:dyDescent="0.2">
      <c r="A260" s="85"/>
      <c r="B260" s="85"/>
      <c r="C260" s="85"/>
      <c r="D260" s="85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85"/>
      <c r="S260" s="76"/>
      <c r="T260" s="85"/>
      <c r="U260" s="85"/>
      <c r="V260" s="85"/>
      <c r="W260" s="85"/>
      <c r="X260" s="85"/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</row>
    <row r="261" spans="1:35" ht="12.75" customHeight="1" x14ac:dyDescent="0.2">
      <c r="A261" s="85"/>
      <c r="B261" s="85"/>
      <c r="C261" s="85"/>
      <c r="D261" s="85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85"/>
      <c r="S261" s="76"/>
      <c r="T261" s="85"/>
      <c r="U261" s="85"/>
      <c r="V261" s="85"/>
      <c r="W261" s="85"/>
      <c r="X261" s="85"/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</row>
    <row r="262" spans="1:35" ht="12.75" customHeight="1" x14ac:dyDescent="0.2">
      <c r="A262" s="85"/>
      <c r="B262" s="85"/>
      <c r="C262" s="85"/>
      <c r="D262" s="85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85"/>
      <c r="S262" s="76"/>
      <c r="T262" s="85"/>
      <c r="U262" s="85"/>
      <c r="V262" s="85"/>
      <c r="W262" s="85"/>
      <c r="X262" s="85"/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</row>
    <row r="263" spans="1:35" ht="12.75" customHeight="1" x14ac:dyDescent="0.2">
      <c r="A263" s="85"/>
      <c r="B263" s="85"/>
      <c r="C263" s="85"/>
      <c r="D263" s="85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85"/>
      <c r="S263" s="76"/>
      <c r="T263" s="85"/>
      <c r="U263" s="85"/>
      <c r="V263" s="85"/>
      <c r="W263" s="85"/>
      <c r="X263" s="85"/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</row>
    <row r="264" spans="1:35" ht="12.75" customHeight="1" x14ac:dyDescent="0.2">
      <c r="A264" s="85"/>
      <c r="B264" s="85"/>
      <c r="C264" s="85"/>
      <c r="D264" s="85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85"/>
      <c r="S264" s="76"/>
      <c r="T264" s="85"/>
      <c r="U264" s="85"/>
      <c r="V264" s="85"/>
      <c r="W264" s="85"/>
      <c r="X264" s="85"/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</row>
    <row r="265" spans="1:35" ht="12.75" customHeight="1" x14ac:dyDescent="0.2">
      <c r="A265" s="85"/>
      <c r="B265" s="85"/>
      <c r="C265" s="85"/>
      <c r="D265" s="85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85"/>
      <c r="S265" s="76"/>
      <c r="T265" s="85"/>
      <c r="U265" s="85"/>
      <c r="V265" s="85"/>
      <c r="W265" s="85"/>
      <c r="X265" s="85"/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</row>
    <row r="266" spans="1:35" ht="12.75" customHeight="1" x14ac:dyDescent="0.2">
      <c r="A266" s="85"/>
      <c r="B266" s="85"/>
      <c r="C266" s="85"/>
      <c r="D266" s="85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85"/>
      <c r="S266" s="76"/>
      <c r="T266" s="85"/>
      <c r="U266" s="85"/>
      <c r="V266" s="85"/>
      <c r="W266" s="85"/>
      <c r="X266" s="85"/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</row>
    <row r="267" spans="1:35" ht="12.75" customHeight="1" x14ac:dyDescent="0.2">
      <c r="A267" s="85"/>
      <c r="B267" s="85"/>
      <c r="C267" s="85"/>
      <c r="D267" s="85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85"/>
      <c r="S267" s="76"/>
      <c r="T267" s="85"/>
      <c r="U267" s="85"/>
      <c r="V267" s="85"/>
      <c r="W267" s="85"/>
      <c r="X267" s="85"/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</row>
    <row r="268" spans="1:35" ht="12.75" customHeight="1" x14ac:dyDescent="0.2">
      <c r="A268" s="85"/>
      <c r="B268" s="85"/>
      <c r="C268" s="85"/>
      <c r="D268" s="85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85"/>
      <c r="S268" s="76"/>
      <c r="T268" s="85"/>
      <c r="U268" s="85"/>
      <c r="V268" s="85"/>
      <c r="W268" s="85"/>
      <c r="X268" s="85"/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</row>
    <row r="269" spans="1:35" ht="12.75" customHeight="1" x14ac:dyDescent="0.2">
      <c r="A269" s="85"/>
      <c r="B269" s="85"/>
      <c r="C269" s="85"/>
      <c r="D269" s="85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85"/>
      <c r="S269" s="76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</row>
    <row r="270" spans="1:35" ht="12.75" customHeight="1" x14ac:dyDescent="0.2">
      <c r="A270" s="85"/>
      <c r="B270" s="85"/>
      <c r="C270" s="85"/>
      <c r="D270" s="85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85"/>
      <c r="S270" s="76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</row>
    <row r="271" spans="1:35" ht="12.75" customHeight="1" x14ac:dyDescent="0.2">
      <c r="A271" s="85"/>
      <c r="B271" s="85"/>
      <c r="C271" s="85"/>
      <c r="D271" s="85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85"/>
      <c r="S271" s="76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</row>
    <row r="272" spans="1:35" ht="12.75" customHeight="1" x14ac:dyDescent="0.2">
      <c r="A272" s="85"/>
      <c r="B272" s="85"/>
      <c r="C272" s="85"/>
      <c r="D272" s="85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85"/>
      <c r="S272" s="76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</row>
    <row r="273" spans="1:35" ht="12.75" customHeight="1" x14ac:dyDescent="0.2">
      <c r="A273" s="85"/>
      <c r="B273" s="85"/>
      <c r="C273" s="85"/>
      <c r="D273" s="85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85"/>
      <c r="S273" s="76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</row>
    <row r="274" spans="1:35" ht="12.75" customHeight="1" x14ac:dyDescent="0.2">
      <c r="A274" s="85"/>
      <c r="B274" s="85"/>
      <c r="C274" s="85"/>
      <c r="D274" s="85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85"/>
      <c r="S274" s="76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</row>
    <row r="275" spans="1:35" ht="12.75" customHeight="1" x14ac:dyDescent="0.2">
      <c r="A275" s="85"/>
      <c r="B275" s="85"/>
      <c r="C275" s="85"/>
      <c r="D275" s="85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85"/>
      <c r="S275" s="76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</row>
    <row r="276" spans="1:35" ht="12.75" customHeight="1" x14ac:dyDescent="0.2">
      <c r="A276" s="85"/>
      <c r="B276" s="85"/>
      <c r="C276" s="85"/>
      <c r="D276" s="85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85"/>
      <c r="S276" s="76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</row>
    <row r="277" spans="1:35" ht="12.75" customHeight="1" x14ac:dyDescent="0.2">
      <c r="A277" s="85"/>
      <c r="B277" s="85"/>
      <c r="C277" s="85"/>
      <c r="D277" s="85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85"/>
      <c r="S277" s="76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</row>
    <row r="278" spans="1:35" ht="12.75" customHeight="1" x14ac:dyDescent="0.2">
      <c r="A278" s="85"/>
      <c r="B278" s="85"/>
      <c r="C278" s="85"/>
      <c r="D278" s="85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85"/>
      <c r="S278" s="76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</row>
    <row r="279" spans="1:35" ht="12.75" customHeight="1" x14ac:dyDescent="0.2">
      <c r="A279" s="85"/>
      <c r="B279" s="85"/>
      <c r="C279" s="85"/>
      <c r="D279" s="85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85"/>
      <c r="S279" s="76"/>
      <c r="T279" s="85"/>
      <c r="U279" s="85"/>
      <c r="V279" s="85"/>
      <c r="W279" s="85"/>
      <c r="X279" s="85"/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</row>
    <row r="280" spans="1:35" ht="12.75" customHeight="1" x14ac:dyDescent="0.2">
      <c r="A280" s="85"/>
      <c r="B280" s="85"/>
      <c r="C280" s="85"/>
      <c r="D280" s="85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85"/>
      <c r="S280" s="76"/>
      <c r="T280" s="85"/>
      <c r="U280" s="85"/>
      <c r="V280" s="85"/>
      <c r="W280" s="85"/>
      <c r="X280" s="85"/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</row>
    <row r="281" spans="1:35" ht="12.75" customHeight="1" x14ac:dyDescent="0.2">
      <c r="A281" s="85"/>
      <c r="B281" s="85"/>
      <c r="C281" s="85"/>
      <c r="D281" s="85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85"/>
      <c r="S281" s="76"/>
      <c r="T281" s="85"/>
      <c r="U281" s="85"/>
      <c r="V281" s="85"/>
      <c r="W281" s="85"/>
      <c r="X281" s="85"/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</row>
    <row r="282" spans="1:35" ht="12.75" customHeight="1" x14ac:dyDescent="0.2">
      <c r="A282" s="85"/>
      <c r="B282" s="85"/>
      <c r="C282" s="85"/>
      <c r="D282" s="85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85"/>
      <c r="S282" s="76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</row>
    <row r="283" spans="1:35" ht="15.75" customHeight="1" x14ac:dyDescent="0.2"/>
    <row r="284" spans="1:35" ht="15.75" customHeight="1" x14ac:dyDescent="0.2"/>
    <row r="285" spans="1:35" ht="15.75" customHeight="1" x14ac:dyDescent="0.2"/>
    <row r="286" spans="1:35" ht="15.75" customHeight="1" x14ac:dyDescent="0.2"/>
    <row r="287" spans="1:35" ht="15.75" customHeight="1" x14ac:dyDescent="0.2"/>
    <row r="288" spans="1:35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6">
    <mergeCell ref="E51:M76"/>
    <mergeCell ref="B2:R2"/>
    <mergeCell ref="B3:R3"/>
    <mergeCell ref="B5:D5"/>
    <mergeCell ref="Q5:R5"/>
    <mergeCell ref="B7:D7"/>
  </mergeCells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E999"/>
  <sheetViews>
    <sheetView showGridLines="0" topLeftCell="A31" zoomScale="90" zoomScaleNormal="90" workbookViewId="0">
      <selection activeCell="S63" sqref="S63"/>
    </sheetView>
  </sheetViews>
  <sheetFormatPr baseColWidth="10" defaultColWidth="14.42578125" defaultRowHeight="15" customHeight="1" x14ac:dyDescent="0.2"/>
  <cols>
    <col min="1" max="1" width="5.140625" customWidth="1"/>
    <col min="2" max="2" width="2.28515625" customWidth="1"/>
    <col min="3" max="3" width="21" customWidth="1"/>
    <col min="4" max="4" width="12.28515625" customWidth="1"/>
    <col min="5" max="7" width="10.7109375" customWidth="1"/>
    <col min="8" max="8" width="11.42578125" customWidth="1"/>
    <col min="9" max="9" width="12" customWidth="1"/>
    <col min="10" max="10" width="13.140625" customWidth="1"/>
    <col min="11" max="15" width="10.7109375" customWidth="1"/>
    <col min="16" max="16" width="12.85546875" customWidth="1"/>
    <col min="17" max="17" width="2.85546875" customWidth="1"/>
    <col min="18" max="18" width="12.5703125" customWidth="1"/>
    <col min="19" max="19" width="11.42578125" customWidth="1"/>
    <col min="20" max="20" width="12" customWidth="1"/>
    <col min="21" max="21" width="10.5703125" customWidth="1"/>
    <col min="22" max="22" width="11.7109375" customWidth="1"/>
    <col min="23" max="25" width="11.42578125" customWidth="1"/>
    <col min="26" max="26" width="10" customWidth="1"/>
    <col min="27" max="29" width="11.42578125" customWidth="1"/>
    <col min="30" max="30" width="6.85546875" customWidth="1"/>
    <col min="31" max="38" width="9.140625" customWidth="1"/>
  </cols>
  <sheetData>
    <row r="1" spans="1:35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4"/>
      <c r="S1" s="26"/>
      <c r="T1" s="14"/>
      <c r="U1" s="14"/>
      <c r="V1" s="26"/>
      <c r="W1" s="26"/>
      <c r="X1" s="26"/>
      <c r="Y1" s="26"/>
      <c r="Z1" s="26"/>
      <c r="AA1" s="26"/>
      <c r="AB1" s="26"/>
      <c r="AC1" s="26"/>
      <c r="AD1" s="26"/>
      <c r="AE1" s="26"/>
      <c r="AF1" s="85"/>
      <c r="AG1" s="26"/>
      <c r="AH1" s="26"/>
      <c r="AI1" s="26"/>
    </row>
    <row r="2" spans="1:35" ht="16.5" customHeight="1" x14ac:dyDescent="0.25">
      <c r="A2" s="1"/>
      <c r="B2" s="516" t="s">
        <v>265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1"/>
      <c r="R2" s="9"/>
      <c r="S2" s="1"/>
      <c r="T2" s="9"/>
      <c r="U2" s="9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6.5" customHeight="1" x14ac:dyDescent="0.25">
      <c r="A3" s="1"/>
      <c r="B3" s="516" t="s">
        <v>1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1"/>
      <c r="R3" s="9"/>
      <c r="S3" s="1"/>
      <c r="T3" s="9"/>
      <c r="U3" s="9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9"/>
      <c r="S4" s="1"/>
      <c r="T4" s="9"/>
      <c r="U4" s="9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39" customHeight="1" x14ac:dyDescent="0.2">
      <c r="A5" s="5"/>
      <c r="B5" s="555" t="s">
        <v>266</v>
      </c>
      <c r="C5" s="535"/>
      <c r="D5" s="381" t="s">
        <v>4</v>
      </c>
      <c r="E5" s="381" t="s">
        <v>267</v>
      </c>
      <c r="F5" s="381" t="s">
        <v>268</v>
      </c>
      <c r="G5" s="381" t="s">
        <v>7</v>
      </c>
      <c r="H5" s="381" t="s">
        <v>8</v>
      </c>
      <c r="I5" s="381" t="s">
        <v>9</v>
      </c>
      <c r="J5" s="381" t="s">
        <v>10</v>
      </c>
      <c r="K5" s="381" t="s">
        <v>11</v>
      </c>
      <c r="L5" s="381" t="s">
        <v>12</v>
      </c>
      <c r="M5" s="381" t="s">
        <v>13</v>
      </c>
      <c r="N5" s="381" t="s">
        <v>14</v>
      </c>
      <c r="O5" s="381" t="s">
        <v>15</v>
      </c>
      <c r="P5" s="382" t="s">
        <v>16</v>
      </c>
      <c r="Q5" s="5"/>
      <c r="R5" s="83"/>
      <c r="S5" s="13"/>
      <c r="T5" s="14"/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5"/>
      <c r="AH5" s="5"/>
      <c r="AI5" s="5"/>
    </row>
    <row r="6" spans="1:35" ht="15.75" customHeight="1" x14ac:dyDescent="0.25">
      <c r="A6" s="8"/>
      <c r="B6" s="312"/>
      <c r="C6" s="1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8"/>
      <c r="R6" s="83"/>
      <c r="S6" s="13"/>
      <c r="T6" s="14"/>
      <c r="U6" s="14"/>
      <c r="V6" s="13"/>
      <c r="W6" s="13"/>
      <c r="X6" s="13"/>
      <c r="Y6" s="13"/>
      <c r="Z6" s="13"/>
      <c r="AA6" s="13"/>
      <c r="AB6" s="13"/>
      <c r="AC6" s="13"/>
      <c r="AD6" s="13"/>
      <c r="AE6" s="13"/>
      <c r="AF6" s="8"/>
      <c r="AG6" s="8"/>
      <c r="AH6" s="8"/>
      <c r="AI6" s="8"/>
    </row>
    <row r="7" spans="1:35" ht="15.75" customHeight="1" x14ac:dyDescent="0.25">
      <c r="A7" s="8"/>
      <c r="B7" s="556" t="s">
        <v>4</v>
      </c>
      <c r="C7" s="521"/>
      <c r="D7" s="383">
        <f>SUM(D9:D30)</f>
        <v>4040660.6705000005</v>
      </c>
      <c r="E7" s="384">
        <f t="shared" ref="E7:P7" si="0">SUM(E9:E30)</f>
        <v>111278.9305</v>
      </c>
      <c r="F7" s="384">
        <f t="shared" si="0"/>
        <v>41592.190500000012</v>
      </c>
      <c r="G7" s="384">
        <f t="shared" si="0"/>
        <v>37067.502500000002</v>
      </c>
      <c r="H7" s="384">
        <f t="shared" si="0"/>
        <v>26113.773799999995</v>
      </c>
      <c r="I7" s="384">
        <f t="shared" si="0"/>
        <v>1071082.9615</v>
      </c>
      <c r="J7" s="384">
        <f t="shared" si="0"/>
        <v>927637.5915000001</v>
      </c>
      <c r="K7" s="384">
        <f t="shared" si="0"/>
        <v>438031.83899999998</v>
      </c>
      <c r="L7" s="384">
        <f t="shared" si="0"/>
        <v>35295.362999999998</v>
      </c>
      <c r="M7" s="384">
        <f t="shared" si="0"/>
        <v>953.48850000000004</v>
      </c>
      <c r="N7" s="384">
        <f t="shared" si="0"/>
        <v>1098.579</v>
      </c>
      <c r="O7" s="384">
        <f t="shared" si="0"/>
        <v>311498.57550000004</v>
      </c>
      <c r="P7" s="385">
        <f t="shared" si="0"/>
        <v>1039009.8752</v>
      </c>
      <c r="Q7" s="8"/>
      <c r="R7" s="121"/>
      <c r="S7" s="8"/>
      <c r="T7" s="2"/>
      <c r="U7" s="2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x14ac:dyDescent="0.2">
      <c r="A8" s="13"/>
      <c r="B8" s="324"/>
      <c r="C8" s="26"/>
      <c r="D8" s="26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378"/>
      <c r="Q8" s="13"/>
      <c r="R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ht="19.5" customHeight="1" x14ac:dyDescent="0.2">
      <c r="A9" s="13"/>
      <c r="B9" s="324"/>
      <c r="C9" s="26" t="s">
        <v>269</v>
      </c>
      <c r="D9" s="35">
        <f t="shared" ref="D9:D27" si="1">SUM(E9:P9)</f>
        <v>19.145000000000003</v>
      </c>
      <c r="E9" s="328">
        <v>0</v>
      </c>
      <c r="F9" s="328">
        <v>0</v>
      </c>
      <c r="G9" s="328">
        <v>0</v>
      </c>
      <c r="H9" s="328">
        <v>16.045000000000002</v>
      </c>
      <c r="I9" s="328">
        <v>0</v>
      </c>
      <c r="J9" s="328">
        <v>0</v>
      </c>
      <c r="K9" s="328">
        <v>0</v>
      </c>
      <c r="L9" s="328">
        <v>3.1</v>
      </c>
      <c r="M9" s="328">
        <v>0</v>
      </c>
      <c r="N9" s="328">
        <v>0</v>
      </c>
      <c r="O9" s="328">
        <v>0</v>
      </c>
      <c r="P9" s="379">
        <v>0</v>
      </c>
      <c r="Q9" s="13"/>
      <c r="R9" s="109"/>
      <c r="S9" s="83"/>
      <c r="T9" s="109"/>
      <c r="U9" s="109"/>
      <c r="V9" s="83"/>
      <c r="W9" s="83"/>
      <c r="X9" s="83"/>
      <c r="Y9" s="83"/>
      <c r="Z9" s="83"/>
      <c r="AA9" s="83"/>
      <c r="AB9" s="83"/>
      <c r="AC9" s="83"/>
      <c r="AD9" s="83"/>
      <c r="AE9" s="83"/>
      <c r="AF9" s="13"/>
      <c r="AG9" s="51"/>
      <c r="AH9" s="13"/>
      <c r="AI9" s="13"/>
    </row>
    <row r="10" spans="1:35" ht="19.5" customHeight="1" x14ac:dyDescent="0.2">
      <c r="A10" s="13"/>
      <c r="B10" s="324"/>
      <c r="C10" s="26" t="s">
        <v>135</v>
      </c>
      <c r="D10" s="329">
        <f t="shared" si="1"/>
        <v>0</v>
      </c>
      <c r="E10" s="328">
        <v>0</v>
      </c>
      <c r="F10" s="328">
        <v>0</v>
      </c>
      <c r="G10" s="328">
        <v>0</v>
      </c>
      <c r="H10" s="328">
        <v>0</v>
      </c>
      <c r="I10" s="328">
        <v>0</v>
      </c>
      <c r="J10" s="328">
        <v>0</v>
      </c>
      <c r="K10" s="328">
        <v>0</v>
      </c>
      <c r="L10" s="328">
        <v>0</v>
      </c>
      <c r="M10" s="328">
        <v>0</v>
      </c>
      <c r="N10" s="328">
        <v>0</v>
      </c>
      <c r="O10" s="328">
        <v>0</v>
      </c>
      <c r="P10" s="379">
        <v>0</v>
      </c>
      <c r="Q10" s="13"/>
      <c r="R10" s="109"/>
      <c r="S10" s="13"/>
      <c r="T10" s="14"/>
      <c r="U10" s="14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51"/>
      <c r="AH10" s="13"/>
      <c r="AI10" s="13"/>
    </row>
    <row r="11" spans="1:35" ht="19.5" customHeight="1" x14ac:dyDescent="0.2">
      <c r="A11" s="13"/>
      <c r="B11" s="324"/>
      <c r="C11" s="26" t="s">
        <v>134</v>
      </c>
      <c r="D11" s="35">
        <f t="shared" si="1"/>
        <v>122441.9785</v>
      </c>
      <c r="E11" s="328">
        <v>248.44600000000003</v>
      </c>
      <c r="F11" s="328">
        <v>102.10150000000002</v>
      </c>
      <c r="G11" s="328">
        <v>321.8984999999999</v>
      </c>
      <c r="H11" s="328">
        <v>118.267</v>
      </c>
      <c r="I11" s="328">
        <v>17806.055</v>
      </c>
      <c r="J11" s="328">
        <v>38400.985000000001</v>
      </c>
      <c r="K11" s="328">
        <v>2622.9269999999997</v>
      </c>
      <c r="L11" s="328">
        <v>169.47200000000001</v>
      </c>
      <c r="M11" s="328">
        <v>68.930499999999995</v>
      </c>
      <c r="N11" s="328">
        <v>107.613</v>
      </c>
      <c r="O11" s="328">
        <v>1718.1105</v>
      </c>
      <c r="P11" s="379">
        <v>60757.172500000001</v>
      </c>
      <c r="Q11" s="13"/>
      <c r="R11" s="83"/>
      <c r="S11" s="13"/>
      <c r="T11" s="14"/>
      <c r="U11" s="14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22"/>
      <c r="AH11" s="13"/>
      <c r="AI11" s="13"/>
    </row>
    <row r="12" spans="1:35" ht="19.5" customHeight="1" x14ac:dyDescent="0.2">
      <c r="A12" s="13"/>
      <c r="B12" s="324"/>
      <c r="C12" s="26" t="s">
        <v>141</v>
      </c>
      <c r="D12" s="35">
        <f t="shared" si="1"/>
        <v>566838.07499999995</v>
      </c>
      <c r="E12" s="328">
        <v>3911.4150000000045</v>
      </c>
      <c r="F12" s="328">
        <v>0</v>
      </c>
      <c r="G12" s="328">
        <v>0</v>
      </c>
      <c r="H12" s="328">
        <v>0</v>
      </c>
      <c r="I12" s="328">
        <v>57366.069999999992</v>
      </c>
      <c r="J12" s="328">
        <v>163119.19</v>
      </c>
      <c r="K12" s="328">
        <v>10875.09</v>
      </c>
      <c r="L12" s="328">
        <v>0</v>
      </c>
      <c r="M12" s="328">
        <v>0</v>
      </c>
      <c r="N12" s="328">
        <v>0</v>
      </c>
      <c r="O12" s="328">
        <v>62769.82</v>
      </c>
      <c r="P12" s="379">
        <v>268796.49000000005</v>
      </c>
      <c r="Q12" s="13"/>
      <c r="R12" s="83"/>
      <c r="S12" s="13"/>
      <c r="T12" s="14"/>
      <c r="U12" s="14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22"/>
      <c r="AH12" s="13"/>
      <c r="AI12" s="13"/>
    </row>
    <row r="13" spans="1:35" ht="19.5" customHeight="1" x14ac:dyDescent="0.2">
      <c r="A13" s="13"/>
      <c r="B13" s="324"/>
      <c r="C13" s="26" t="s">
        <v>143</v>
      </c>
      <c r="D13" s="35">
        <f t="shared" si="1"/>
        <v>434932.44</v>
      </c>
      <c r="E13" s="328">
        <v>13539.77</v>
      </c>
      <c r="F13" s="328">
        <v>0</v>
      </c>
      <c r="G13" s="328">
        <v>0</v>
      </c>
      <c r="H13" s="328">
        <v>0</v>
      </c>
      <c r="I13" s="328">
        <v>75258.884999999995</v>
      </c>
      <c r="J13" s="328">
        <v>131546.31999999998</v>
      </c>
      <c r="K13" s="328">
        <v>53063.305</v>
      </c>
      <c r="L13" s="328">
        <v>0</v>
      </c>
      <c r="M13" s="328">
        <v>0</v>
      </c>
      <c r="N13" s="328">
        <v>0</v>
      </c>
      <c r="O13" s="328">
        <v>42372.14</v>
      </c>
      <c r="P13" s="379">
        <v>119152.02</v>
      </c>
      <c r="Q13" s="13"/>
      <c r="R13" s="83"/>
      <c r="S13" s="13"/>
      <c r="T13" s="14"/>
      <c r="U13" s="14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22"/>
      <c r="AH13" s="13"/>
      <c r="AI13" s="13"/>
    </row>
    <row r="14" spans="1:35" ht="19.5" customHeight="1" x14ac:dyDescent="0.2">
      <c r="A14" s="13"/>
      <c r="B14" s="324"/>
      <c r="C14" s="26" t="s">
        <v>144</v>
      </c>
      <c r="D14" s="35">
        <f t="shared" si="1"/>
        <v>954080.21799999988</v>
      </c>
      <c r="E14" s="328">
        <v>34120.1895</v>
      </c>
      <c r="F14" s="328">
        <v>73.358999999999995</v>
      </c>
      <c r="G14" s="328">
        <v>151.95299999999997</v>
      </c>
      <c r="H14" s="328">
        <v>20.4268</v>
      </c>
      <c r="I14" s="328">
        <v>190280.16449999996</v>
      </c>
      <c r="J14" s="328">
        <v>280604.41149999999</v>
      </c>
      <c r="K14" s="328">
        <v>118378.15200000002</v>
      </c>
      <c r="L14" s="328">
        <v>652.20700000000011</v>
      </c>
      <c r="M14" s="328">
        <v>598.85199999999998</v>
      </c>
      <c r="N14" s="328">
        <v>990.96600000000001</v>
      </c>
      <c r="O14" s="328">
        <v>83670.124000000011</v>
      </c>
      <c r="P14" s="379">
        <v>244539.41269999993</v>
      </c>
      <c r="Q14" s="13"/>
      <c r="R14" s="83"/>
      <c r="S14" s="13"/>
      <c r="T14" s="14"/>
      <c r="U14" s="14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22"/>
      <c r="AH14" s="13"/>
      <c r="AI14" s="13"/>
    </row>
    <row r="15" spans="1:35" ht="19.5" customHeight="1" x14ac:dyDescent="0.2">
      <c r="A15" s="13"/>
      <c r="B15" s="324"/>
      <c r="C15" s="26" t="s">
        <v>145</v>
      </c>
      <c r="D15" s="35">
        <f t="shared" si="1"/>
        <v>59442.325000000004</v>
      </c>
      <c r="E15" s="328">
        <v>0</v>
      </c>
      <c r="F15" s="328">
        <v>0</v>
      </c>
      <c r="G15" s="328">
        <v>0</v>
      </c>
      <c r="H15" s="328">
        <v>0</v>
      </c>
      <c r="I15" s="328">
        <v>14131.385</v>
      </c>
      <c r="J15" s="328">
        <v>18788.36</v>
      </c>
      <c r="K15" s="328">
        <v>6389.4050000000007</v>
      </c>
      <c r="L15" s="328">
        <v>0</v>
      </c>
      <c r="M15" s="328">
        <v>0</v>
      </c>
      <c r="N15" s="328">
        <v>0</v>
      </c>
      <c r="O15" s="328">
        <v>6545.0750000000007</v>
      </c>
      <c r="P15" s="379">
        <v>13588.099999999999</v>
      </c>
      <c r="Q15" s="13"/>
      <c r="R15" s="83"/>
      <c r="S15" s="13"/>
      <c r="T15" s="14"/>
      <c r="U15" s="14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22"/>
      <c r="AH15" s="13"/>
      <c r="AI15" s="13"/>
    </row>
    <row r="16" spans="1:35" ht="19.5" customHeight="1" x14ac:dyDescent="0.2">
      <c r="A16" s="13"/>
      <c r="B16" s="324"/>
      <c r="C16" s="26" t="s">
        <v>148</v>
      </c>
      <c r="D16" s="35">
        <f t="shared" si="1"/>
        <v>237.11500000000001</v>
      </c>
      <c r="E16" s="328">
        <v>0</v>
      </c>
      <c r="F16" s="328">
        <v>0</v>
      </c>
      <c r="G16" s="328">
        <v>0</v>
      </c>
      <c r="H16" s="328">
        <v>0</v>
      </c>
      <c r="I16" s="328">
        <v>0</v>
      </c>
      <c r="J16" s="328">
        <v>0</v>
      </c>
      <c r="K16" s="328">
        <v>46.555</v>
      </c>
      <c r="L16" s="328">
        <v>135.35400000000001</v>
      </c>
      <c r="M16" s="328">
        <v>55.206000000000003</v>
      </c>
      <c r="N16" s="328">
        <v>0</v>
      </c>
      <c r="O16" s="328">
        <v>0</v>
      </c>
      <c r="P16" s="379">
        <v>0</v>
      </c>
      <c r="Q16" s="13"/>
      <c r="R16" s="83"/>
      <c r="S16" s="13"/>
      <c r="T16" s="14"/>
      <c r="U16" s="14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22"/>
      <c r="AH16" s="13"/>
      <c r="AI16" s="13"/>
    </row>
    <row r="17" spans="1:38" ht="19.5" customHeight="1" x14ac:dyDescent="0.2">
      <c r="A17" s="13"/>
      <c r="B17" s="324"/>
      <c r="C17" s="26" t="s">
        <v>270</v>
      </c>
      <c r="D17" s="35">
        <f t="shared" si="1"/>
        <v>236637.89500000002</v>
      </c>
      <c r="E17" s="328">
        <v>471.75</v>
      </c>
      <c r="F17" s="328">
        <v>0</v>
      </c>
      <c r="G17" s="328">
        <v>0</v>
      </c>
      <c r="H17" s="328">
        <v>0</v>
      </c>
      <c r="I17" s="328">
        <v>88745.815000000017</v>
      </c>
      <c r="J17" s="328">
        <v>55001.13</v>
      </c>
      <c r="K17" s="328">
        <v>21266.259999999995</v>
      </c>
      <c r="L17" s="328">
        <v>0</v>
      </c>
      <c r="M17" s="328">
        <v>0</v>
      </c>
      <c r="N17" s="328">
        <v>0</v>
      </c>
      <c r="O17" s="328">
        <v>9037.4699999999993</v>
      </c>
      <c r="P17" s="379">
        <v>62115.47</v>
      </c>
      <c r="Q17" s="13"/>
      <c r="R17" s="8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22"/>
      <c r="AH17" s="13"/>
      <c r="AI17" s="13"/>
    </row>
    <row r="18" spans="1:38" ht="19.5" customHeight="1" x14ac:dyDescent="0.2">
      <c r="A18" s="13"/>
      <c r="B18" s="324"/>
      <c r="C18" s="26" t="s">
        <v>150</v>
      </c>
      <c r="D18" s="35">
        <f t="shared" si="1"/>
        <v>187945.155</v>
      </c>
      <c r="E18" s="328">
        <v>4745.6549999999997</v>
      </c>
      <c r="F18" s="328">
        <v>0</v>
      </c>
      <c r="G18" s="328">
        <v>0</v>
      </c>
      <c r="H18" s="328">
        <v>0</v>
      </c>
      <c r="I18" s="328">
        <v>70518.489999999991</v>
      </c>
      <c r="J18" s="328">
        <v>44012.224999999999</v>
      </c>
      <c r="K18" s="328">
        <v>25172.724999999999</v>
      </c>
      <c r="L18" s="328">
        <v>0</v>
      </c>
      <c r="M18" s="328">
        <v>0</v>
      </c>
      <c r="N18" s="328">
        <v>0</v>
      </c>
      <c r="O18" s="328">
        <v>9855.2450000000008</v>
      </c>
      <c r="P18" s="379">
        <v>33640.815000000002</v>
      </c>
      <c r="Q18" s="13"/>
      <c r="R18" s="83"/>
      <c r="S18" s="13"/>
      <c r="T18" s="14"/>
      <c r="U18" s="14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22"/>
      <c r="AH18" s="13"/>
      <c r="AI18" s="13"/>
    </row>
    <row r="19" spans="1:38" ht="19.5" customHeight="1" x14ac:dyDescent="0.2">
      <c r="A19" s="13"/>
      <c r="B19" s="324"/>
      <c r="C19" s="26" t="s">
        <v>271</v>
      </c>
      <c r="D19" s="329">
        <f t="shared" si="1"/>
        <v>0</v>
      </c>
      <c r="E19" s="328">
        <v>0</v>
      </c>
      <c r="F19" s="328">
        <v>0</v>
      </c>
      <c r="G19" s="328">
        <v>0</v>
      </c>
      <c r="H19" s="328">
        <v>0</v>
      </c>
      <c r="I19" s="328">
        <v>0</v>
      </c>
      <c r="J19" s="328">
        <v>0</v>
      </c>
      <c r="K19" s="328">
        <v>0</v>
      </c>
      <c r="L19" s="328">
        <v>0</v>
      </c>
      <c r="M19" s="328">
        <v>0</v>
      </c>
      <c r="N19" s="328">
        <v>0</v>
      </c>
      <c r="O19" s="328">
        <v>0</v>
      </c>
      <c r="P19" s="379">
        <v>0</v>
      </c>
      <c r="Q19" s="13"/>
      <c r="R19" s="83"/>
      <c r="S19" s="13"/>
      <c r="T19" s="14"/>
      <c r="U19" s="14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22"/>
      <c r="AH19" s="13"/>
      <c r="AI19" s="13"/>
    </row>
    <row r="20" spans="1:38" ht="19.5" customHeight="1" x14ac:dyDescent="0.2">
      <c r="A20" s="13"/>
      <c r="B20" s="324"/>
      <c r="C20" s="26" t="s">
        <v>272</v>
      </c>
      <c r="D20" s="35">
        <f t="shared" si="1"/>
        <v>128233.995</v>
      </c>
      <c r="E20" s="328">
        <v>5114.9900000000007</v>
      </c>
      <c r="F20" s="328">
        <v>0</v>
      </c>
      <c r="G20" s="328">
        <v>0</v>
      </c>
      <c r="H20" s="328">
        <v>0</v>
      </c>
      <c r="I20" s="328">
        <v>29326.134999999987</v>
      </c>
      <c r="J20" s="328">
        <v>26066.095000000001</v>
      </c>
      <c r="K20" s="328">
        <v>20979.22</v>
      </c>
      <c r="L20" s="328">
        <v>0</v>
      </c>
      <c r="M20" s="328">
        <v>0</v>
      </c>
      <c r="N20" s="328">
        <v>0</v>
      </c>
      <c r="O20" s="328">
        <v>5499.71</v>
      </c>
      <c r="P20" s="379">
        <v>41247.845000000001</v>
      </c>
      <c r="Q20" s="13"/>
      <c r="R20" s="83"/>
      <c r="S20" s="13"/>
      <c r="T20" s="14"/>
      <c r="U20" s="14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22"/>
      <c r="AH20" s="13"/>
      <c r="AI20" s="13"/>
    </row>
    <row r="21" spans="1:38" ht="19.5" customHeight="1" x14ac:dyDescent="0.2">
      <c r="A21" s="13"/>
      <c r="B21" s="324"/>
      <c r="C21" s="26" t="s">
        <v>152</v>
      </c>
      <c r="D21" s="35">
        <f t="shared" si="1"/>
        <v>269749.73800000001</v>
      </c>
      <c r="E21" s="328">
        <v>2860.4849999999997</v>
      </c>
      <c r="F21" s="328">
        <v>0</v>
      </c>
      <c r="G21" s="328">
        <v>0</v>
      </c>
      <c r="H21" s="328">
        <v>0</v>
      </c>
      <c r="I21" s="328">
        <v>102669.81700000001</v>
      </c>
      <c r="J21" s="328">
        <v>48165.635000000002</v>
      </c>
      <c r="K21" s="328">
        <v>44734.875</v>
      </c>
      <c r="L21" s="328">
        <v>0</v>
      </c>
      <c r="M21" s="328">
        <v>0</v>
      </c>
      <c r="N21" s="328">
        <v>0</v>
      </c>
      <c r="O21" s="328">
        <v>19884.416000000001</v>
      </c>
      <c r="P21" s="379">
        <v>51434.509999999995</v>
      </c>
      <c r="Q21" s="13"/>
      <c r="R21" s="83"/>
      <c r="S21" s="13"/>
      <c r="T21" s="14"/>
      <c r="U21" s="14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22"/>
      <c r="AH21" s="13"/>
      <c r="AI21" s="13"/>
    </row>
    <row r="22" spans="1:38" ht="19.5" customHeight="1" x14ac:dyDescent="0.2">
      <c r="A22" s="13"/>
      <c r="B22" s="324"/>
      <c r="C22" s="26" t="s">
        <v>154</v>
      </c>
      <c r="D22" s="35">
        <f t="shared" si="1"/>
        <v>438035.03</v>
      </c>
      <c r="E22" s="328">
        <v>5674.6850000000004</v>
      </c>
      <c r="F22" s="328">
        <v>0</v>
      </c>
      <c r="G22" s="328">
        <v>0</v>
      </c>
      <c r="H22" s="328">
        <v>0</v>
      </c>
      <c r="I22" s="328">
        <v>140030.26999999999</v>
      </c>
      <c r="J22" s="328">
        <v>60260.544999999998</v>
      </c>
      <c r="K22" s="328">
        <v>83177.64</v>
      </c>
      <c r="L22" s="328">
        <v>0</v>
      </c>
      <c r="M22" s="328">
        <v>0</v>
      </c>
      <c r="N22" s="328">
        <v>0</v>
      </c>
      <c r="O22" s="328">
        <v>48191.085000000006</v>
      </c>
      <c r="P22" s="379">
        <v>100700.80500000001</v>
      </c>
      <c r="Q22" s="13"/>
      <c r="R22" s="83"/>
      <c r="S22" s="13"/>
      <c r="T22" s="14"/>
      <c r="U22" s="14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22"/>
      <c r="AH22" s="13"/>
      <c r="AI22" s="13"/>
    </row>
    <row r="23" spans="1:38" ht="19.5" customHeight="1" x14ac:dyDescent="0.2">
      <c r="A23" s="13"/>
      <c r="B23" s="324"/>
      <c r="C23" s="26" t="s">
        <v>157</v>
      </c>
      <c r="D23" s="35">
        <f t="shared" si="1"/>
        <v>169473.85</v>
      </c>
      <c r="E23" s="328">
        <v>346.28500000000003</v>
      </c>
      <c r="F23" s="328">
        <v>0</v>
      </c>
      <c r="G23" s="328">
        <v>0</v>
      </c>
      <c r="H23" s="328">
        <v>0</v>
      </c>
      <c r="I23" s="328">
        <v>91521.09</v>
      </c>
      <c r="J23" s="328">
        <v>15573.660000000002</v>
      </c>
      <c r="K23" s="328">
        <v>14377.235000000001</v>
      </c>
      <c r="L23" s="328">
        <v>0</v>
      </c>
      <c r="M23" s="328">
        <v>0</v>
      </c>
      <c r="N23" s="328">
        <v>0</v>
      </c>
      <c r="O23" s="328">
        <v>14306.275</v>
      </c>
      <c r="P23" s="379">
        <v>33349.305</v>
      </c>
      <c r="Q23" s="13"/>
      <c r="R23" s="8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22"/>
      <c r="AH23" s="13"/>
      <c r="AI23" s="13"/>
    </row>
    <row r="24" spans="1:38" ht="19.5" customHeight="1" x14ac:dyDescent="0.2">
      <c r="A24" s="13"/>
      <c r="B24" s="324"/>
      <c r="C24" s="26" t="s">
        <v>158</v>
      </c>
      <c r="D24" s="35">
        <f t="shared" si="1"/>
        <v>207441.66</v>
      </c>
      <c r="E24" s="328">
        <v>0</v>
      </c>
      <c r="F24" s="328">
        <v>0</v>
      </c>
      <c r="G24" s="328">
        <v>0</v>
      </c>
      <c r="H24" s="328">
        <v>0</v>
      </c>
      <c r="I24" s="328">
        <v>162839.33499999999</v>
      </c>
      <c r="J24" s="328">
        <v>20316.445</v>
      </c>
      <c r="K24" s="328">
        <v>6948.8449999999993</v>
      </c>
      <c r="L24" s="328">
        <v>0</v>
      </c>
      <c r="M24" s="328">
        <v>0</v>
      </c>
      <c r="N24" s="328">
        <v>0</v>
      </c>
      <c r="O24" s="328">
        <v>7649.1049999999996</v>
      </c>
      <c r="P24" s="379">
        <v>9687.93</v>
      </c>
      <c r="Q24" s="13"/>
      <c r="R24" s="83"/>
      <c r="S24" s="13"/>
      <c r="T24" s="14"/>
      <c r="U24" s="14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22"/>
      <c r="AH24" s="13"/>
      <c r="AI24" s="13"/>
    </row>
    <row r="25" spans="1:38" ht="19.5" customHeight="1" x14ac:dyDescent="0.2">
      <c r="A25" s="13"/>
      <c r="B25" s="324"/>
      <c r="C25" s="26" t="s">
        <v>163</v>
      </c>
      <c r="D25" s="35">
        <f t="shared" si="1"/>
        <v>28664.885000000002</v>
      </c>
      <c r="E25" s="328">
        <v>5963.3149999999996</v>
      </c>
      <c r="F25" s="328">
        <v>17360.175000000003</v>
      </c>
      <c r="G25" s="328">
        <v>5341.3950000000004</v>
      </c>
      <c r="H25" s="328">
        <v>0</v>
      </c>
      <c r="I25" s="328">
        <v>0</v>
      </c>
      <c r="J25" s="328">
        <v>0</v>
      </c>
      <c r="K25" s="328">
        <v>0</v>
      </c>
      <c r="L25" s="328">
        <v>0</v>
      </c>
      <c r="M25" s="328">
        <v>0</v>
      </c>
      <c r="N25" s="328">
        <v>0</v>
      </c>
      <c r="O25" s="328">
        <v>0</v>
      </c>
      <c r="P25" s="379">
        <v>0</v>
      </c>
      <c r="Q25" s="13"/>
      <c r="R25" s="8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22"/>
      <c r="AH25" s="13"/>
      <c r="AI25" s="13"/>
    </row>
    <row r="26" spans="1:38" ht="19.5" customHeight="1" x14ac:dyDescent="0.2">
      <c r="A26" s="13"/>
      <c r="B26" s="324"/>
      <c r="C26" s="26" t="s">
        <v>164</v>
      </c>
      <c r="D26" s="329">
        <f t="shared" si="1"/>
        <v>0</v>
      </c>
      <c r="E26" s="328">
        <v>0</v>
      </c>
      <c r="F26" s="328">
        <v>0</v>
      </c>
      <c r="G26" s="328">
        <v>0</v>
      </c>
      <c r="H26" s="328">
        <v>0</v>
      </c>
      <c r="I26" s="328">
        <v>0</v>
      </c>
      <c r="J26" s="328">
        <v>0</v>
      </c>
      <c r="K26" s="328">
        <v>0</v>
      </c>
      <c r="L26" s="328">
        <v>0</v>
      </c>
      <c r="M26" s="328">
        <v>0</v>
      </c>
      <c r="N26" s="328">
        <v>0</v>
      </c>
      <c r="O26" s="328">
        <v>0</v>
      </c>
      <c r="P26" s="379">
        <v>0</v>
      </c>
      <c r="Q26" s="13"/>
      <c r="R26" s="8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22"/>
      <c r="AH26" s="13"/>
      <c r="AI26" s="13"/>
    </row>
    <row r="27" spans="1:38" ht="19.5" customHeight="1" x14ac:dyDescent="0.2">
      <c r="A27" s="13"/>
      <c r="B27" s="324"/>
      <c r="C27" s="26" t="s">
        <v>165</v>
      </c>
      <c r="D27" s="329">
        <f t="shared" si="1"/>
        <v>0</v>
      </c>
      <c r="E27" s="328">
        <v>0</v>
      </c>
      <c r="F27" s="328">
        <v>0</v>
      </c>
      <c r="G27" s="328">
        <v>0</v>
      </c>
      <c r="H27" s="328">
        <v>0</v>
      </c>
      <c r="I27" s="328">
        <v>0</v>
      </c>
      <c r="J27" s="328">
        <v>0</v>
      </c>
      <c r="K27" s="328">
        <v>0</v>
      </c>
      <c r="L27" s="328">
        <v>0</v>
      </c>
      <c r="M27" s="328">
        <v>0</v>
      </c>
      <c r="N27" s="328">
        <v>0</v>
      </c>
      <c r="O27" s="328">
        <v>0</v>
      </c>
      <c r="P27" s="379">
        <v>0</v>
      </c>
      <c r="Q27" s="13"/>
      <c r="R27" s="83"/>
      <c r="S27" s="13"/>
      <c r="T27" s="14"/>
      <c r="U27" s="14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22"/>
      <c r="AH27" s="13"/>
      <c r="AI27" s="13"/>
    </row>
    <row r="28" spans="1:38" ht="19.5" customHeight="1" x14ac:dyDescent="0.2">
      <c r="A28" s="13"/>
      <c r="B28" s="324"/>
      <c r="C28" s="26" t="s">
        <v>167</v>
      </c>
      <c r="D28" s="35">
        <f t="shared" ref="D28:D30" si="2">SUM(E28:P28)</f>
        <v>43072.37</v>
      </c>
      <c r="E28" s="328">
        <v>13498.735000000001</v>
      </c>
      <c r="F28" s="328">
        <v>7564.9250000000011</v>
      </c>
      <c r="G28" s="328">
        <v>2180.6750000000002</v>
      </c>
      <c r="H28" s="328">
        <v>0</v>
      </c>
      <c r="I28" s="328">
        <v>0</v>
      </c>
      <c r="J28" s="328">
        <v>0</v>
      </c>
      <c r="K28" s="328">
        <v>7096.73</v>
      </c>
      <c r="L28" s="328">
        <v>12731.305</v>
      </c>
      <c r="M28" s="328">
        <v>0</v>
      </c>
      <c r="N28" s="328">
        <v>0</v>
      </c>
      <c r="O28" s="328">
        <v>0</v>
      </c>
      <c r="P28" s="379">
        <v>0</v>
      </c>
      <c r="Q28" s="13"/>
      <c r="R28" s="83"/>
      <c r="S28" s="13"/>
      <c r="T28" s="14"/>
      <c r="U28" s="14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22"/>
      <c r="AH28" s="13"/>
      <c r="AI28" s="13"/>
      <c r="AJ28" s="13"/>
      <c r="AK28" s="13"/>
      <c r="AL28" s="13"/>
    </row>
    <row r="29" spans="1:38" ht="19.5" customHeight="1" x14ac:dyDescent="0.2">
      <c r="A29" s="13"/>
      <c r="B29" s="324"/>
      <c r="C29" s="26" t="s">
        <v>166</v>
      </c>
      <c r="D29" s="35">
        <f t="shared" si="2"/>
        <v>50871.785000000003</v>
      </c>
      <c r="E29" s="328">
        <v>11375.95</v>
      </c>
      <c r="F29" s="328">
        <v>5766.2150000000001</v>
      </c>
      <c r="G29" s="328">
        <v>7007.8</v>
      </c>
      <c r="H29" s="328">
        <v>7723.5349999999999</v>
      </c>
      <c r="I29" s="328">
        <v>4048.9949999999999</v>
      </c>
      <c r="J29" s="328">
        <v>1394.55</v>
      </c>
      <c r="K29" s="328">
        <v>3958.9949999999999</v>
      </c>
      <c r="L29" s="328">
        <v>9595.744999999999</v>
      </c>
      <c r="M29" s="328">
        <v>0</v>
      </c>
      <c r="N29" s="328">
        <v>0</v>
      </c>
      <c r="O29" s="328">
        <v>0</v>
      </c>
      <c r="P29" s="379">
        <v>0</v>
      </c>
      <c r="Q29" s="13"/>
      <c r="R29" s="83"/>
      <c r="S29" s="13"/>
      <c r="T29" s="14"/>
      <c r="U29" s="14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22"/>
      <c r="AH29" s="13"/>
      <c r="AI29" s="13"/>
      <c r="AJ29" s="13"/>
      <c r="AK29" s="13"/>
      <c r="AL29" s="13"/>
    </row>
    <row r="30" spans="1:38" ht="19.5" customHeight="1" x14ac:dyDescent="0.2">
      <c r="A30" s="13"/>
      <c r="B30" s="324"/>
      <c r="C30" s="26" t="s">
        <v>170</v>
      </c>
      <c r="D30" s="35">
        <f t="shared" si="2"/>
        <v>142543.011</v>
      </c>
      <c r="E30" s="328">
        <v>9407.2599999999984</v>
      </c>
      <c r="F30" s="328">
        <v>10725.415000000001</v>
      </c>
      <c r="G30" s="328">
        <v>22063.780999999999</v>
      </c>
      <c r="H30" s="328">
        <v>18235.499999999996</v>
      </c>
      <c r="I30" s="328">
        <v>26540.455000000002</v>
      </c>
      <c r="J30" s="328">
        <v>24388.04</v>
      </c>
      <c r="K30" s="328">
        <v>18943.879999999997</v>
      </c>
      <c r="L30" s="328">
        <v>12008.18</v>
      </c>
      <c r="M30" s="328">
        <v>230.5</v>
      </c>
      <c r="N30" s="328">
        <v>0</v>
      </c>
      <c r="O30" s="328">
        <v>0</v>
      </c>
      <c r="P30" s="379">
        <v>0</v>
      </c>
      <c r="Q30" s="13"/>
      <c r="R30" s="109"/>
      <c r="S30" s="13"/>
      <c r="T30" s="14"/>
      <c r="U30" s="14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22"/>
      <c r="AH30" s="13"/>
      <c r="AI30" s="13"/>
      <c r="AJ30" s="13"/>
      <c r="AK30" s="13"/>
      <c r="AL30" s="13"/>
    </row>
    <row r="31" spans="1:38" ht="15.75" customHeight="1" x14ac:dyDescent="0.2">
      <c r="A31" s="13"/>
      <c r="B31" s="153"/>
      <c r="C31" s="154"/>
      <c r="D31" s="154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380"/>
      <c r="Q31" s="13"/>
      <c r="R31" s="109"/>
      <c r="S31" s="13"/>
      <c r="T31" s="14"/>
      <c r="U31" s="14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</row>
    <row r="32" spans="1:38" s="210" customFormat="1" ht="11.25" customHeight="1" x14ac:dyDescent="0.2">
      <c r="A32" s="29"/>
      <c r="B32" s="219" t="s">
        <v>273</v>
      </c>
      <c r="C32" s="220"/>
      <c r="D32" s="220"/>
      <c r="E32" s="220"/>
      <c r="F32" s="220"/>
      <c r="G32" s="220"/>
      <c r="H32" s="220"/>
      <c r="I32" s="220"/>
      <c r="J32" s="29"/>
      <c r="K32" s="29"/>
      <c r="L32" s="29"/>
      <c r="M32" s="29"/>
      <c r="N32" s="29"/>
      <c r="O32" s="29"/>
      <c r="P32" s="29"/>
      <c r="Q32" s="29"/>
      <c r="R32" s="86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29"/>
    </row>
    <row r="33" spans="1:57" s="210" customFormat="1" ht="11.25" customHeight="1" x14ac:dyDescent="0.2">
      <c r="A33" s="29"/>
      <c r="B33" s="29" t="s">
        <v>274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29"/>
    </row>
    <row r="34" spans="1:57" s="210" customFormat="1" ht="11.25" customHeight="1" x14ac:dyDescent="0.2">
      <c r="A34" s="29"/>
      <c r="B34" s="29" t="s">
        <v>33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AE34" s="70"/>
      <c r="AF34" s="86"/>
      <c r="AG34" s="70"/>
      <c r="AH34" s="70"/>
      <c r="AI34" s="70"/>
      <c r="AJ34" s="70"/>
      <c r="AK34" s="70"/>
      <c r="AL34" s="29"/>
    </row>
    <row r="35" spans="1:57" ht="15.7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AE35" s="34"/>
      <c r="AF35" s="75"/>
      <c r="AG35" s="34"/>
      <c r="AH35" s="34"/>
      <c r="AI35" s="34"/>
      <c r="AJ35" s="34"/>
      <c r="AK35" s="34"/>
      <c r="AL35" s="26"/>
    </row>
    <row r="36" spans="1:57" ht="15.75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AE36" s="34"/>
      <c r="AF36" s="75"/>
      <c r="AG36" s="34"/>
      <c r="AH36" s="34"/>
      <c r="AI36" s="34"/>
      <c r="AJ36" s="34"/>
      <c r="AK36" s="34"/>
      <c r="AL36" s="26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</row>
    <row r="37" spans="1:57" ht="15.7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AE37" s="34"/>
      <c r="AF37" s="75"/>
      <c r="AG37" s="34"/>
      <c r="AH37" s="34"/>
      <c r="AI37" s="34"/>
      <c r="AJ37" s="34"/>
      <c r="AK37" s="34"/>
      <c r="AL37" s="26"/>
      <c r="AS37" s="386" t="s">
        <v>267</v>
      </c>
      <c r="AT37" s="386" t="s">
        <v>268</v>
      </c>
      <c r="AU37" s="386" t="s">
        <v>7</v>
      </c>
      <c r="AV37" s="386" t="s">
        <v>8</v>
      </c>
      <c r="AW37" s="386" t="s">
        <v>9</v>
      </c>
      <c r="AX37" s="386" t="s">
        <v>10</v>
      </c>
      <c r="AY37" s="386" t="s">
        <v>11</v>
      </c>
      <c r="AZ37" s="386" t="s">
        <v>12</v>
      </c>
      <c r="BA37" s="386" t="s">
        <v>13</v>
      </c>
      <c r="BB37" s="386" t="s">
        <v>14</v>
      </c>
      <c r="BC37" s="386" t="s">
        <v>15</v>
      </c>
      <c r="BD37" s="387" t="s">
        <v>16</v>
      </c>
      <c r="BE37" s="139"/>
    </row>
    <row r="38" spans="1:57" ht="15.75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AE38" s="34"/>
      <c r="AF38" s="75"/>
      <c r="AG38" s="34"/>
      <c r="AH38" s="34"/>
      <c r="AI38" s="34"/>
      <c r="AJ38" s="34"/>
      <c r="AK38" s="34"/>
      <c r="AL38" s="26"/>
      <c r="AS38" s="386">
        <f t="shared" ref="AS38:BD38" si="3">+E7</f>
        <v>111278.9305</v>
      </c>
      <c r="AT38" s="386">
        <f t="shared" si="3"/>
        <v>41592.190500000012</v>
      </c>
      <c r="AU38" s="386">
        <f t="shared" si="3"/>
        <v>37067.502500000002</v>
      </c>
      <c r="AV38" s="386">
        <f t="shared" si="3"/>
        <v>26113.773799999995</v>
      </c>
      <c r="AW38" s="386">
        <f t="shared" si="3"/>
        <v>1071082.9615</v>
      </c>
      <c r="AX38" s="386">
        <f t="shared" si="3"/>
        <v>927637.5915000001</v>
      </c>
      <c r="AY38" s="386">
        <f t="shared" si="3"/>
        <v>438031.83899999998</v>
      </c>
      <c r="AZ38" s="386">
        <f t="shared" si="3"/>
        <v>35295.362999999998</v>
      </c>
      <c r="BA38" s="386">
        <f t="shared" si="3"/>
        <v>953.48850000000004</v>
      </c>
      <c r="BB38" s="386">
        <f t="shared" si="3"/>
        <v>1098.579</v>
      </c>
      <c r="BC38" s="386">
        <f t="shared" si="3"/>
        <v>311498.57550000004</v>
      </c>
      <c r="BD38" s="386">
        <f t="shared" si="3"/>
        <v>1039009.8752</v>
      </c>
      <c r="BE38" s="127"/>
    </row>
    <row r="39" spans="1:57" ht="15.75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3"/>
      <c r="S39" s="34"/>
      <c r="T39" s="23"/>
      <c r="U39" s="23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75"/>
      <c r="AG39" s="34"/>
      <c r="AH39" s="34"/>
      <c r="AI39" s="34"/>
      <c r="AJ39" s="34"/>
      <c r="AK39" s="34"/>
      <c r="AL39" s="26"/>
      <c r="AS39" s="127"/>
      <c r="AT39" s="139"/>
      <c r="AU39" s="127"/>
      <c r="AV39" s="127"/>
      <c r="AW39" s="139"/>
      <c r="AX39" s="139"/>
      <c r="AY39" s="139"/>
      <c r="AZ39" s="139"/>
      <c r="BA39" s="139"/>
      <c r="BB39" s="139"/>
      <c r="BC39" s="139"/>
      <c r="BD39" s="139"/>
      <c r="BE39" s="139"/>
    </row>
    <row r="40" spans="1:57" ht="15.75" customHeight="1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3"/>
      <c r="S40" s="34"/>
      <c r="T40" s="23"/>
      <c r="U40" s="23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75"/>
      <c r="AG40" s="34"/>
      <c r="AH40" s="34"/>
      <c r="AI40" s="34"/>
      <c r="AJ40" s="34"/>
      <c r="AK40" s="34"/>
      <c r="AL40" s="26"/>
      <c r="AS40" s="127"/>
      <c r="AT40" s="139"/>
      <c r="AU40" s="127"/>
      <c r="AV40" s="127"/>
      <c r="AW40" s="139"/>
      <c r="AX40" s="139"/>
      <c r="AY40" s="139"/>
      <c r="AZ40" s="139"/>
      <c r="BA40" s="139"/>
      <c r="BB40" s="139"/>
      <c r="BC40" s="139"/>
      <c r="BD40" s="139"/>
      <c r="BE40" s="139"/>
    </row>
    <row r="41" spans="1:57" ht="15.75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3"/>
      <c r="S41" s="34"/>
      <c r="T41" s="23"/>
      <c r="U41" s="23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75"/>
      <c r="AG41" s="34"/>
      <c r="AH41" s="34"/>
      <c r="AI41" s="34"/>
      <c r="AJ41" s="34"/>
      <c r="AK41" s="34"/>
      <c r="AL41" s="26"/>
    </row>
    <row r="42" spans="1:57" ht="15.75" customHeigh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  <c r="S42" s="34"/>
      <c r="T42" s="23"/>
      <c r="U42" s="23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75"/>
      <c r="AG42" s="34"/>
      <c r="AH42" s="34"/>
      <c r="AI42" s="34"/>
      <c r="AJ42" s="34"/>
      <c r="AK42" s="34"/>
      <c r="AL42" s="26"/>
    </row>
    <row r="43" spans="1:57" ht="15.75" customHeight="1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3"/>
      <c r="S43" s="34"/>
      <c r="T43" s="23"/>
      <c r="U43" s="23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75"/>
      <c r="AG43" s="34"/>
      <c r="AH43" s="34"/>
      <c r="AI43" s="34"/>
      <c r="AJ43" s="34"/>
      <c r="AK43" s="34"/>
      <c r="AL43" s="26"/>
    </row>
    <row r="44" spans="1:57" ht="15.75" customHeigh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3"/>
      <c r="S44" s="34"/>
      <c r="T44" s="23"/>
      <c r="U44" s="23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75"/>
      <c r="AG44" s="34"/>
      <c r="AH44" s="34"/>
      <c r="AI44" s="34"/>
      <c r="AJ44" s="34"/>
      <c r="AK44" s="34"/>
      <c r="AL44" s="26"/>
    </row>
    <row r="45" spans="1:57" ht="15.75" customHeigh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3"/>
      <c r="S45" s="34"/>
      <c r="T45" s="23"/>
      <c r="U45" s="23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75"/>
      <c r="AG45" s="34"/>
      <c r="AH45" s="34"/>
      <c r="AI45" s="34"/>
      <c r="AJ45" s="34"/>
      <c r="AK45" s="34"/>
      <c r="AL45" s="26"/>
    </row>
    <row r="46" spans="1:57" ht="15.75" customHeigh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3"/>
      <c r="S46" s="34"/>
      <c r="T46" s="23"/>
      <c r="U46" s="23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75"/>
      <c r="AG46" s="34"/>
      <c r="AH46" s="34"/>
      <c r="AI46" s="34"/>
      <c r="AJ46" s="34"/>
      <c r="AK46" s="34"/>
      <c r="AL46" s="26"/>
    </row>
    <row r="47" spans="1:57" ht="15.75" customHeigh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14"/>
      <c r="S47" s="26"/>
      <c r="T47" s="14"/>
      <c r="U47" s="14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85"/>
      <c r="AG47" s="26"/>
      <c r="AH47" s="26"/>
      <c r="AI47" s="26"/>
      <c r="AJ47" s="26"/>
      <c r="AK47" s="26"/>
      <c r="AL47" s="26"/>
    </row>
    <row r="48" spans="1:57" ht="15.75" customHeigh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14"/>
      <c r="S48" s="26"/>
      <c r="T48" s="14"/>
      <c r="U48" s="14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85"/>
      <c r="AG48" s="26"/>
      <c r="AH48" s="26"/>
      <c r="AI48" s="26"/>
      <c r="AJ48" s="26"/>
      <c r="AK48" s="26"/>
      <c r="AL48" s="26"/>
    </row>
    <row r="49" spans="1:38" ht="15.75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14"/>
      <c r="S49" s="26"/>
      <c r="T49" s="14"/>
      <c r="U49" s="14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85"/>
      <c r="AG49" s="26"/>
      <c r="AH49" s="26"/>
      <c r="AI49" s="26"/>
      <c r="AJ49" s="26"/>
      <c r="AK49" s="26"/>
      <c r="AL49" s="26"/>
    </row>
    <row r="50" spans="1:38" ht="15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14"/>
      <c r="S50" s="26"/>
      <c r="T50" s="14"/>
      <c r="U50" s="14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85"/>
      <c r="AG50" s="26"/>
      <c r="AH50" s="26"/>
      <c r="AI50" s="26"/>
      <c r="AJ50" s="26"/>
      <c r="AK50" s="26"/>
      <c r="AL50" s="26"/>
    </row>
    <row r="51" spans="1:38" ht="15.75" customHeight="1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14"/>
      <c r="S51" s="26"/>
      <c r="T51" s="14"/>
      <c r="U51" s="14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85"/>
      <c r="AG51" s="26"/>
      <c r="AH51" s="26"/>
      <c r="AI51" s="26"/>
      <c r="AJ51" s="26"/>
      <c r="AK51" s="26"/>
      <c r="AL51" s="26"/>
    </row>
    <row r="52" spans="1:38" ht="15.75" customHeight="1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14"/>
      <c r="S52" s="26"/>
      <c r="T52" s="14"/>
      <c r="U52" s="14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85"/>
      <c r="AG52" s="26"/>
      <c r="AH52" s="26"/>
      <c r="AI52" s="26"/>
      <c r="AJ52" s="26"/>
      <c r="AK52" s="26"/>
      <c r="AL52" s="26"/>
    </row>
    <row r="53" spans="1:38" ht="15.75" customHeight="1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14"/>
      <c r="S53" s="26"/>
      <c r="T53" s="14"/>
      <c r="U53" s="14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85"/>
      <c r="AG53" s="26"/>
      <c r="AH53" s="26"/>
      <c r="AI53" s="26"/>
      <c r="AJ53" s="26"/>
      <c r="AK53" s="26"/>
      <c r="AL53" s="26"/>
    </row>
    <row r="54" spans="1:38" ht="15.75" customHeight="1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14"/>
      <c r="S54" s="26"/>
      <c r="T54" s="14"/>
      <c r="U54" s="14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85"/>
      <c r="AG54" s="26"/>
      <c r="AH54" s="26"/>
      <c r="AI54" s="26"/>
      <c r="AJ54" s="26"/>
      <c r="AK54" s="26"/>
      <c r="AL54" s="26"/>
    </row>
    <row r="55" spans="1:38" ht="15.75" customHeight="1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14"/>
      <c r="S55" s="26"/>
      <c r="T55" s="14"/>
      <c r="U55" s="14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85"/>
      <c r="AG55" s="26"/>
      <c r="AH55" s="26"/>
      <c r="AI55" s="26"/>
      <c r="AJ55" s="26"/>
      <c r="AK55" s="26"/>
      <c r="AL55" s="26"/>
    </row>
    <row r="56" spans="1:38" ht="15.75" customHeight="1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14"/>
      <c r="S56" s="26"/>
      <c r="T56" s="14"/>
      <c r="U56" s="14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85"/>
      <c r="AG56" s="26"/>
      <c r="AH56" s="26"/>
      <c r="AI56" s="26"/>
      <c r="AJ56" s="26"/>
      <c r="AK56" s="26"/>
      <c r="AL56" s="26"/>
    </row>
    <row r="57" spans="1:38" ht="15.75" customHeight="1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14"/>
      <c r="S57" s="26"/>
      <c r="T57" s="14"/>
      <c r="U57" s="14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85"/>
      <c r="AG57" s="26"/>
      <c r="AH57" s="26"/>
      <c r="AI57" s="26"/>
      <c r="AJ57" s="26"/>
      <c r="AK57" s="26"/>
      <c r="AL57" s="26"/>
    </row>
    <row r="58" spans="1:38" ht="15.75" customHeight="1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14"/>
      <c r="S58" s="26"/>
      <c r="T58" s="14"/>
      <c r="U58" s="14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85"/>
      <c r="AG58" s="26"/>
      <c r="AH58" s="26"/>
      <c r="AI58" s="26"/>
      <c r="AJ58" s="26"/>
      <c r="AK58" s="26"/>
      <c r="AL58" s="26"/>
    </row>
    <row r="59" spans="1:38" ht="15.75" customHeight="1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14"/>
      <c r="S59" s="26"/>
      <c r="T59" s="14"/>
      <c r="U59" s="14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85"/>
      <c r="AG59" s="26"/>
      <c r="AH59" s="26"/>
      <c r="AI59" s="26"/>
      <c r="AJ59" s="26"/>
      <c r="AK59" s="26"/>
      <c r="AL59" s="26"/>
    </row>
    <row r="60" spans="1:38" ht="15.75" customHeight="1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14"/>
      <c r="S60" s="26"/>
      <c r="T60" s="14"/>
      <c r="U60" s="14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85"/>
      <c r="AG60" s="26"/>
      <c r="AH60" s="26"/>
      <c r="AI60" s="26"/>
      <c r="AJ60" s="26"/>
      <c r="AK60" s="26"/>
      <c r="AL60" s="26"/>
    </row>
    <row r="61" spans="1:38" ht="15.75" customHeight="1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14"/>
      <c r="S61" s="26"/>
      <c r="T61" s="14"/>
      <c r="U61" s="14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85"/>
      <c r="AG61" s="26"/>
      <c r="AH61" s="26"/>
      <c r="AI61" s="26"/>
      <c r="AJ61" s="26"/>
      <c r="AK61" s="26"/>
      <c r="AL61" s="26"/>
    </row>
    <row r="62" spans="1:38" ht="15.75" customHeight="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14"/>
      <c r="S62" s="26"/>
      <c r="T62" s="14"/>
      <c r="U62" s="14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85"/>
      <c r="AG62" s="26"/>
      <c r="AH62" s="26"/>
      <c r="AI62" s="26"/>
      <c r="AJ62" s="26"/>
      <c r="AK62" s="26"/>
      <c r="AL62" s="26"/>
    </row>
    <row r="63" spans="1:38" ht="15.75" customHeight="1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14"/>
      <c r="S63" s="26"/>
      <c r="T63" s="14"/>
      <c r="U63" s="14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85"/>
      <c r="AG63" s="26"/>
      <c r="AH63" s="26"/>
      <c r="AI63" s="26"/>
      <c r="AJ63" s="26"/>
      <c r="AK63" s="26"/>
      <c r="AL63" s="26"/>
    </row>
    <row r="64" spans="1:38" ht="15.75" customHeight="1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14"/>
      <c r="S64" s="26"/>
      <c r="T64" s="14"/>
      <c r="U64" s="14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85"/>
      <c r="AG64" s="26"/>
      <c r="AH64" s="26"/>
      <c r="AI64" s="26"/>
      <c r="AJ64" s="26"/>
      <c r="AK64" s="26"/>
      <c r="AL64" s="26"/>
    </row>
    <row r="65" spans="1:38" ht="15.75" customHeight="1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14"/>
      <c r="S65" s="26"/>
      <c r="T65" s="14"/>
      <c r="U65" s="14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85"/>
      <c r="AG65" s="26"/>
      <c r="AH65" s="26"/>
      <c r="AI65" s="26"/>
      <c r="AJ65" s="26"/>
      <c r="AK65" s="26"/>
      <c r="AL65" s="26"/>
    </row>
    <row r="66" spans="1:38" ht="15.75" customHeight="1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14"/>
      <c r="S66" s="26"/>
      <c r="T66" s="14"/>
      <c r="U66" s="14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85"/>
      <c r="AG66" s="26"/>
      <c r="AH66" s="26"/>
      <c r="AI66" s="26"/>
      <c r="AJ66" s="26"/>
      <c r="AK66" s="26"/>
      <c r="AL66" s="26"/>
    </row>
    <row r="67" spans="1:38" ht="15.75" customHeight="1" x14ac:dyDescent="0.2">
      <c r="A67" s="26"/>
      <c r="B67" s="26"/>
      <c r="C67" s="29" t="s">
        <v>274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14"/>
      <c r="S67" s="26"/>
      <c r="T67" s="14"/>
      <c r="U67" s="14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85"/>
      <c r="AG67" s="26"/>
      <c r="AH67" s="26"/>
      <c r="AI67" s="26"/>
      <c r="AJ67" s="26"/>
      <c r="AK67" s="26"/>
      <c r="AL67" s="26"/>
    </row>
    <row r="68" spans="1:38" ht="15.75" customHeight="1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14"/>
      <c r="S68" s="26"/>
      <c r="T68" s="14"/>
      <c r="U68" s="14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85"/>
      <c r="AG68" s="26"/>
      <c r="AH68" s="26"/>
      <c r="AI68" s="26"/>
      <c r="AJ68" s="26"/>
      <c r="AK68" s="26"/>
      <c r="AL68" s="26"/>
    </row>
    <row r="69" spans="1:38" ht="15.75" customHeight="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14"/>
      <c r="S69" s="26"/>
      <c r="T69" s="14"/>
      <c r="U69" s="14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85"/>
      <c r="AG69" s="26"/>
      <c r="AH69" s="26"/>
      <c r="AI69" s="26"/>
      <c r="AJ69" s="26"/>
      <c r="AK69" s="26"/>
      <c r="AL69" s="26"/>
    </row>
    <row r="70" spans="1:38" ht="15.75" customHeigh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14"/>
      <c r="S70" s="26"/>
      <c r="T70" s="14"/>
      <c r="U70" s="14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85"/>
      <c r="AG70" s="26"/>
      <c r="AH70" s="26"/>
      <c r="AI70" s="26"/>
      <c r="AJ70" s="26"/>
      <c r="AK70" s="26"/>
      <c r="AL70" s="26"/>
    </row>
    <row r="71" spans="1:38" ht="15.75" customHeight="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14"/>
      <c r="S71" s="26"/>
      <c r="T71" s="14"/>
      <c r="U71" s="14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85"/>
      <c r="AG71" s="26"/>
      <c r="AH71" s="26"/>
      <c r="AI71" s="26"/>
      <c r="AJ71" s="26"/>
      <c r="AK71" s="26"/>
      <c r="AL71" s="26"/>
    </row>
    <row r="72" spans="1:38" ht="15.75" customHeight="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14"/>
      <c r="S72" s="26"/>
      <c r="T72" s="14"/>
      <c r="U72" s="14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85"/>
      <c r="AG72" s="26"/>
      <c r="AH72" s="26"/>
      <c r="AI72" s="26"/>
      <c r="AJ72" s="26"/>
      <c r="AK72" s="26"/>
      <c r="AL72" s="26"/>
    </row>
    <row r="73" spans="1:38" ht="15.75" customHeight="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14"/>
      <c r="S73" s="26"/>
      <c r="T73" s="14"/>
      <c r="U73" s="14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85"/>
      <c r="AG73" s="26"/>
      <c r="AH73" s="26"/>
      <c r="AI73" s="26"/>
      <c r="AJ73" s="26"/>
      <c r="AK73" s="26"/>
      <c r="AL73" s="26"/>
    </row>
    <row r="74" spans="1:38" ht="15.75" customHeight="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14"/>
      <c r="S74" s="26"/>
      <c r="T74" s="14"/>
      <c r="U74" s="14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85"/>
      <c r="AG74" s="26"/>
      <c r="AH74" s="26"/>
      <c r="AI74" s="26"/>
      <c r="AJ74" s="26"/>
      <c r="AK74" s="26"/>
      <c r="AL74" s="26"/>
    </row>
    <row r="75" spans="1:38" ht="15.75" customHeight="1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14"/>
      <c r="S75" s="26"/>
      <c r="T75" s="14"/>
      <c r="U75" s="14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85"/>
      <c r="AG75" s="26"/>
      <c r="AH75" s="26"/>
      <c r="AI75" s="26"/>
      <c r="AJ75" s="26"/>
      <c r="AK75" s="26"/>
      <c r="AL75" s="26"/>
    </row>
    <row r="76" spans="1:38" ht="15.75" customHeight="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14"/>
      <c r="S76" s="26"/>
      <c r="T76" s="14"/>
      <c r="U76" s="14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85"/>
      <c r="AG76" s="26"/>
      <c r="AH76" s="26"/>
      <c r="AI76" s="26"/>
      <c r="AJ76" s="26"/>
      <c r="AK76" s="26"/>
      <c r="AL76" s="26"/>
    </row>
    <row r="77" spans="1:38" ht="15.75" customHeight="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14"/>
      <c r="S77" s="26"/>
      <c r="T77" s="14"/>
      <c r="U77" s="14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85"/>
      <c r="AG77" s="26"/>
      <c r="AH77" s="26"/>
      <c r="AI77" s="26"/>
      <c r="AJ77" s="26"/>
      <c r="AK77" s="26"/>
      <c r="AL77" s="26"/>
    </row>
    <row r="78" spans="1:38" ht="15.75" customHeigh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14"/>
      <c r="S78" s="26"/>
      <c r="T78" s="14"/>
      <c r="U78" s="14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85"/>
      <c r="AG78" s="26"/>
      <c r="AH78" s="26"/>
      <c r="AI78" s="26"/>
      <c r="AJ78" s="26"/>
      <c r="AK78" s="26"/>
      <c r="AL78" s="26"/>
    </row>
    <row r="79" spans="1:38" ht="15.75" customHeight="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14"/>
      <c r="S79" s="26"/>
      <c r="T79" s="14"/>
      <c r="U79" s="14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85"/>
      <c r="AG79" s="26"/>
      <c r="AH79" s="26"/>
      <c r="AI79" s="26"/>
      <c r="AJ79" s="26"/>
      <c r="AK79" s="26"/>
      <c r="AL79" s="26"/>
    </row>
    <row r="80" spans="1:38" ht="15.75" customHeight="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14"/>
      <c r="S80" s="26"/>
      <c r="T80" s="14"/>
      <c r="U80" s="14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85"/>
      <c r="AG80" s="26"/>
      <c r="AH80" s="26"/>
      <c r="AI80" s="26"/>
      <c r="AJ80" s="26"/>
      <c r="AK80" s="26"/>
      <c r="AL80" s="26"/>
    </row>
    <row r="81" spans="1:38" ht="15.75" customHeight="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14"/>
      <c r="S81" s="26"/>
      <c r="T81" s="14"/>
      <c r="U81" s="14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85"/>
      <c r="AG81" s="26"/>
      <c r="AH81" s="26"/>
      <c r="AI81" s="26"/>
      <c r="AJ81" s="26"/>
      <c r="AK81" s="26"/>
      <c r="AL81" s="26"/>
    </row>
    <row r="82" spans="1:38" ht="15.75" customHeight="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14"/>
      <c r="S82" s="26"/>
      <c r="T82" s="14"/>
      <c r="U82" s="14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85"/>
      <c r="AG82" s="26"/>
      <c r="AH82" s="26"/>
      <c r="AI82" s="26"/>
      <c r="AJ82" s="26"/>
      <c r="AK82" s="26"/>
      <c r="AL82" s="26"/>
    </row>
    <row r="83" spans="1:38" ht="15.75" customHeight="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8"/>
      <c r="R83" s="15"/>
      <c r="S83" s="26"/>
      <c r="T83" s="15"/>
      <c r="U83" s="15"/>
      <c r="V83" s="28"/>
      <c r="W83" s="28"/>
      <c r="X83" s="26"/>
      <c r="Y83" s="26"/>
      <c r="Z83" s="26"/>
      <c r="AA83" s="26"/>
      <c r="AB83" s="26"/>
      <c r="AC83" s="26"/>
      <c r="AD83" s="26"/>
      <c r="AE83" s="26"/>
      <c r="AF83" s="85"/>
      <c r="AG83" s="26"/>
      <c r="AH83" s="26"/>
      <c r="AI83" s="26"/>
      <c r="AJ83" s="26"/>
      <c r="AK83" s="26"/>
      <c r="AL83" s="26"/>
    </row>
    <row r="84" spans="1:38" ht="15.75" customHeight="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8"/>
      <c r="R84" s="15"/>
      <c r="S84" s="26"/>
      <c r="T84" s="15"/>
      <c r="U84" s="15"/>
      <c r="V84" s="28"/>
      <c r="W84" s="28"/>
      <c r="X84" s="26"/>
      <c r="Y84" s="26"/>
      <c r="Z84" s="26"/>
      <c r="AA84" s="26"/>
      <c r="AB84" s="26"/>
      <c r="AC84" s="26"/>
      <c r="AD84" s="26"/>
      <c r="AE84" s="26"/>
      <c r="AF84" s="85"/>
      <c r="AG84" s="26"/>
      <c r="AH84" s="26"/>
      <c r="AI84" s="26"/>
      <c r="AJ84" s="26"/>
      <c r="AK84" s="26"/>
      <c r="AL84" s="26"/>
    </row>
    <row r="85" spans="1:38" ht="15.75" customHeight="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8"/>
      <c r="R85" s="15"/>
      <c r="S85" s="26"/>
      <c r="T85" s="15"/>
      <c r="U85" s="15"/>
      <c r="V85" s="28"/>
      <c r="W85" s="28"/>
      <c r="X85" s="26"/>
      <c r="Y85" s="26"/>
      <c r="Z85" s="26"/>
      <c r="AA85" s="26"/>
      <c r="AB85" s="26"/>
      <c r="AC85" s="26"/>
      <c r="AD85" s="26"/>
      <c r="AE85" s="26"/>
      <c r="AF85" s="85"/>
      <c r="AG85" s="26"/>
      <c r="AH85" s="26"/>
      <c r="AI85" s="26"/>
      <c r="AJ85" s="26"/>
      <c r="AK85" s="26"/>
      <c r="AL85" s="26"/>
    </row>
    <row r="86" spans="1:38" ht="15.75" customHeight="1" x14ac:dyDescent="0.2">
      <c r="A86" s="26"/>
      <c r="B86" s="26"/>
      <c r="C86" s="26"/>
      <c r="D86" s="26"/>
      <c r="E86" s="77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8"/>
      <c r="R86" s="15"/>
      <c r="S86" s="26"/>
      <c r="T86" s="15"/>
      <c r="U86" s="15"/>
      <c r="V86" s="28"/>
      <c r="W86" s="28"/>
      <c r="X86" s="26"/>
      <c r="Y86" s="26"/>
      <c r="Z86" s="26"/>
      <c r="AA86" s="26"/>
      <c r="AB86" s="26"/>
      <c r="AC86" s="26"/>
      <c r="AD86" s="26"/>
      <c r="AE86" s="26"/>
      <c r="AF86" s="85"/>
      <c r="AG86" s="26"/>
      <c r="AH86" s="26"/>
      <c r="AI86" s="26"/>
      <c r="AJ86" s="26"/>
      <c r="AK86" s="26"/>
      <c r="AL86" s="26"/>
    </row>
    <row r="87" spans="1:38" ht="15.75" customHeight="1" x14ac:dyDescent="0.2">
      <c r="A87" s="26"/>
      <c r="B87" s="26"/>
      <c r="C87" s="26"/>
      <c r="D87" s="26"/>
      <c r="E87" s="77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8"/>
      <c r="R87" s="123"/>
      <c r="S87" s="26"/>
      <c r="T87" s="124"/>
      <c r="U87" s="15"/>
      <c r="V87" s="28"/>
      <c r="W87" s="28"/>
      <c r="X87" s="26"/>
      <c r="Y87" s="26"/>
      <c r="Z87" s="26"/>
      <c r="AA87" s="26"/>
      <c r="AB87" s="26"/>
      <c r="AC87" s="26"/>
      <c r="AD87" s="26"/>
      <c r="AE87" s="26"/>
      <c r="AF87" s="85"/>
      <c r="AG87" s="26"/>
      <c r="AH87" s="26"/>
      <c r="AI87" s="26"/>
      <c r="AJ87" s="26"/>
      <c r="AK87" s="26"/>
      <c r="AL87" s="26"/>
    </row>
    <row r="88" spans="1:38" ht="15.75" customHeight="1" x14ac:dyDescent="0.2">
      <c r="A88" s="26"/>
      <c r="B88" s="26"/>
      <c r="C88" s="26"/>
      <c r="D88" s="26"/>
      <c r="E88" s="77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8"/>
      <c r="R88" s="123"/>
      <c r="S88" s="26"/>
      <c r="T88" s="37"/>
      <c r="U88" s="15"/>
      <c r="V88" s="28"/>
      <c r="W88" s="28"/>
      <c r="X88" s="26"/>
      <c r="Y88" s="26"/>
      <c r="Z88" s="26"/>
      <c r="AA88" s="26"/>
      <c r="AB88" s="26"/>
      <c r="AC88" s="26"/>
      <c r="AD88" s="26"/>
      <c r="AE88" s="26"/>
      <c r="AF88" s="85"/>
      <c r="AG88" s="26"/>
      <c r="AH88" s="26"/>
      <c r="AI88" s="26"/>
      <c r="AJ88" s="26"/>
      <c r="AK88" s="26"/>
      <c r="AL88" s="26"/>
    </row>
    <row r="89" spans="1:38" ht="15.75" customHeight="1" x14ac:dyDescent="0.2">
      <c r="A89" s="26"/>
      <c r="B89" s="26"/>
      <c r="C89" s="26"/>
      <c r="D89" s="26"/>
      <c r="E89" s="77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8"/>
      <c r="R89" s="15"/>
      <c r="S89" s="26"/>
      <c r="T89" s="125"/>
      <c r="U89" s="37"/>
      <c r="V89" s="28"/>
      <c r="W89" s="28"/>
      <c r="X89" s="26"/>
      <c r="Y89" s="26"/>
      <c r="Z89" s="26"/>
      <c r="AA89" s="26"/>
      <c r="AB89" s="26"/>
      <c r="AC89" s="26"/>
      <c r="AD89" s="26"/>
      <c r="AE89" s="26"/>
      <c r="AF89" s="85"/>
      <c r="AG89" s="26"/>
      <c r="AH89" s="26"/>
      <c r="AI89" s="26"/>
      <c r="AJ89" s="26"/>
      <c r="AK89" s="26"/>
      <c r="AL89" s="26"/>
    </row>
    <row r="90" spans="1:38" ht="15.75" customHeight="1" x14ac:dyDescent="0.2">
      <c r="A90" s="26"/>
      <c r="B90" s="26"/>
      <c r="C90" s="26"/>
      <c r="D90" s="26"/>
      <c r="E90" s="77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8"/>
      <c r="R90" s="15"/>
      <c r="S90" s="26"/>
      <c r="T90" s="125"/>
      <c r="U90" s="37"/>
      <c r="V90" s="28"/>
      <c r="W90" s="28"/>
      <c r="X90" s="26"/>
      <c r="Y90" s="26"/>
      <c r="Z90" s="26"/>
      <c r="AA90" s="26"/>
      <c r="AB90" s="26"/>
      <c r="AC90" s="26"/>
      <c r="AD90" s="26"/>
      <c r="AE90" s="26"/>
      <c r="AF90" s="85"/>
      <c r="AG90" s="26"/>
      <c r="AH90" s="26"/>
      <c r="AI90" s="26"/>
      <c r="AJ90" s="26"/>
      <c r="AK90" s="26"/>
      <c r="AL90" s="26"/>
    </row>
    <row r="91" spans="1:38" ht="15.75" customHeight="1" x14ac:dyDescent="0.2">
      <c r="A91" s="26"/>
      <c r="B91" s="26"/>
      <c r="C91" s="26"/>
      <c r="D91" s="26"/>
      <c r="E91" s="77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8"/>
      <c r="R91" s="15"/>
      <c r="S91" s="26"/>
      <c r="T91" s="125"/>
      <c r="U91" s="37"/>
      <c r="V91" s="28"/>
      <c r="W91" s="28"/>
      <c r="X91" s="26"/>
      <c r="Y91" s="26"/>
      <c r="Z91" s="26"/>
      <c r="AA91" s="26"/>
      <c r="AB91" s="26"/>
      <c r="AC91" s="26"/>
      <c r="AD91" s="26"/>
      <c r="AE91" s="26"/>
      <c r="AF91" s="85"/>
      <c r="AG91" s="26"/>
      <c r="AH91" s="26"/>
      <c r="AI91" s="26"/>
      <c r="AJ91" s="26"/>
      <c r="AK91" s="26"/>
      <c r="AL91" s="26"/>
    </row>
    <row r="92" spans="1:38" ht="15.75" customHeight="1" x14ac:dyDescent="0.2">
      <c r="A92" s="26"/>
      <c r="B92" s="26"/>
      <c r="C92" s="26"/>
      <c r="D92" s="26"/>
      <c r="E92" s="77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8"/>
      <c r="R92" s="15"/>
      <c r="S92" s="26"/>
      <c r="T92" s="125"/>
      <c r="U92" s="126"/>
      <c r="V92" s="28"/>
      <c r="W92" s="28"/>
      <c r="X92" s="26"/>
      <c r="Y92" s="26"/>
      <c r="Z92" s="26"/>
      <c r="AA92" s="26"/>
      <c r="AB92" s="26"/>
      <c r="AC92" s="26"/>
      <c r="AD92" s="26"/>
      <c r="AE92" s="26"/>
      <c r="AF92" s="85"/>
      <c r="AG92" s="26"/>
      <c r="AH92" s="26"/>
      <c r="AI92" s="26"/>
      <c r="AJ92" s="26"/>
      <c r="AK92" s="26"/>
      <c r="AL92" s="26"/>
    </row>
    <row r="93" spans="1:38" ht="15.75" customHeight="1" x14ac:dyDescent="0.2">
      <c r="A93" s="26"/>
      <c r="B93" s="26"/>
      <c r="C93" s="26"/>
      <c r="D93" s="26"/>
      <c r="E93" s="77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8"/>
      <c r="R93" s="15"/>
      <c r="S93" s="26"/>
      <c r="T93" s="125"/>
      <c r="U93" s="37"/>
      <c r="V93" s="28"/>
      <c r="W93" s="28"/>
      <c r="X93" s="26"/>
      <c r="Y93" s="26"/>
      <c r="Z93" s="26"/>
      <c r="AA93" s="26"/>
      <c r="AB93" s="26"/>
      <c r="AC93" s="26"/>
      <c r="AD93" s="26"/>
      <c r="AE93" s="26"/>
      <c r="AF93" s="85"/>
      <c r="AG93" s="26"/>
      <c r="AH93" s="26"/>
      <c r="AI93" s="26"/>
      <c r="AJ93" s="26"/>
      <c r="AK93" s="26"/>
      <c r="AL93" s="26"/>
    </row>
    <row r="94" spans="1:38" ht="15.75" customHeight="1" x14ac:dyDescent="0.2">
      <c r="A94" s="26"/>
      <c r="B94" s="26"/>
      <c r="C94" s="26"/>
      <c r="D94" s="26"/>
      <c r="E94" s="77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8"/>
      <c r="R94" s="15"/>
      <c r="S94" s="26"/>
      <c r="T94" s="125"/>
      <c r="U94" s="37"/>
      <c r="V94" s="28"/>
      <c r="W94" s="28"/>
      <c r="X94" s="26"/>
      <c r="Y94" s="26"/>
      <c r="Z94" s="26"/>
      <c r="AA94" s="26"/>
      <c r="AB94" s="26"/>
      <c r="AC94" s="26"/>
      <c r="AD94" s="26"/>
      <c r="AE94" s="26"/>
      <c r="AF94" s="85"/>
      <c r="AG94" s="26"/>
      <c r="AH94" s="26"/>
      <c r="AI94" s="26"/>
      <c r="AJ94" s="26"/>
      <c r="AK94" s="26"/>
      <c r="AL94" s="26"/>
    </row>
    <row r="95" spans="1:38" ht="15.75" customHeigh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8"/>
      <c r="R95" s="15"/>
      <c r="S95" s="26"/>
      <c r="T95" s="125"/>
      <c r="U95" s="37"/>
      <c r="V95" s="28"/>
      <c r="W95" s="28"/>
      <c r="X95" s="26"/>
      <c r="Y95" s="26"/>
      <c r="Z95" s="26"/>
      <c r="AA95" s="26"/>
      <c r="AB95" s="26"/>
      <c r="AC95" s="26"/>
      <c r="AD95" s="26"/>
      <c r="AE95" s="26"/>
      <c r="AF95" s="85"/>
      <c r="AG95" s="26"/>
      <c r="AH95" s="26"/>
      <c r="AI95" s="26"/>
      <c r="AJ95" s="26"/>
      <c r="AK95" s="26"/>
      <c r="AL95" s="26"/>
    </row>
    <row r="96" spans="1:38" ht="15.75" customHeight="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8"/>
      <c r="R96" s="15"/>
      <c r="S96" s="26"/>
      <c r="T96" s="125"/>
      <c r="U96" s="37"/>
      <c r="V96" s="28"/>
      <c r="W96" s="28"/>
      <c r="X96" s="26"/>
      <c r="Y96" s="26"/>
      <c r="Z96" s="26"/>
      <c r="AA96" s="26"/>
      <c r="AB96" s="26"/>
      <c r="AC96" s="26"/>
      <c r="AD96" s="26"/>
      <c r="AE96" s="26"/>
      <c r="AF96" s="85"/>
      <c r="AG96" s="26"/>
      <c r="AH96" s="26"/>
      <c r="AI96" s="26"/>
      <c r="AJ96" s="26"/>
      <c r="AK96" s="26"/>
      <c r="AL96" s="26"/>
    </row>
    <row r="97" spans="1:38" ht="15.75" customHeight="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8"/>
      <c r="R97" s="15"/>
      <c r="S97" s="26"/>
      <c r="T97" s="125"/>
      <c r="U97" s="37"/>
      <c r="V97" s="28"/>
      <c r="W97" s="28"/>
      <c r="X97" s="26"/>
      <c r="Y97" s="26"/>
      <c r="Z97" s="26"/>
      <c r="AA97" s="26"/>
      <c r="AB97" s="26"/>
      <c r="AC97" s="26"/>
      <c r="AD97" s="26"/>
      <c r="AE97" s="26"/>
      <c r="AF97" s="85"/>
      <c r="AG97" s="26"/>
      <c r="AH97" s="26"/>
      <c r="AI97" s="26"/>
      <c r="AJ97" s="26"/>
      <c r="AK97" s="26"/>
      <c r="AL97" s="26"/>
    </row>
    <row r="98" spans="1:38" ht="15.75" customHeigh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8"/>
      <c r="R98" s="15"/>
      <c r="S98" s="26"/>
      <c r="T98" s="125"/>
      <c r="U98" s="37"/>
      <c r="V98" s="28"/>
      <c r="W98" s="28"/>
      <c r="X98" s="26"/>
      <c r="Y98" s="26"/>
      <c r="Z98" s="26"/>
      <c r="AA98" s="26"/>
      <c r="AB98" s="26"/>
      <c r="AC98" s="26"/>
      <c r="AD98" s="26"/>
      <c r="AE98" s="26"/>
      <c r="AF98" s="85"/>
      <c r="AG98" s="26"/>
      <c r="AH98" s="26"/>
      <c r="AI98" s="26"/>
      <c r="AJ98" s="26"/>
      <c r="AK98" s="26"/>
      <c r="AL98" s="26"/>
    </row>
    <row r="99" spans="1:38" ht="15.75" customHeight="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8"/>
      <c r="R99" s="15"/>
      <c r="S99" s="26"/>
      <c r="T99" s="125"/>
      <c r="U99" s="37"/>
      <c r="V99" s="28"/>
      <c r="W99" s="28"/>
      <c r="X99" s="26"/>
      <c r="Y99" s="26"/>
      <c r="Z99" s="26"/>
      <c r="AA99" s="26"/>
      <c r="AB99" s="26"/>
      <c r="AC99" s="26"/>
      <c r="AD99" s="26"/>
      <c r="AE99" s="26"/>
      <c r="AF99" s="85"/>
      <c r="AG99" s="26"/>
      <c r="AH99" s="26"/>
      <c r="AI99" s="26"/>
      <c r="AJ99" s="26"/>
      <c r="AK99" s="26"/>
      <c r="AL99" s="26"/>
    </row>
    <row r="100" spans="1:38" ht="15.75" customHeight="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8"/>
      <c r="R100" s="15"/>
      <c r="S100" s="26"/>
      <c r="T100" s="125"/>
      <c r="U100" s="37"/>
      <c r="V100" s="28"/>
      <c r="W100" s="28"/>
      <c r="X100" s="26"/>
      <c r="Y100" s="26"/>
      <c r="Z100" s="26"/>
      <c r="AA100" s="26"/>
      <c r="AB100" s="26"/>
      <c r="AC100" s="26"/>
      <c r="AD100" s="26"/>
      <c r="AE100" s="26"/>
      <c r="AF100" s="85"/>
      <c r="AG100" s="26"/>
      <c r="AH100" s="26"/>
      <c r="AI100" s="26"/>
      <c r="AJ100" s="26"/>
      <c r="AK100" s="26"/>
      <c r="AL100" s="26"/>
    </row>
    <row r="101" spans="1:38" ht="15.75" customHeigh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8"/>
      <c r="R101" s="15"/>
      <c r="S101" s="26"/>
      <c r="T101" s="125"/>
      <c r="U101" s="37"/>
      <c r="V101" s="28"/>
      <c r="W101" s="28"/>
      <c r="X101" s="26"/>
      <c r="Y101" s="26"/>
      <c r="Z101" s="26"/>
      <c r="AA101" s="26"/>
      <c r="AB101" s="26"/>
      <c r="AC101" s="26"/>
      <c r="AD101" s="26"/>
      <c r="AE101" s="26"/>
      <c r="AF101" s="85"/>
      <c r="AG101" s="26"/>
      <c r="AH101" s="26"/>
      <c r="AI101" s="26"/>
      <c r="AJ101" s="26"/>
      <c r="AK101" s="26"/>
      <c r="AL101" s="26"/>
    </row>
    <row r="102" spans="1:38" ht="15.75" customHeight="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8"/>
      <c r="R102" s="15"/>
      <c r="S102" s="26"/>
      <c r="T102" s="125"/>
      <c r="U102" s="37"/>
      <c r="V102" s="28"/>
      <c r="W102" s="28"/>
      <c r="X102" s="26"/>
      <c r="Y102" s="26"/>
      <c r="Z102" s="26"/>
      <c r="AA102" s="26"/>
      <c r="AB102" s="26"/>
      <c r="AC102" s="26"/>
      <c r="AD102" s="26"/>
      <c r="AE102" s="26"/>
      <c r="AF102" s="85"/>
      <c r="AG102" s="26"/>
      <c r="AH102" s="26"/>
      <c r="AI102" s="26"/>
      <c r="AJ102" s="26"/>
      <c r="AK102" s="26"/>
      <c r="AL102" s="26"/>
    </row>
    <row r="103" spans="1:38" ht="15.75" customHeigh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8"/>
      <c r="R103" s="15"/>
      <c r="S103" s="26"/>
      <c r="T103" s="125"/>
      <c r="U103" s="37"/>
      <c r="V103" s="28"/>
      <c r="W103" s="28"/>
      <c r="X103" s="26"/>
      <c r="Y103" s="26"/>
      <c r="Z103" s="26"/>
      <c r="AA103" s="26"/>
      <c r="AB103" s="26"/>
      <c r="AC103" s="26"/>
      <c r="AD103" s="26"/>
      <c r="AE103" s="26"/>
      <c r="AF103" s="85"/>
      <c r="AG103" s="26"/>
      <c r="AH103" s="26"/>
      <c r="AI103" s="26"/>
      <c r="AJ103" s="26"/>
      <c r="AK103" s="26"/>
      <c r="AL103" s="26"/>
    </row>
    <row r="104" spans="1:38" ht="15.75" customHeight="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8"/>
      <c r="R104" s="15"/>
      <c r="S104" s="26"/>
      <c r="T104" s="125"/>
      <c r="U104" s="37"/>
      <c r="V104" s="28"/>
      <c r="W104" s="28"/>
      <c r="X104" s="26"/>
      <c r="Y104" s="26"/>
      <c r="Z104" s="26"/>
      <c r="AA104" s="26"/>
      <c r="AB104" s="26"/>
      <c r="AC104" s="26"/>
      <c r="AD104" s="26"/>
      <c r="AE104" s="26"/>
      <c r="AF104" s="85"/>
      <c r="AG104" s="26"/>
      <c r="AH104" s="26"/>
      <c r="AI104" s="26"/>
      <c r="AJ104" s="26"/>
      <c r="AK104" s="26"/>
      <c r="AL104" s="26"/>
    </row>
    <row r="105" spans="1:38" ht="15.75" customHeight="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8"/>
      <c r="R105" s="15"/>
      <c r="S105" s="26"/>
      <c r="T105" s="125"/>
      <c r="U105" s="37"/>
      <c r="V105" s="28"/>
      <c r="W105" s="28"/>
      <c r="X105" s="26"/>
      <c r="Y105" s="26"/>
      <c r="Z105" s="26"/>
      <c r="AA105" s="26"/>
      <c r="AB105" s="26"/>
      <c r="AC105" s="26"/>
      <c r="AD105" s="26"/>
      <c r="AE105" s="26"/>
      <c r="AF105" s="85"/>
      <c r="AG105" s="26"/>
      <c r="AH105" s="26"/>
      <c r="AI105" s="26"/>
      <c r="AJ105" s="26"/>
      <c r="AK105" s="26"/>
      <c r="AL105" s="26"/>
    </row>
    <row r="106" spans="1:38" ht="15.75" customHeigh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8"/>
      <c r="R106" s="15"/>
      <c r="S106" s="26"/>
      <c r="T106" s="37"/>
      <c r="U106" s="37"/>
      <c r="V106" s="28"/>
      <c r="W106" s="28"/>
      <c r="X106" s="26"/>
      <c r="Y106" s="26"/>
      <c r="Z106" s="26"/>
      <c r="AA106" s="26"/>
      <c r="AB106" s="26"/>
      <c r="AC106" s="26"/>
      <c r="AD106" s="26"/>
      <c r="AE106" s="26"/>
      <c r="AF106" s="85"/>
      <c r="AG106" s="26"/>
      <c r="AH106" s="26"/>
      <c r="AI106" s="26"/>
      <c r="AJ106" s="26"/>
      <c r="AK106" s="26"/>
      <c r="AL106" s="26"/>
    </row>
    <row r="107" spans="1:38" ht="15.75" customHeigh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8"/>
      <c r="R107" s="15"/>
      <c r="S107" s="26"/>
      <c r="T107" s="37"/>
      <c r="U107" s="37"/>
      <c r="V107" s="28"/>
      <c r="W107" s="28"/>
      <c r="X107" s="26"/>
      <c r="Y107" s="26"/>
      <c r="Z107" s="26"/>
      <c r="AA107" s="26"/>
      <c r="AB107" s="26"/>
      <c r="AC107" s="26"/>
      <c r="AD107" s="26"/>
      <c r="AE107" s="26"/>
      <c r="AF107" s="85"/>
      <c r="AG107" s="26"/>
      <c r="AH107" s="26"/>
      <c r="AI107" s="26"/>
      <c r="AJ107" s="26"/>
      <c r="AK107" s="26"/>
      <c r="AL107" s="26"/>
    </row>
    <row r="108" spans="1:38" ht="15.75" customHeigh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8"/>
      <c r="R108" s="15"/>
      <c r="S108" s="26"/>
      <c r="T108" s="37"/>
      <c r="U108" s="37"/>
      <c r="V108" s="28"/>
      <c r="W108" s="28"/>
      <c r="X108" s="26"/>
      <c r="Y108" s="26"/>
      <c r="Z108" s="26"/>
      <c r="AA108" s="26"/>
      <c r="AB108" s="26"/>
      <c r="AC108" s="26"/>
      <c r="AD108" s="26"/>
      <c r="AE108" s="26"/>
      <c r="AF108" s="85"/>
      <c r="AG108" s="26"/>
      <c r="AH108" s="26"/>
      <c r="AI108" s="26"/>
      <c r="AJ108" s="26"/>
      <c r="AK108" s="26"/>
      <c r="AL108" s="26"/>
    </row>
    <row r="109" spans="1:38" ht="15.75" customHeight="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8"/>
      <c r="R109" s="15"/>
      <c r="S109" s="26"/>
      <c r="T109" s="37"/>
      <c r="U109" s="37"/>
      <c r="V109" s="28"/>
      <c r="W109" s="28"/>
      <c r="X109" s="26"/>
      <c r="Y109" s="26"/>
      <c r="Z109" s="26"/>
      <c r="AA109" s="26"/>
      <c r="AB109" s="26"/>
      <c r="AC109" s="26"/>
      <c r="AD109" s="26"/>
      <c r="AE109" s="26"/>
      <c r="AF109" s="85"/>
      <c r="AG109" s="26"/>
      <c r="AH109" s="26"/>
      <c r="AI109" s="26"/>
      <c r="AJ109" s="26"/>
      <c r="AK109" s="26"/>
      <c r="AL109" s="26"/>
    </row>
    <row r="110" spans="1:38" ht="15.75" customHeight="1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8"/>
      <c r="R110" s="37"/>
      <c r="S110" s="26"/>
      <c r="T110" s="37"/>
      <c r="U110" s="37"/>
      <c r="V110" s="28"/>
      <c r="W110" s="28"/>
      <c r="X110" s="26"/>
      <c r="Y110" s="26"/>
      <c r="Z110" s="26"/>
      <c r="AA110" s="26"/>
      <c r="AB110" s="26"/>
      <c r="AC110" s="26"/>
      <c r="AD110" s="26"/>
      <c r="AE110" s="26"/>
      <c r="AF110" s="85"/>
      <c r="AG110" s="26"/>
      <c r="AH110" s="26"/>
      <c r="AI110" s="26"/>
      <c r="AJ110" s="26"/>
      <c r="AK110" s="26"/>
      <c r="AL110" s="26"/>
    </row>
    <row r="111" spans="1:38" ht="15.75" customHeight="1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8"/>
      <c r="R111" s="15"/>
      <c r="S111" s="26"/>
      <c r="T111" s="37"/>
      <c r="U111" s="37"/>
      <c r="V111" s="28"/>
      <c r="W111" s="28"/>
      <c r="X111" s="26"/>
      <c r="Y111" s="26"/>
      <c r="Z111" s="26"/>
      <c r="AA111" s="26"/>
      <c r="AB111" s="26"/>
      <c r="AC111" s="26"/>
      <c r="AD111" s="26"/>
      <c r="AE111" s="26"/>
      <c r="AF111" s="85"/>
      <c r="AG111" s="26"/>
      <c r="AH111" s="26"/>
      <c r="AI111" s="26"/>
      <c r="AJ111" s="26"/>
      <c r="AK111" s="26"/>
      <c r="AL111" s="26"/>
    </row>
    <row r="112" spans="1:38" ht="15.75" customHeight="1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34"/>
      <c r="R112" s="23"/>
      <c r="S112" s="26"/>
      <c r="T112" s="23"/>
      <c r="U112" s="23"/>
      <c r="V112" s="34"/>
      <c r="W112" s="26"/>
      <c r="X112" s="26"/>
      <c r="Y112" s="26"/>
      <c r="Z112" s="26"/>
      <c r="AA112" s="26"/>
      <c r="AB112" s="26"/>
      <c r="AC112" s="26"/>
      <c r="AD112" s="26"/>
      <c r="AE112" s="26"/>
      <c r="AF112" s="85"/>
      <c r="AG112" s="26"/>
      <c r="AH112" s="26"/>
      <c r="AI112" s="26"/>
      <c r="AJ112" s="26"/>
      <c r="AK112" s="26"/>
      <c r="AL112" s="26"/>
    </row>
    <row r="113" spans="1:38" ht="15.75" customHeight="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127"/>
      <c r="S113" s="26"/>
      <c r="T113" s="127"/>
      <c r="U113" s="14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85"/>
      <c r="AG113" s="26"/>
      <c r="AH113" s="26"/>
      <c r="AI113" s="26"/>
      <c r="AJ113" s="26"/>
      <c r="AK113" s="26"/>
      <c r="AL113" s="26"/>
    </row>
    <row r="114" spans="1:38" ht="15.75" customHeight="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127"/>
      <c r="S114" s="26"/>
      <c r="T114" s="127"/>
      <c r="U114" s="14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85"/>
      <c r="AG114" s="26"/>
      <c r="AH114" s="26"/>
      <c r="AI114" s="26"/>
      <c r="AJ114" s="26"/>
      <c r="AK114" s="26"/>
      <c r="AL114" s="26"/>
    </row>
    <row r="115" spans="1:38" ht="15.75" customHeight="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127"/>
      <c r="S115" s="26"/>
      <c r="T115" s="127"/>
      <c r="U115" s="14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85"/>
      <c r="AG115" s="26"/>
      <c r="AH115" s="26"/>
      <c r="AI115" s="26"/>
      <c r="AJ115" s="26"/>
      <c r="AK115" s="26"/>
      <c r="AL115" s="26"/>
    </row>
    <row r="116" spans="1:38" ht="15.75" customHeight="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127"/>
      <c r="S116" s="26"/>
      <c r="T116" s="127"/>
      <c r="U116" s="14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85"/>
      <c r="AG116" s="26"/>
      <c r="AH116" s="26"/>
      <c r="AI116" s="26"/>
      <c r="AJ116" s="26"/>
      <c r="AK116" s="26"/>
      <c r="AL116" s="26"/>
    </row>
    <row r="117" spans="1:38" ht="15.75" customHeight="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127"/>
      <c r="S117" s="26"/>
      <c r="T117" s="127"/>
      <c r="U117" s="14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85"/>
      <c r="AG117" s="26"/>
      <c r="AH117" s="26"/>
      <c r="AI117" s="26"/>
      <c r="AJ117" s="26"/>
      <c r="AK117" s="26"/>
      <c r="AL117" s="26"/>
    </row>
    <row r="118" spans="1:38" ht="15.75" customHeight="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14"/>
      <c r="S118" s="26"/>
      <c r="T118" s="14"/>
      <c r="U118" s="14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85"/>
      <c r="AG118" s="26"/>
      <c r="AH118" s="26"/>
      <c r="AI118" s="26"/>
      <c r="AJ118" s="26"/>
      <c r="AK118" s="26"/>
      <c r="AL118" s="26"/>
    </row>
    <row r="119" spans="1:38" ht="15.75" customHeight="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14"/>
      <c r="S119" s="26"/>
      <c r="T119" s="14"/>
      <c r="U119" s="14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85"/>
      <c r="AG119" s="26"/>
      <c r="AH119" s="26"/>
      <c r="AI119" s="26"/>
      <c r="AJ119" s="26"/>
      <c r="AK119" s="26"/>
      <c r="AL119" s="26"/>
    </row>
    <row r="120" spans="1:38" ht="15.75" customHeight="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14"/>
      <c r="S120" s="26"/>
      <c r="T120" s="14"/>
      <c r="U120" s="14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85"/>
      <c r="AG120" s="26"/>
      <c r="AH120" s="26"/>
      <c r="AI120" s="26"/>
      <c r="AJ120" s="26"/>
      <c r="AK120" s="26"/>
      <c r="AL120" s="26"/>
    </row>
    <row r="121" spans="1:38" ht="15.75" customHeight="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14"/>
      <c r="S121" s="26"/>
      <c r="T121" s="14"/>
      <c r="U121" s="14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85"/>
      <c r="AG121" s="26"/>
      <c r="AH121" s="26"/>
      <c r="AI121" s="26"/>
      <c r="AJ121" s="26"/>
      <c r="AK121" s="26"/>
      <c r="AL121" s="26"/>
    </row>
    <row r="122" spans="1:38" ht="15.75" customHeight="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14"/>
      <c r="S122" s="26"/>
      <c r="T122" s="14"/>
      <c r="U122" s="14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85"/>
      <c r="AG122" s="26"/>
      <c r="AH122" s="26"/>
      <c r="AI122" s="26"/>
      <c r="AJ122" s="26"/>
      <c r="AK122" s="26"/>
      <c r="AL122" s="26"/>
    </row>
    <row r="123" spans="1:38" ht="15.75" customHeight="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14"/>
      <c r="S123" s="26"/>
      <c r="T123" s="14"/>
      <c r="U123" s="14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85"/>
      <c r="AG123" s="26"/>
      <c r="AH123" s="26"/>
      <c r="AI123" s="26"/>
      <c r="AJ123" s="26"/>
      <c r="AK123" s="26"/>
      <c r="AL123" s="26"/>
    </row>
    <row r="124" spans="1:38" ht="15.75" customHeight="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14"/>
      <c r="S124" s="26"/>
      <c r="T124" s="14"/>
      <c r="U124" s="14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85"/>
      <c r="AG124" s="26"/>
      <c r="AH124" s="26"/>
      <c r="AI124" s="26"/>
      <c r="AJ124" s="26"/>
      <c r="AK124" s="26"/>
      <c r="AL124" s="26"/>
    </row>
    <row r="125" spans="1:38" ht="15.75" customHeight="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14"/>
      <c r="S125" s="26"/>
      <c r="T125" s="14"/>
      <c r="U125" s="14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85"/>
      <c r="AG125" s="26"/>
      <c r="AH125" s="26"/>
      <c r="AI125" s="26"/>
      <c r="AJ125" s="26"/>
      <c r="AK125" s="26"/>
      <c r="AL125" s="26"/>
    </row>
    <row r="126" spans="1:38" ht="15.75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14"/>
      <c r="S126" s="26"/>
      <c r="T126" s="14"/>
      <c r="U126" s="14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85"/>
      <c r="AG126" s="26"/>
      <c r="AH126" s="26"/>
      <c r="AI126" s="26"/>
      <c r="AJ126" s="26"/>
      <c r="AK126" s="26"/>
      <c r="AL126" s="26"/>
    </row>
    <row r="127" spans="1:38" ht="15.75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14"/>
      <c r="S127" s="26"/>
      <c r="T127" s="14"/>
      <c r="U127" s="14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85"/>
      <c r="AG127" s="26"/>
      <c r="AH127" s="26"/>
      <c r="AI127" s="26"/>
      <c r="AJ127" s="26"/>
      <c r="AK127" s="26"/>
      <c r="AL127" s="26"/>
    </row>
    <row r="128" spans="1:38" ht="15.75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14"/>
      <c r="S128" s="26"/>
      <c r="T128" s="14"/>
      <c r="U128" s="14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85"/>
      <c r="AG128" s="26"/>
      <c r="AH128" s="26"/>
      <c r="AI128" s="26"/>
      <c r="AJ128" s="26"/>
      <c r="AK128" s="26"/>
      <c r="AL128" s="26"/>
    </row>
    <row r="129" spans="1:38" ht="15.75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14"/>
      <c r="S129" s="26"/>
      <c r="T129" s="14"/>
      <c r="U129" s="14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85"/>
      <c r="AG129" s="26"/>
      <c r="AH129" s="26"/>
      <c r="AI129" s="26"/>
      <c r="AJ129" s="26"/>
      <c r="AK129" s="26"/>
      <c r="AL129" s="26"/>
    </row>
    <row r="130" spans="1:38" ht="15.75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14"/>
      <c r="S130" s="26"/>
      <c r="T130" s="14"/>
      <c r="U130" s="14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85"/>
      <c r="AG130" s="26"/>
      <c r="AH130" s="26"/>
      <c r="AI130" s="26"/>
      <c r="AJ130" s="26"/>
      <c r="AK130" s="26"/>
      <c r="AL130" s="26"/>
    </row>
    <row r="131" spans="1:38" ht="15.75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14"/>
      <c r="S131" s="26"/>
      <c r="T131" s="14"/>
      <c r="U131" s="14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85"/>
      <c r="AG131" s="26"/>
      <c r="AH131" s="26"/>
      <c r="AI131" s="26"/>
      <c r="AJ131" s="26"/>
      <c r="AK131" s="26"/>
      <c r="AL131" s="26"/>
    </row>
    <row r="132" spans="1:38" ht="15.75" customHeight="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14"/>
      <c r="S132" s="26"/>
      <c r="T132" s="14"/>
      <c r="U132" s="14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85"/>
      <c r="AG132" s="26"/>
      <c r="AH132" s="26"/>
      <c r="AI132" s="26"/>
      <c r="AJ132" s="26"/>
      <c r="AK132" s="26"/>
      <c r="AL132" s="26"/>
    </row>
    <row r="133" spans="1:38" ht="15.75" customHeight="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14"/>
      <c r="S133" s="26"/>
      <c r="T133" s="14"/>
      <c r="U133" s="14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85"/>
      <c r="AG133" s="26"/>
      <c r="AH133" s="26"/>
      <c r="AI133" s="26"/>
      <c r="AJ133" s="26"/>
      <c r="AK133" s="26"/>
      <c r="AL133" s="26"/>
    </row>
    <row r="134" spans="1:38" ht="15.75" customHeight="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14"/>
      <c r="S134" s="26"/>
      <c r="T134" s="14"/>
      <c r="U134" s="14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85"/>
      <c r="AG134" s="26"/>
      <c r="AH134" s="26"/>
      <c r="AI134" s="26"/>
      <c r="AJ134" s="26"/>
      <c r="AK134" s="26"/>
      <c r="AL134" s="26"/>
    </row>
    <row r="135" spans="1:38" ht="15.75" customHeight="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14"/>
      <c r="S135" s="26"/>
      <c r="T135" s="14"/>
      <c r="U135" s="14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85"/>
      <c r="AG135" s="26"/>
      <c r="AH135" s="26"/>
      <c r="AI135" s="26"/>
      <c r="AJ135" s="26"/>
      <c r="AK135" s="26"/>
      <c r="AL135" s="26"/>
    </row>
    <row r="136" spans="1:38" ht="15.75" customHeight="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14"/>
      <c r="S136" s="26"/>
      <c r="T136" s="14"/>
      <c r="U136" s="14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85"/>
      <c r="AG136" s="26"/>
      <c r="AH136" s="26"/>
      <c r="AI136" s="26"/>
      <c r="AJ136" s="26"/>
      <c r="AK136" s="26"/>
      <c r="AL136" s="26"/>
    </row>
    <row r="137" spans="1:38" ht="15.75" customHeight="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14"/>
      <c r="S137" s="26"/>
      <c r="T137" s="14"/>
      <c r="U137" s="14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85"/>
      <c r="AG137" s="26"/>
      <c r="AH137" s="26"/>
      <c r="AI137" s="26"/>
      <c r="AJ137" s="26"/>
      <c r="AK137" s="26"/>
      <c r="AL137" s="26"/>
    </row>
    <row r="138" spans="1:38" ht="15.75" customHeight="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14"/>
      <c r="S138" s="26"/>
      <c r="T138" s="14"/>
      <c r="U138" s="14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85"/>
      <c r="AG138" s="26"/>
      <c r="AH138" s="26"/>
      <c r="AI138" s="26"/>
      <c r="AJ138" s="26"/>
      <c r="AK138" s="26"/>
      <c r="AL138" s="26"/>
    </row>
    <row r="139" spans="1:38" ht="15.75" customHeight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14"/>
      <c r="S139" s="26"/>
      <c r="T139" s="14"/>
      <c r="U139" s="14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85"/>
      <c r="AG139" s="26"/>
      <c r="AH139" s="26"/>
      <c r="AI139" s="26"/>
      <c r="AJ139" s="26"/>
      <c r="AK139" s="26"/>
      <c r="AL139" s="26"/>
    </row>
    <row r="140" spans="1:38" ht="15.75" customHeight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14"/>
      <c r="S140" s="26"/>
      <c r="T140" s="14"/>
      <c r="U140" s="14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85"/>
      <c r="AG140" s="26"/>
      <c r="AH140" s="26"/>
      <c r="AI140" s="26"/>
      <c r="AJ140" s="26"/>
      <c r="AK140" s="26"/>
      <c r="AL140" s="26"/>
    </row>
    <row r="141" spans="1:38" ht="15.75" customHeight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14"/>
      <c r="S141" s="26"/>
      <c r="T141" s="14"/>
      <c r="U141" s="14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85"/>
      <c r="AG141" s="26"/>
      <c r="AH141" s="26"/>
      <c r="AI141" s="26"/>
      <c r="AJ141" s="26"/>
      <c r="AK141" s="26"/>
      <c r="AL141" s="26"/>
    </row>
    <row r="142" spans="1:38" ht="15.75" customHeight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14"/>
      <c r="S142" s="26"/>
      <c r="T142" s="14"/>
      <c r="U142" s="14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85"/>
      <c r="AG142" s="26"/>
      <c r="AH142" s="26"/>
      <c r="AI142" s="26"/>
      <c r="AJ142" s="26"/>
      <c r="AK142" s="26"/>
      <c r="AL142" s="26"/>
    </row>
    <row r="143" spans="1:38" ht="15.75" customHeight="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14"/>
      <c r="S143" s="26"/>
      <c r="T143" s="14"/>
      <c r="U143" s="14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85"/>
      <c r="AG143" s="26"/>
      <c r="AH143" s="26"/>
      <c r="AI143" s="26"/>
      <c r="AJ143" s="26"/>
      <c r="AK143" s="26"/>
      <c r="AL143" s="26"/>
    </row>
    <row r="144" spans="1:38" ht="15.75" customHeight="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14"/>
      <c r="S144" s="26"/>
      <c r="T144" s="14"/>
      <c r="U144" s="14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85"/>
      <c r="AG144" s="26"/>
      <c r="AH144" s="26"/>
      <c r="AI144" s="26"/>
      <c r="AJ144" s="26"/>
      <c r="AK144" s="26"/>
      <c r="AL144" s="26"/>
    </row>
    <row r="145" spans="1:38" ht="15.75" customHeight="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14"/>
      <c r="S145" s="26"/>
      <c r="T145" s="14"/>
      <c r="U145" s="14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85"/>
      <c r="AG145" s="26"/>
      <c r="AH145" s="26"/>
      <c r="AI145" s="26"/>
      <c r="AJ145" s="26"/>
      <c r="AK145" s="26"/>
      <c r="AL145" s="26"/>
    </row>
    <row r="146" spans="1:38" ht="15.75" customHeight="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14"/>
      <c r="S146" s="26"/>
      <c r="T146" s="14"/>
      <c r="U146" s="14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85"/>
      <c r="AG146" s="26"/>
      <c r="AH146" s="26"/>
      <c r="AI146" s="26"/>
      <c r="AJ146" s="26"/>
      <c r="AK146" s="26"/>
      <c r="AL146" s="26"/>
    </row>
    <row r="147" spans="1:38" ht="15.75" customHeight="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14"/>
      <c r="S147" s="26"/>
      <c r="T147" s="14"/>
      <c r="U147" s="14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85"/>
      <c r="AG147" s="26"/>
      <c r="AH147" s="26"/>
      <c r="AI147" s="26"/>
      <c r="AJ147" s="26"/>
      <c r="AK147" s="26"/>
      <c r="AL147" s="26"/>
    </row>
    <row r="148" spans="1:38" ht="15.75" customHeight="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14"/>
      <c r="S148" s="26"/>
      <c r="T148" s="14"/>
      <c r="U148" s="14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85"/>
      <c r="AG148" s="26"/>
      <c r="AH148" s="26"/>
      <c r="AI148" s="26"/>
      <c r="AJ148" s="26"/>
      <c r="AK148" s="26"/>
      <c r="AL148" s="26"/>
    </row>
    <row r="149" spans="1:38" ht="15.75" customHeight="1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14"/>
      <c r="S149" s="26"/>
      <c r="T149" s="14"/>
      <c r="U149" s="14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85"/>
      <c r="AG149" s="26"/>
      <c r="AH149" s="26"/>
      <c r="AI149" s="26"/>
      <c r="AJ149" s="26"/>
      <c r="AK149" s="26"/>
      <c r="AL149" s="26"/>
    </row>
    <row r="150" spans="1:38" ht="15.75" customHeight="1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14"/>
      <c r="S150" s="26"/>
      <c r="T150" s="14"/>
      <c r="U150" s="14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85"/>
      <c r="AG150" s="26"/>
      <c r="AH150" s="26"/>
      <c r="AI150" s="26"/>
      <c r="AJ150" s="26"/>
      <c r="AK150" s="26"/>
      <c r="AL150" s="26"/>
    </row>
    <row r="151" spans="1:38" ht="15.75" customHeight="1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14"/>
      <c r="S151" s="26"/>
      <c r="T151" s="14"/>
      <c r="U151" s="14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85"/>
      <c r="AG151" s="26"/>
      <c r="AH151" s="26"/>
      <c r="AI151" s="26"/>
      <c r="AJ151" s="26"/>
      <c r="AK151" s="26"/>
      <c r="AL151" s="26"/>
    </row>
    <row r="152" spans="1:38" ht="15.75" customHeight="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14"/>
      <c r="S152" s="26"/>
      <c r="T152" s="14"/>
      <c r="U152" s="14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85"/>
      <c r="AG152" s="26"/>
      <c r="AH152" s="26"/>
      <c r="AI152" s="26"/>
      <c r="AJ152" s="26"/>
      <c r="AK152" s="26"/>
      <c r="AL152" s="26"/>
    </row>
    <row r="153" spans="1:38" ht="15.75" customHeight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14"/>
      <c r="S153" s="26"/>
      <c r="T153" s="14"/>
      <c r="U153" s="14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85"/>
      <c r="AG153" s="26"/>
      <c r="AH153" s="26"/>
      <c r="AI153" s="26"/>
      <c r="AJ153" s="26"/>
      <c r="AK153" s="26"/>
      <c r="AL153" s="26"/>
    </row>
    <row r="154" spans="1:38" ht="15.75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14"/>
      <c r="S154" s="26"/>
      <c r="T154" s="14"/>
      <c r="U154" s="14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85"/>
      <c r="AG154" s="26"/>
      <c r="AH154" s="26"/>
      <c r="AI154" s="26"/>
      <c r="AJ154" s="26"/>
      <c r="AK154" s="26"/>
      <c r="AL154" s="26"/>
    </row>
    <row r="155" spans="1:38" ht="15.75" customHeight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14"/>
      <c r="S155" s="26"/>
      <c r="T155" s="14"/>
      <c r="U155" s="14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85"/>
      <c r="AG155" s="26"/>
      <c r="AH155" s="26"/>
      <c r="AI155" s="26"/>
      <c r="AJ155" s="26"/>
      <c r="AK155" s="26"/>
      <c r="AL155" s="26"/>
    </row>
    <row r="156" spans="1:38" ht="15.75" customHeight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14"/>
      <c r="S156" s="26"/>
      <c r="T156" s="14"/>
      <c r="U156" s="14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85"/>
      <c r="AG156" s="26"/>
      <c r="AH156" s="26"/>
      <c r="AI156" s="26"/>
      <c r="AJ156" s="26"/>
      <c r="AK156" s="26"/>
      <c r="AL156" s="26"/>
    </row>
    <row r="157" spans="1:38" ht="15.75" customHeight="1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14"/>
      <c r="S157" s="26"/>
      <c r="T157" s="14"/>
      <c r="U157" s="14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85"/>
      <c r="AG157" s="26"/>
      <c r="AH157" s="26"/>
      <c r="AI157" s="26"/>
      <c r="AJ157" s="26"/>
      <c r="AK157" s="26"/>
      <c r="AL157" s="26"/>
    </row>
    <row r="158" spans="1:38" ht="15.75" customHeight="1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14"/>
      <c r="S158" s="26"/>
      <c r="T158" s="14"/>
      <c r="U158" s="14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85"/>
      <c r="AG158" s="26"/>
      <c r="AH158" s="26"/>
      <c r="AI158" s="26"/>
      <c r="AJ158" s="26"/>
      <c r="AK158" s="26"/>
      <c r="AL158" s="26"/>
    </row>
    <row r="159" spans="1:38" ht="15.75" customHeight="1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14"/>
      <c r="S159" s="26"/>
      <c r="T159" s="14"/>
      <c r="U159" s="14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85"/>
      <c r="AG159" s="26"/>
      <c r="AH159" s="26"/>
      <c r="AI159" s="26"/>
      <c r="AJ159" s="26"/>
      <c r="AK159" s="26"/>
      <c r="AL159" s="26"/>
    </row>
    <row r="160" spans="1:38" ht="15.75" customHeight="1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14"/>
      <c r="S160" s="26"/>
      <c r="T160" s="14"/>
      <c r="U160" s="14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85"/>
      <c r="AG160" s="26"/>
      <c r="AH160" s="26"/>
      <c r="AI160" s="26"/>
      <c r="AJ160" s="26"/>
      <c r="AK160" s="26"/>
      <c r="AL160" s="26"/>
    </row>
    <row r="161" spans="1:38" ht="15.75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14"/>
      <c r="S161" s="26"/>
      <c r="T161" s="14"/>
      <c r="U161" s="14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85"/>
      <c r="AG161" s="26"/>
      <c r="AH161" s="26"/>
      <c r="AI161" s="26"/>
      <c r="AJ161" s="26"/>
      <c r="AK161" s="26"/>
      <c r="AL161" s="26"/>
    </row>
    <row r="162" spans="1:38" ht="15.75" customHeight="1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14"/>
      <c r="S162" s="26"/>
      <c r="T162" s="14"/>
      <c r="U162" s="14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85"/>
      <c r="AG162" s="26"/>
      <c r="AH162" s="26"/>
      <c r="AI162" s="26"/>
      <c r="AJ162" s="26"/>
      <c r="AK162" s="26"/>
      <c r="AL162" s="26"/>
    </row>
    <row r="163" spans="1:38" ht="15.75" customHeight="1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14"/>
      <c r="S163" s="26"/>
      <c r="T163" s="14"/>
      <c r="U163" s="14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85"/>
      <c r="AG163" s="26"/>
      <c r="AH163" s="26"/>
      <c r="AI163" s="26"/>
      <c r="AJ163" s="26"/>
      <c r="AK163" s="26"/>
      <c r="AL163" s="26"/>
    </row>
    <row r="164" spans="1:38" ht="15.75" customHeight="1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14"/>
      <c r="S164" s="26"/>
      <c r="T164" s="14"/>
      <c r="U164" s="14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85"/>
      <c r="AG164" s="26"/>
      <c r="AH164" s="26"/>
      <c r="AI164" s="26"/>
      <c r="AJ164" s="26"/>
      <c r="AK164" s="26"/>
      <c r="AL164" s="26"/>
    </row>
    <row r="165" spans="1:38" ht="15.75" customHeight="1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14"/>
      <c r="S165" s="26"/>
      <c r="T165" s="14"/>
      <c r="U165" s="14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85"/>
      <c r="AG165" s="26"/>
      <c r="AH165" s="26"/>
      <c r="AI165" s="26"/>
      <c r="AJ165" s="26"/>
      <c r="AK165" s="26"/>
      <c r="AL165" s="26"/>
    </row>
    <row r="166" spans="1:38" ht="15.75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14"/>
      <c r="S166" s="26"/>
      <c r="T166" s="14"/>
      <c r="U166" s="14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85"/>
      <c r="AG166" s="26"/>
      <c r="AH166" s="26"/>
      <c r="AI166" s="26"/>
      <c r="AJ166" s="26"/>
      <c r="AK166" s="26"/>
      <c r="AL166" s="26"/>
    </row>
    <row r="167" spans="1:38" ht="15.75" customHeight="1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14"/>
      <c r="S167" s="26"/>
      <c r="T167" s="14"/>
      <c r="U167" s="14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85"/>
      <c r="AG167" s="26"/>
      <c r="AH167" s="26"/>
      <c r="AI167" s="26"/>
      <c r="AJ167" s="26"/>
      <c r="AK167" s="26"/>
      <c r="AL167" s="26"/>
    </row>
    <row r="168" spans="1:38" ht="15.75" customHeight="1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14"/>
      <c r="S168" s="26"/>
      <c r="T168" s="14"/>
      <c r="U168" s="14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85"/>
      <c r="AG168" s="26"/>
      <c r="AH168" s="26"/>
      <c r="AI168" s="26"/>
      <c r="AJ168" s="26"/>
      <c r="AK168" s="26"/>
      <c r="AL168" s="26"/>
    </row>
    <row r="169" spans="1:38" ht="15.75" customHeight="1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14"/>
      <c r="S169" s="26"/>
      <c r="T169" s="14"/>
      <c r="U169" s="14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85"/>
      <c r="AG169" s="26"/>
      <c r="AH169" s="26"/>
      <c r="AI169" s="26"/>
      <c r="AJ169" s="26"/>
      <c r="AK169" s="26"/>
      <c r="AL169" s="26"/>
    </row>
    <row r="170" spans="1:38" ht="15.75" customHeigh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14"/>
      <c r="S170" s="26"/>
      <c r="T170" s="14"/>
      <c r="U170" s="14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85"/>
      <c r="AG170" s="26"/>
      <c r="AH170" s="26"/>
      <c r="AI170" s="26"/>
      <c r="AJ170" s="26"/>
      <c r="AK170" s="26"/>
      <c r="AL170" s="26"/>
    </row>
    <row r="171" spans="1:38" ht="15.7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14"/>
      <c r="S171" s="26"/>
      <c r="T171" s="14"/>
      <c r="U171" s="14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85"/>
      <c r="AG171" s="26"/>
      <c r="AH171" s="26"/>
      <c r="AI171" s="26"/>
      <c r="AJ171" s="26"/>
      <c r="AK171" s="26"/>
      <c r="AL171" s="26"/>
    </row>
    <row r="172" spans="1:38" ht="15.75" customHeight="1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14"/>
      <c r="S172" s="26"/>
      <c r="T172" s="14"/>
      <c r="U172" s="14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85"/>
      <c r="AG172" s="26"/>
      <c r="AH172" s="26"/>
      <c r="AI172" s="26"/>
      <c r="AJ172" s="26"/>
      <c r="AK172" s="26"/>
      <c r="AL172" s="26"/>
    </row>
    <row r="173" spans="1:38" ht="15.75" customHeight="1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14"/>
      <c r="S173" s="26"/>
      <c r="T173" s="14"/>
      <c r="U173" s="14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85"/>
      <c r="AG173" s="26"/>
      <c r="AH173" s="26"/>
      <c r="AI173" s="26"/>
      <c r="AJ173" s="26"/>
      <c r="AK173" s="26"/>
      <c r="AL173" s="26"/>
    </row>
    <row r="174" spans="1:38" ht="15.75" customHeight="1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14"/>
      <c r="S174" s="26"/>
      <c r="T174" s="14"/>
      <c r="U174" s="14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85"/>
      <c r="AG174" s="26"/>
      <c r="AH174" s="26"/>
      <c r="AI174" s="26"/>
      <c r="AJ174" s="26"/>
      <c r="AK174" s="26"/>
      <c r="AL174" s="26"/>
    </row>
    <row r="175" spans="1:38" ht="15.75" customHeight="1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14"/>
      <c r="S175" s="26"/>
      <c r="T175" s="14"/>
      <c r="U175" s="14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85"/>
      <c r="AG175" s="26"/>
      <c r="AH175" s="26"/>
      <c r="AI175" s="26"/>
      <c r="AJ175" s="26"/>
      <c r="AK175" s="26"/>
      <c r="AL175" s="26"/>
    </row>
    <row r="176" spans="1:38" ht="15.75" customHeight="1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14"/>
      <c r="S176" s="26"/>
      <c r="T176" s="14"/>
      <c r="U176" s="14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85"/>
      <c r="AG176" s="26"/>
      <c r="AH176" s="26"/>
      <c r="AI176" s="26"/>
      <c r="AJ176" s="26"/>
      <c r="AK176" s="26"/>
      <c r="AL176" s="26"/>
    </row>
    <row r="177" spans="1:38" ht="15.75" customHeight="1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14"/>
      <c r="S177" s="26"/>
      <c r="T177" s="14"/>
      <c r="U177" s="14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85"/>
      <c r="AG177" s="26"/>
      <c r="AH177" s="26"/>
      <c r="AI177" s="26"/>
      <c r="AJ177" s="26"/>
      <c r="AK177" s="26"/>
      <c r="AL177" s="26"/>
    </row>
    <row r="178" spans="1:38" ht="15.75" customHeight="1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14"/>
      <c r="S178" s="26"/>
      <c r="T178" s="14"/>
      <c r="U178" s="14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85"/>
      <c r="AG178" s="26"/>
      <c r="AH178" s="26"/>
      <c r="AI178" s="26"/>
      <c r="AJ178" s="26"/>
      <c r="AK178" s="26"/>
      <c r="AL178" s="26"/>
    </row>
    <row r="179" spans="1:38" ht="15.7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14"/>
      <c r="S179" s="26"/>
      <c r="T179" s="14"/>
      <c r="U179" s="14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85"/>
      <c r="AG179" s="26"/>
      <c r="AH179" s="26"/>
      <c r="AI179" s="26"/>
      <c r="AJ179" s="26"/>
      <c r="AK179" s="26"/>
      <c r="AL179" s="26"/>
    </row>
    <row r="180" spans="1:38" ht="15.75" customHeight="1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14"/>
      <c r="S180" s="26"/>
      <c r="T180" s="14"/>
      <c r="U180" s="14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85"/>
      <c r="AG180" s="26"/>
      <c r="AH180" s="26"/>
      <c r="AI180" s="26"/>
      <c r="AJ180" s="26"/>
      <c r="AK180" s="26"/>
      <c r="AL180" s="26"/>
    </row>
    <row r="181" spans="1:38" ht="15.75" customHeight="1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14"/>
      <c r="S181" s="26"/>
      <c r="T181" s="14"/>
      <c r="U181" s="14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85"/>
      <c r="AG181" s="26"/>
      <c r="AH181" s="26"/>
      <c r="AI181" s="26"/>
      <c r="AJ181" s="26"/>
      <c r="AK181" s="26"/>
      <c r="AL181" s="26"/>
    </row>
    <row r="182" spans="1:38" ht="15.75" customHeight="1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14"/>
      <c r="S182" s="26"/>
      <c r="T182" s="14"/>
      <c r="U182" s="14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85"/>
      <c r="AG182" s="26"/>
      <c r="AH182" s="26"/>
      <c r="AI182" s="26"/>
      <c r="AJ182" s="26"/>
      <c r="AK182" s="26"/>
      <c r="AL182" s="26"/>
    </row>
    <row r="183" spans="1:38" ht="15.75" customHeight="1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14"/>
      <c r="S183" s="26"/>
      <c r="T183" s="14"/>
      <c r="U183" s="14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85"/>
      <c r="AG183" s="26"/>
      <c r="AH183" s="26"/>
      <c r="AI183" s="26"/>
      <c r="AJ183" s="26"/>
      <c r="AK183" s="26"/>
      <c r="AL183" s="26"/>
    </row>
    <row r="184" spans="1:38" ht="15.75" customHeight="1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14"/>
      <c r="S184" s="26"/>
      <c r="T184" s="14"/>
      <c r="U184" s="14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85"/>
      <c r="AG184" s="26"/>
      <c r="AH184" s="26"/>
      <c r="AI184" s="26"/>
      <c r="AJ184" s="26"/>
      <c r="AK184" s="26"/>
      <c r="AL184" s="26"/>
    </row>
    <row r="185" spans="1:38" ht="15.75" customHeight="1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14"/>
      <c r="S185" s="26"/>
      <c r="T185" s="14"/>
      <c r="U185" s="14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85"/>
      <c r="AG185" s="26"/>
      <c r="AH185" s="26"/>
      <c r="AI185" s="26"/>
      <c r="AJ185" s="26"/>
      <c r="AK185" s="26"/>
      <c r="AL185" s="26"/>
    </row>
    <row r="186" spans="1:38" ht="15.75" customHeight="1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14"/>
      <c r="S186" s="26"/>
      <c r="T186" s="14"/>
      <c r="U186" s="14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85"/>
      <c r="AG186" s="26"/>
      <c r="AH186" s="26"/>
      <c r="AI186" s="26"/>
      <c r="AJ186" s="26"/>
      <c r="AK186" s="26"/>
      <c r="AL186" s="26"/>
    </row>
    <row r="187" spans="1:38" ht="15.75" customHeight="1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14"/>
      <c r="S187" s="26"/>
      <c r="T187" s="14"/>
      <c r="U187" s="14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85"/>
      <c r="AG187" s="26"/>
      <c r="AH187" s="26"/>
      <c r="AI187" s="26"/>
      <c r="AJ187" s="26"/>
      <c r="AK187" s="26"/>
      <c r="AL187" s="26"/>
    </row>
    <row r="188" spans="1:38" ht="15.75" customHeight="1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14"/>
      <c r="S188" s="26"/>
      <c r="T188" s="14"/>
      <c r="U188" s="14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85"/>
      <c r="AG188" s="26"/>
      <c r="AH188" s="26"/>
      <c r="AI188" s="26"/>
      <c r="AJ188" s="26"/>
      <c r="AK188" s="26"/>
      <c r="AL188" s="26"/>
    </row>
    <row r="189" spans="1:38" ht="15.75" customHeight="1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14"/>
      <c r="S189" s="26"/>
      <c r="T189" s="14"/>
      <c r="U189" s="14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85"/>
      <c r="AG189" s="26"/>
      <c r="AH189" s="26"/>
      <c r="AI189" s="26"/>
      <c r="AJ189" s="26"/>
      <c r="AK189" s="26"/>
      <c r="AL189" s="26"/>
    </row>
    <row r="190" spans="1:38" ht="15.75" customHeight="1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14"/>
      <c r="S190" s="26"/>
      <c r="T190" s="14"/>
      <c r="U190" s="14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85"/>
      <c r="AG190" s="26"/>
      <c r="AH190" s="26"/>
      <c r="AI190" s="26"/>
      <c r="AJ190" s="26"/>
      <c r="AK190" s="26"/>
      <c r="AL190" s="26"/>
    </row>
    <row r="191" spans="1:38" ht="15.75" customHeight="1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14"/>
      <c r="S191" s="26"/>
      <c r="T191" s="14"/>
      <c r="U191" s="14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85"/>
      <c r="AG191" s="26"/>
      <c r="AH191" s="26"/>
      <c r="AI191" s="26"/>
      <c r="AJ191" s="26"/>
      <c r="AK191" s="26"/>
      <c r="AL191" s="26"/>
    </row>
    <row r="192" spans="1:38" ht="15.75" customHeight="1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14"/>
      <c r="S192" s="26"/>
      <c r="T192" s="14"/>
      <c r="U192" s="14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85"/>
      <c r="AG192" s="26"/>
      <c r="AH192" s="26"/>
      <c r="AI192" s="26"/>
      <c r="AJ192" s="26"/>
      <c r="AK192" s="26"/>
      <c r="AL192" s="26"/>
    </row>
    <row r="193" spans="1:38" ht="15.7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14"/>
      <c r="S193" s="26"/>
      <c r="T193" s="14"/>
      <c r="U193" s="14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85"/>
      <c r="AG193" s="26"/>
      <c r="AH193" s="26"/>
      <c r="AI193" s="26"/>
      <c r="AJ193" s="26"/>
      <c r="AK193" s="26"/>
      <c r="AL193" s="26"/>
    </row>
    <row r="194" spans="1:38" ht="15.75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14"/>
      <c r="S194" s="26"/>
      <c r="T194" s="14"/>
      <c r="U194" s="14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85"/>
      <c r="AG194" s="26"/>
      <c r="AH194" s="26"/>
      <c r="AI194" s="26"/>
      <c r="AJ194" s="26"/>
      <c r="AK194" s="26"/>
      <c r="AL194" s="26"/>
    </row>
    <row r="195" spans="1:38" ht="15.75" customHeight="1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14"/>
      <c r="S195" s="26"/>
      <c r="T195" s="14"/>
      <c r="U195" s="14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85"/>
      <c r="AG195" s="26"/>
      <c r="AH195" s="26"/>
      <c r="AI195" s="26"/>
      <c r="AJ195" s="26"/>
      <c r="AK195" s="26"/>
      <c r="AL195" s="26"/>
    </row>
    <row r="196" spans="1:38" ht="15.75" customHeight="1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14"/>
      <c r="S196" s="26"/>
      <c r="T196" s="14"/>
      <c r="U196" s="14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85"/>
      <c r="AG196" s="26"/>
      <c r="AH196" s="26"/>
      <c r="AI196" s="26"/>
      <c r="AJ196" s="26"/>
      <c r="AK196" s="26"/>
      <c r="AL196" s="26"/>
    </row>
    <row r="197" spans="1:38" ht="15.75" customHeight="1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14"/>
      <c r="S197" s="26"/>
      <c r="T197" s="14"/>
      <c r="U197" s="14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85"/>
      <c r="AG197" s="26"/>
      <c r="AH197" s="26"/>
      <c r="AI197" s="26"/>
      <c r="AJ197" s="26"/>
      <c r="AK197" s="26"/>
      <c r="AL197" s="26"/>
    </row>
    <row r="198" spans="1:38" ht="15.75" customHeight="1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14"/>
      <c r="S198" s="26"/>
      <c r="T198" s="14"/>
      <c r="U198" s="14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85"/>
      <c r="AG198" s="26"/>
      <c r="AH198" s="26"/>
      <c r="AI198" s="26"/>
      <c r="AJ198" s="26"/>
      <c r="AK198" s="26"/>
      <c r="AL198" s="26"/>
    </row>
    <row r="199" spans="1:38" ht="15.75" customHeight="1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14"/>
      <c r="S199" s="26"/>
      <c r="T199" s="14"/>
      <c r="U199" s="14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85"/>
      <c r="AG199" s="26"/>
      <c r="AH199" s="26"/>
      <c r="AI199" s="26"/>
      <c r="AJ199" s="26"/>
      <c r="AK199" s="26"/>
      <c r="AL199" s="26"/>
    </row>
    <row r="200" spans="1:38" ht="15.75" customHeight="1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14"/>
      <c r="S200" s="26"/>
      <c r="T200" s="14"/>
      <c r="U200" s="14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85"/>
      <c r="AG200" s="26"/>
      <c r="AH200" s="26"/>
      <c r="AI200" s="26"/>
      <c r="AJ200" s="26"/>
      <c r="AK200" s="26"/>
      <c r="AL200" s="26"/>
    </row>
    <row r="201" spans="1:38" ht="15.75" customHeight="1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14"/>
      <c r="S201" s="26"/>
      <c r="T201" s="14"/>
      <c r="U201" s="14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85"/>
      <c r="AG201" s="26"/>
      <c r="AH201" s="26"/>
      <c r="AI201" s="26"/>
      <c r="AJ201" s="26"/>
      <c r="AK201" s="26"/>
      <c r="AL201" s="26"/>
    </row>
    <row r="202" spans="1:38" ht="15.7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14"/>
      <c r="S202" s="26"/>
      <c r="T202" s="14"/>
      <c r="U202" s="14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85"/>
      <c r="AG202" s="26"/>
      <c r="AH202" s="26"/>
      <c r="AI202" s="26"/>
      <c r="AJ202" s="26"/>
      <c r="AK202" s="26"/>
      <c r="AL202" s="26"/>
    </row>
    <row r="203" spans="1:38" ht="15.7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14"/>
      <c r="S203" s="26"/>
      <c r="T203" s="14"/>
      <c r="U203" s="14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85"/>
      <c r="AG203" s="26"/>
      <c r="AH203" s="26"/>
      <c r="AI203" s="26"/>
      <c r="AJ203" s="26"/>
      <c r="AK203" s="26"/>
      <c r="AL203" s="26"/>
    </row>
    <row r="204" spans="1:38" ht="15.75" customHeigh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14"/>
      <c r="S204" s="26"/>
      <c r="T204" s="14"/>
      <c r="U204" s="14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85"/>
      <c r="AG204" s="26"/>
      <c r="AH204" s="26"/>
      <c r="AI204" s="26"/>
      <c r="AJ204" s="26"/>
      <c r="AK204" s="26"/>
      <c r="AL204" s="26"/>
    </row>
    <row r="205" spans="1:38" ht="15.75" customHeight="1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14"/>
      <c r="S205" s="26"/>
      <c r="T205" s="14"/>
      <c r="U205" s="14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85"/>
      <c r="AG205" s="26"/>
      <c r="AH205" s="26"/>
      <c r="AI205" s="26"/>
      <c r="AJ205" s="26"/>
      <c r="AK205" s="26"/>
      <c r="AL205" s="26"/>
    </row>
    <row r="206" spans="1:38" ht="15.75" customHeight="1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14"/>
      <c r="S206" s="26"/>
      <c r="T206" s="14"/>
      <c r="U206" s="14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85"/>
      <c r="AG206" s="26"/>
      <c r="AH206" s="26"/>
      <c r="AI206" s="26"/>
      <c r="AJ206" s="26"/>
      <c r="AK206" s="26"/>
      <c r="AL206" s="26"/>
    </row>
    <row r="207" spans="1:38" ht="15.75" customHeight="1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14"/>
      <c r="S207" s="26"/>
      <c r="T207" s="14"/>
      <c r="U207" s="14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85"/>
      <c r="AG207" s="26"/>
      <c r="AH207" s="26"/>
      <c r="AI207" s="26"/>
      <c r="AJ207" s="26"/>
      <c r="AK207" s="26"/>
      <c r="AL207" s="26"/>
    </row>
    <row r="208" spans="1:38" ht="15.75" customHeight="1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14"/>
      <c r="S208" s="26"/>
      <c r="T208" s="14"/>
      <c r="U208" s="14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85"/>
      <c r="AG208" s="26"/>
      <c r="AH208" s="26"/>
      <c r="AI208" s="26"/>
      <c r="AJ208" s="26"/>
      <c r="AK208" s="26"/>
      <c r="AL208" s="26"/>
    </row>
    <row r="209" spans="1:38" ht="15.75" customHeight="1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14"/>
      <c r="S209" s="26"/>
      <c r="T209" s="14"/>
      <c r="U209" s="14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85"/>
      <c r="AG209" s="26"/>
      <c r="AH209" s="26"/>
      <c r="AI209" s="26"/>
      <c r="AJ209" s="26"/>
      <c r="AK209" s="26"/>
      <c r="AL209" s="26"/>
    </row>
    <row r="210" spans="1:38" ht="15.75" customHeight="1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14"/>
      <c r="S210" s="26"/>
      <c r="T210" s="14"/>
      <c r="U210" s="14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85"/>
      <c r="AG210" s="26"/>
      <c r="AH210" s="26"/>
      <c r="AI210" s="26"/>
      <c r="AJ210" s="26"/>
      <c r="AK210" s="26"/>
      <c r="AL210" s="26"/>
    </row>
    <row r="211" spans="1:38" ht="15.75" customHeight="1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14"/>
      <c r="S211" s="26"/>
      <c r="T211" s="14"/>
      <c r="U211" s="14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85"/>
      <c r="AG211" s="26"/>
      <c r="AH211" s="26"/>
      <c r="AI211" s="26"/>
      <c r="AJ211" s="26"/>
      <c r="AK211" s="26"/>
      <c r="AL211" s="26"/>
    </row>
    <row r="212" spans="1:38" ht="15.75" customHeight="1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14"/>
      <c r="S212" s="26"/>
      <c r="T212" s="14"/>
      <c r="U212" s="14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85"/>
      <c r="AG212" s="26"/>
      <c r="AH212" s="26"/>
      <c r="AI212" s="26"/>
      <c r="AJ212" s="26"/>
      <c r="AK212" s="26"/>
      <c r="AL212" s="26"/>
    </row>
    <row r="213" spans="1:38" ht="15.75" customHeight="1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14"/>
      <c r="S213" s="26"/>
      <c r="T213" s="14"/>
      <c r="U213" s="14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85"/>
      <c r="AG213" s="26"/>
      <c r="AH213" s="26"/>
      <c r="AI213" s="26"/>
      <c r="AJ213" s="26"/>
      <c r="AK213" s="26"/>
      <c r="AL213" s="26"/>
    </row>
    <row r="214" spans="1:38" ht="15.75" customHeight="1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14"/>
      <c r="S214" s="26"/>
      <c r="T214" s="14"/>
      <c r="U214" s="14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85"/>
      <c r="AG214" s="26"/>
      <c r="AH214" s="26"/>
      <c r="AI214" s="26"/>
      <c r="AJ214" s="26"/>
      <c r="AK214" s="26"/>
      <c r="AL214" s="26"/>
    </row>
    <row r="215" spans="1:38" ht="15.75" customHeight="1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14"/>
      <c r="S215" s="26"/>
      <c r="T215" s="14"/>
      <c r="U215" s="14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85"/>
      <c r="AG215" s="26"/>
      <c r="AH215" s="26"/>
      <c r="AI215" s="26"/>
      <c r="AJ215" s="26"/>
      <c r="AK215" s="26"/>
      <c r="AL215" s="26"/>
    </row>
    <row r="216" spans="1:38" ht="15.75" customHeight="1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14"/>
      <c r="S216" s="26"/>
      <c r="T216" s="14"/>
      <c r="U216" s="14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85"/>
      <c r="AG216" s="26"/>
      <c r="AH216" s="26"/>
      <c r="AI216" s="26"/>
      <c r="AJ216" s="26"/>
      <c r="AK216" s="26"/>
      <c r="AL216" s="26"/>
    </row>
    <row r="217" spans="1:38" ht="15.75" customHeight="1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14"/>
      <c r="S217" s="26"/>
      <c r="T217" s="14"/>
      <c r="U217" s="14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85"/>
      <c r="AG217" s="26"/>
      <c r="AH217" s="26"/>
      <c r="AI217" s="26"/>
      <c r="AJ217" s="26"/>
      <c r="AK217" s="26"/>
      <c r="AL217" s="26"/>
    </row>
    <row r="218" spans="1:38" ht="15.75" customHeight="1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14"/>
      <c r="S218" s="26"/>
      <c r="T218" s="14"/>
      <c r="U218" s="14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85"/>
      <c r="AG218" s="26"/>
      <c r="AH218" s="26"/>
      <c r="AI218" s="26"/>
      <c r="AJ218" s="26"/>
      <c r="AK218" s="26"/>
      <c r="AL218" s="26"/>
    </row>
    <row r="219" spans="1:38" ht="15.75" customHeight="1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14"/>
      <c r="S219" s="26"/>
      <c r="T219" s="14"/>
      <c r="U219" s="14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85"/>
      <c r="AG219" s="26"/>
      <c r="AH219" s="26"/>
      <c r="AI219" s="26"/>
      <c r="AJ219" s="26"/>
      <c r="AK219" s="26"/>
      <c r="AL219" s="26"/>
    </row>
    <row r="220" spans="1:38" ht="15.75" customHeight="1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14"/>
      <c r="S220" s="26"/>
      <c r="T220" s="14"/>
      <c r="U220" s="14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85"/>
      <c r="AG220" s="26"/>
      <c r="AH220" s="26"/>
      <c r="AI220" s="26"/>
      <c r="AJ220" s="26"/>
      <c r="AK220" s="26"/>
      <c r="AL220" s="26"/>
    </row>
    <row r="221" spans="1:38" ht="15.75" customHeight="1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14"/>
      <c r="S221" s="26"/>
      <c r="T221" s="14"/>
      <c r="U221" s="14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85"/>
      <c r="AG221" s="26"/>
      <c r="AH221" s="26"/>
      <c r="AI221" s="26"/>
      <c r="AJ221" s="26"/>
      <c r="AK221" s="26"/>
      <c r="AL221" s="26"/>
    </row>
    <row r="222" spans="1:38" ht="15.75" customHeight="1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14"/>
      <c r="S222" s="26"/>
      <c r="T222" s="14"/>
      <c r="U222" s="14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85"/>
      <c r="AG222" s="26"/>
      <c r="AH222" s="26"/>
      <c r="AI222" s="26"/>
      <c r="AJ222" s="26"/>
      <c r="AK222" s="26"/>
      <c r="AL222" s="26"/>
    </row>
    <row r="223" spans="1:38" ht="15.75" customHeight="1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14"/>
      <c r="S223" s="26"/>
      <c r="T223" s="14"/>
      <c r="U223" s="14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85"/>
      <c r="AG223" s="26"/>
      <c r="AH223" s="26"/>
      <c r="AI223" s="26"/>
      <c r="AJ223" s="26"/>
      <c r="AK223" s="26"/>
      <c r="AL223" s="26"/>
    </row>
    <row r="224" spans="1:38" ht="15.75" customHeight="1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14"/>
      <c r="S224" s="26"/>
      <c r="T224" s="14"/>
      <c r="U224" s="14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85"/>
      <c r="AG224" s="26"/>
      <c r="AH224" s="26"/>
      <c r="AI224" s="26"/>
      <c r="AJ224" s="26"/>
      <c r="AK224" s="26"/>
      <c r="AL224" s="26"/>
    </row>
    <row r="225" spans="1:38" ht="15.75" customHeight="1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14"/>
      <c r="S225" s="26"/>
      <c r="T225" s="14"/>
      <c r="U225" s="14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85"/>
      <c r="AG225" s="26"/>
      <c r="AH225" s="26"/>
      <c r="AI225" s="26"/>
      <c r="AJ225" s="26"/>
      <c r="AK225" s="26"/>
      <c r="AL225" s="26"/>
    </row>
    <row r="226" spans="1:38" ht="15.75" customHeight="1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14"/>
      <c r="S226" s="26"/>
      <c r="T226" s="14"/>
      <c r="U226" s="14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85"/>
      <c r="AG226" s="26"/>
      <c r="AH226" s="26"/>
      <c r="AI226" s="26"/>
      <c r="AJ226" s="26"/>
      <c r="AK226" s="26"/>
      <c r="AL226" s="26"/>
    </row>
    <row r="227" spans="1:38" ht="15.75" customHeight="1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14"/>
      <c r="S227" s="26"/>
      <c r="T227" s="14"/>
      <c r="U227" s="14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85"/>
      <c r="AG227" s="26"/>
      <c r="AH227" s="26"/>
      <c r="AI227" s="26"/>
      <c r="AJ227" s="26"/>
      <c r="AK227" s="26"/>
      <c r="AL227" s="26"/>
    </row>
    <row r="228" spans="1:38" ht="15.75" customHeight="1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14"/>
      <c r="S228" s="26"/>
      <c r="T228" s="14"/>
      <c r="U228" s="14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85"/>
      <c r="AG228" s="26"/>
      <c r="AH228" s="26"/>
      <c r="AI228" s="26"/>
      <c r="AJ228" s="26"/>
      <c r="AK228" s="26"/>
      <c r="AL228" s="26"/>
    </row>
    <row r="229" spans="1:38" ht="15.75" customHeight="1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14"/>
      <c r="S229" s="26"/>
      <c r="T229" s="14"/>
      <c r="U229" s="14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85"/>
      <c r="AG229" s="26"/>
      <c r="AH229" s="26"/>
      <c r="AI229" s="26"/>
      <c r="AJ229" s="26"/>
      <c r="AK229" s="26"/>
      <c r="AL229" s="26"/>
    </row>
    <row r="230" spans="1:38" ht="15.75" customHeight="1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14"/>
      <c r="S230" s="26"/>
      <c r="T230" s="14"/>
      <c r="U230" s="14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85"/>
      <c r="AG230" s="26"/>
      <c r="AH230" s="26"/>
      <c r="AI230" s="26"/>
      <c r="AJ230" s="26"/>
      <c r="AK230" s="26"/>
      <c r="AL230" s="26"/>
    </row>
    <row r="231" spans="1:38" ht="15.7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14"/>
      <c r="S231" s="26"/>
      <c r="T231" s="14"/>
      <c r="U231" s="14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85"/>
      <c r="AG231" s="26"/>
      <c r="AH231" s="26"/>
      <c r="AI231" s="26"/>
      <c r="AJ231" s="26"/>
      <c r="AK231" s="26"/>
      <c r="AL231" s="26"/>
    </row>
    <row r="232" spans="1:38" ht="15.75" customHeight="1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14"/>
      <c r="S232" s="26"/>
      <c r="T232" s="14"/>
      <c r="U232" s="14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85"/>
      <c r="AG232" s="26"/>
      <c r="AH232" s="26"/>
      <c r="AI232" s="26"/>
      <c r="AJ232" s="26"/>
      <c r="AK232" s="26"/>
      <c r="AL232" s="26"/>
    </row>
    <row r="233" spans="1:38" ht="15.75" customHeight="1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14"/>
      <c r="S233" s="26"/>
      <c r="T233" s="14"/>
      <c r="U233" s="14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85"/>
      <c r="AG233" s="26"/>
      <c r="AH233" s="26"/>
      <c r="AI233" s="26"/>
      <c r="AJ233" s="26"/>
      <c r="AK233" s="26"/>
      <c r="AL233" s="26"/>
    </row>
    <row r="234" spans="1:38" ht="15.75" customHeight="1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14"/>
      <c r="S234" s="26"/>
      <c r="T234" s="14"/>
      <c r="U234" s="14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85"/>
      <c r="AG234" s="26"/>
      <c r="AH234" s="26"/>
      <c r="AI234" s="26"/>
      <c r="AJ234" s="26"/>
      <c r="AK234" s="26"/>
      <c r="AL234" s="26"/>
    </row>
    <row r="235" spans="1:38" ht="15.75" customHeight="1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14"/>
      <c r="S235" s="26"/>
      <c r="T235" s="14"/>
      <c r="U235" s="14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85"/>
      <c r="AG235" s="26"/>
      <c r="AH235" s="26"/>
      <c r="AI235" s="26"/>
      <c r="AJ235" s="26"/>
      <c r="AK235" s="26"/>
      <c r="AL235" s="26"/>
    </row>
    <row r="236" spans="1:38" ht="15.75" customHeight="1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14"/>
      <c r="S236" s="26"/>
      <c r="T236" s="14"/>
      <c r="U236" s="14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85"/>
      <c r="AG236" s="26"/>
      <c r="AH236" s="26"/>
      <c r="AI236" s="26"/>
      <c r="AJ236" s="26"/>
      <c r="AK236" s="26"/>
      <c r="AL236" s="26"/>
    </row>
    <row r="237" spans="1:38" ht="15.75" customHeight="1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14"/>
      <c r="S237" s="26"/>
      <c r="T237" s="14"/>
      <c r="U237" s="14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85"/>
      <c r="AG237" s="26"/>
      <c r="AH237" s="26"/>
      <c r="AI237" s="26"/>
      <c r="AJ237" s="26"/>
      <c r="AK237" s="26"/>
      <c r="AL237" s="26"/>
    </row>
    <row r="238" spans="1:38" ht="15.75" customHeight="1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14"/>
      <c r="S238" s="26"/>
      <c r="T238" s="14"/>
      <c r="U238" s="14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85"/>
      <c r="AG238" s="26"/>
      <c r="AH238" s="26"/>
      <c r="AI238" s="26"/>
      <c r="AJ238" s="26"/>
      <c r="AK238" s="26"/>
      <c r="AL238" s="26"/>
    </row>
    <row r="239" spans="1:38" ht="15.75" customHeight="1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14"/>
      <c r="S239" s="26"/>
      <c r="T239" s="14"/>
      <c r="U239" s="14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85"/>
      <c r="AG239" s="26"/>
      <c r="AH239" s="26"/>
      <c r="AI239" s="26"/>
      <c r="AJ239" s="26"/>
      <c r="AK239" s="26"/>
      <c r="AL239" s="26"/>
    </row>
    <row r="240" spans="1:38" ht="15.75" customHeight="1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14"/>
      <c r="S240" s="26"/>
      <c r="T240" s="14"/>
      <c r="U240" s="14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85"/>
      <c r="AG240" s="26"/>
      <c r="AH240" s="26"/>
      <c r="AI240" s="26"/>
      <c r="AJ240" s="26"/>
      <c r="AK240" s="26"/>
      <c r="AL240" s="26"/>
    </row>
    <row r="241" spans="1:38" ht="15.75" customHeight="1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14"/>
      <c r="S241" s="26"/>
      <c r="T241" s="14"/>
      <c r="U241" s="14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85"/>
      <c r="AG241" s="26"/>
      <c r="AH241" s="26"/>
      <c r="AI241" s="26"/>
      <c r="AJ241" s="26"/>
      <c r="AK241" s="26"/>
      <c r="AL241" s="26"/>
    </row>
    <row r="242" spans="1:38" ht="15.75" customHeight="1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14"/>
      <c r="S242" s="26"/>
      <c r="T242" s="14"/>
      <c r="U242" s="14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85"/>
      <c r="AG242" s="26"/>
      <c r="AH242" s="26"/>
      <c r="AI242" s="26"/>
      <c r="AJ242" s="26"/>
      <c r="AK242" s="26"/>
      <c r="AL242" s="26"/>
    </row>
    <row r="243" spans="1:38" ht="15.75" customHeight="1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14"/>
      <c r="S243" s="26"/>
      <c r="T243" s="14"/>
      <c r="U243" s="14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85"/>
      <c r="AG243" s="26"/>
      <c r="AH243" s="26"/>
      <c r="AI243" s="26"/>
      <c r="AJ243" s="26"/>
      <c r="AK243" s="26"/>
      <c r="AL243" s="26"/>
    </row>
    <row r="244" spans="1:38" ht="15.75" customHeight="1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14"/>
      <c r="S244" s="26"/>
      <c r="T244" s="14"/>
      <c r="U244" s="14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85"/>
      <c r="AG244" s="26"/>
      <c r="AH244" s="26"/>
      <c r="AI244" s="26"/>
      <c r="AJ244" s="26"/>
      <c r="AK244" s="26"/>
      <c r="AL244" s="26"/>
    </row>
    <row r="245" spans="1:38" ht="15.75" customHeight="1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14"/>
      <c r="S245" s="26"/>
      <c r="T245" s="14"/>
      <c r="U245" s="14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85"/>
      <c r="AG245" s="26"/>
      <c r="AH245" s="26"/>
      <c r="AI245" s="26"/>
      <c r="AJ245" s="26"/>
      <c r="AK245" s="26"/>
      <c r="AL245" s="26"/>
    </row>
    <row r="246" spans="1:38" ht="15.75" customHeight="1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14"/>
      <c r="S246" s="26"/>
      <c r="T246" s="14"/>
      <c r="U246" s="14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85"/>
      <c r="AG246" s="26"/>
      <c r="AH246" s="26"/>
      <c r="AI246" s="26"/>
      <c r="AJ246" s="26"/>
      <c r="AK246" s="26"/>
      <c r="AL246" s="26"/>
    </row>
    <row r="247" spans="1:38" ht="15.75" customHeight="1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14"/>
      <c r="S247" s="26"/>
      <c r="T247" s="14"/>
      <c r="U247" s="14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85"/>
      <c r="AG247" s="26"/>
      <c r="AH247" s="26"/>
      <c r="AI247" s="26"/>
      <c r="AJ247" s="26"/>
      <c r="AK247" s="26"/>
      <c r="AL247" s="26"/>
    </row>
    <row r="248" spans="1:38" ht="15.75" customHeight="1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14"/>
      <c r="S248" s="26"/>
      <c r="T248" s="14"/>
      <c r="U248" s="14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85"/>
      <c r="AG248" s="26"/>
      <c r="AH248" s="26"/>
      <c r="AI248" s="26"/>
      <c r="AJ248" s="26"/>
      <c r="AK248" s="26"/>
      <c r="AL248" s="26"/>
    </row>
    <row r="249" spans="1:38" ht="15.75" customHeight="1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14"/>
      <c r="S249" s="26"/>
      <c r="T249" s="14"/>
      <c r="U249" s="14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85"/>
      <c r="AG249" s="26"/>
      <c r="AH249" s="26"/>
      <c r="AI249" s="26"/>
      <c r="AJ249" s="26"/>
      <c r="AK249" s="26"/>
      <c r="AL249" s="26"/>
    </row>
    <row r="250" spans="1:38" ht="15.75" customHeight="1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14"/>
      <c r="S250" s="26"/>
      <c r="T250" s="14"/>
      <c r="U250" s="14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85"/>
      <c r="AG250" s="26"/>
      <c r="AH250" s="26"/>
      <c r="AI250" s="26"/>
      <c r="AJ250" s="26"/>
      <c r="AK250" s="26"/>
      <c r="AL250" s="26"/>
    </row>
    <row r="251" spans="1:38" ht="15.75" customHeight="1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14"/>
      <c r="S251" s="26"/>
      <c r="T251" s="14"/>
      <c r="U251" s="14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85"/>
      <c r="AG251" s="26"/>
      <c r="AH251" s="26"/>
      <c r="AI251" s="26"/>
      <c r="AJ251" s="26"/>
      <c r="AK251" s="26"/>
      <c r="AL251" s="26"/>
    </row>
    <row r="252" spans="1:38" ht="15.75" customHeight="1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14"/>
      <c r="S252" s="26"/>
      <c r="T252" s="14"/>
      <c r="U252" s="14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85"/>
      <c r="AG252" s="26"/>
      <c r="AH252" s="26"/>
      <c r="AI252" s="26"/>
      <c r="AJ252" s="26"/>
      <c r="AK252" s="26"/>
      <c r="AL252" s="26"/>
    </row>
    <row r="253" spans="1:38" ht="15.75" customHeight="1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14"/>
      <c r="S253" s="26"/>
      <c r="T253" s="14"/>
      <c r="U253" s="14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85"/>
      <c r="AG253" s="26"/>
      <c r="AH253" s="26"/>
      <c r="AI253" s="26"/>
      <c r="AJ253" s="26"/>
      <c r="AK253" s="26"/>
      <c r="AL253" s="26"/>
    </row>
    <row r="254" spans="1:38" ht="15.75" customHeight="1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14"/>
      <c r="S254" s="26"/>
      <c r="T254" s="14"/>
      <c r="U254" s="14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85"/>
      <c r="AG254" s="26"/>
      <c r="AH254" s="26"/>
      <c r="AI254" s="26"/>
      <c r="AJ254" s="26"/>
      <c r="AK254" s="26"/>
      <c r="AL254" s="26"/>
    </row>
    <row r="255" spans="1:38" ht="15.75" customHeight="1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14"/>
      <c r="S255" s="26"/>
      <c r="T255" s="14"/>
      <c r="U255" s="14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85"/>
      <c r="AG255" s="26"/>
      <c r="AH255" s="26"/>
      <c r="AI255" s="26"/>
      <c r="AJ255" s="26"/>
      <c r="AK255" s="26"/>
      <c r="AL255" s="26"/>
    </row>
    <row r="256" spans="1:38" ht="15.75" customHeight="1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14"/>
      <c r="S256" s="26"/>
      <c r="T256" s="14"/>
      <c r="U256" s="14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85"/>
      <c r="AG256" s="26"/>
      <c r="AH256" s="26"/>
      <c r="AI256" s="26"/>
      <c r="AJ256" s="26"/>
      <c r="AK256" s="26"/>
      <c r="AL256" s="26"/>
    </row>
    <row r="257" spans="1:38" ht="15.75" customHeight="1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14"/>
      <c r="S257" s="26"/>
      <c r="T257" s="14"/>
      <c r="U257" s="14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85"/>
      <c r="AG257" s="26"/>
      <c r="AH257" s="26"/>
      <c r="AI257" s="26"/>
      <c r="AJ257" s="26"/>
      <c r="AK257" s="26"/>
      <c r="AL257" s="26"/>
    </row>
    <row r="258" spans="1:38" ht="15.75" customHeight="1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14"/>
      <c r="S258" s="26"/>
      <c r="T258" s="14"/>
      <c r="U258" s="14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85"/>
      <c r="AG258" s="26"/>
      <c r="AH258" s="26"/>
      <c r="AI258" s="26"/>
      <c r="AJ258" s="26"/>
      <c r="AK258" s="26"/>
      <c r="AL258" s="26"/>
    </row>
    <row r="259" spans="1:38" ht="15.75" customHeight="1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14"/>
      <c r="S259" s="26"/>
      <c r="T259" s="14"/>
      <c r="U259" s="14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85"/>
      <c r="AG259" s="26"/>
      <c r="AH259" s="26"/>
      <c r="AI259" s="26"/>
      <c r="AJ259" s="26"/>
      <c r="AK259" s="26"/>
      <c r="AL259" s="26"/>
    </row>
    <row r="260" spans="1:38" ht="15.75" customHeight="1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14"/>
      <c r="S260" s="26"/>
      <c r="T260" s="14"/>
      <c r="U260" s="14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85"/>
      <c r="AG260" s="26"/>
      <c r="AH260" s="26"/>
      <c r="AI260" s="26"/>
      <c r="AJ260" s="26"/>
      <c r="AK260" s="26"/>
      <c r="AL260" s="26"/>
    </row>
    <row r="261" spans="1:38" ht="15.75" customHeight="1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14"/>
      <c r="S261" s="26"/>
      <c r="T261" s="14"/>
      <c r="U261" s="14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85"/>
      <c r="AG261" s="26"/>
      <c r="AH261" s="26"/>
      <c r="AI261" s="26"/>
      <c r="AJ261" s="26"/>
      <c r="AK261" s="26"/>
      <c r="AL261" s="26"/>
    </row>
    <row r="262" spans="1:38" ht="15.75" customHeight="1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14"/>
      <c r="S262" s="26"/>
      <c r="T262" s="14"/>
      <c r="U262" s="14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85"/>
      <c r="AG262" s="26"/>
      <c r="AH262" s="26"/>
      <c r="AI262" s="26"/>
      <c r="AJ262" s="26"/>
      <c r="AK262" s="26"/>
      <c r="AL262" s="26"/>
    </row>
    <row r="263" spans="1:38" ht="15.75" customHeight="1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14"/>
      <c r="S263" s="26"/>
      <c r="T263" s="14"/>
      <c r="U263" s="14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85"/>
      <c r="AG263" s="26"/>
      <c r="AH263" s="26"/>
      <c r="AI263" s="26"/>
      <c r="AJ263" s="26"/>
      <c r="AK263" s="26"/>
      <c r="AL263" s="26"/>
    </row>
    <row r="264" spans="1:38" ht="15.75" customHeight="1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14"/>
      <c r="S264" s="26"/>
      <c r="T264" s="14"/>
      <c r="U264" s="14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85"/>
      <c r="AG264" s="26"/>
      <c r="AH264" s="26"/>
      <c r="AI264" s="26"/>
      <c r="AJ264" s="26"/>
      <c r="AK264" s="26"/>
      <c r="AL264" s="26"/>
    </row>
    <row r="265" spans="1:38" ht="15.75" customHeight="1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14"/>
      <c r="S265" s="26"/>
      <c r="T265" s="14"/>
      <c r="U265" s="14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85"/>
      <c r="AG265" s="26"/>
      <c r="AH265" s="26"/>
      <c r="AI265" s="26"/>
      <c r="AJ265" s="26"/>
      <c r="AK265" s="26"/>
      <c r="AL265" s="26"/>
    </row>
    <row r="266" spans="1:38" ht="15.75" customHeight="1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14"/>
      <c r="S266" s="26"/>
      <c r="T266" s="14"/>
      <c r="U266" s="14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85"/>
      <c r="AG266" s="26"/>
      <c r="AH266" s="26"/>
      <c r="AI266" s="26"/>
      <c r="AJ266" s="26"/>
      <c r="AK266" s="26"/>
      <c r="AL266" s="26"/>
    </row>
    <row r="267" spans="1:38" ht="15.75" customHeight="1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14"/>
      <c r="S267" s="26"/>
      <c r="T267" s="14"/>
      <c r="U267" s="14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85"/>
      <c r="AG267" s="26"/>
      <c r="AH267" s="26"/>
      <c r="AI267" s="26"/>
      <c r="AJ267" s="26"/>
      <c r="AK267" s="26"/>
      <c r="AL267" s="26"/>
    </row>
    <row r="268" spans="1:38" ht="15.75" customHeight="1" x14ac:dyDescent="0.2"/>
    <row r="269" spans="1:38" ht="15.75" customHeight="1" x14ac:dyDescent="0.2"/>
    <row r="270" spans="1:38" ht="15.75" customHeight="1" x14ac:dyDescent="0.2"/>
    <row r="271" spans="1:38" ht="15.75" customHeight="1" x14ac:dyDescent="0.2"/>
    <row r="272" spans="1:3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4">
    <mergeCell ref="B2:P2"/>
    <mergeCell ref="B3:P3"/>
    <mergeCell ref="B5:C5"/>
    <mergeCell ref="B7:C7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K1000"/>
  <sheetViews>
    <sheetView showGridLines="0" topLeftCell="A40" zoomScale="90" zoomScaleNormal="90" workbookViewId="0">
      <selection activeCell="R35" sqref="R35"/>
    </sheetView>
  </sheetViews>
  <sheetFormatPr baseColWidth="10" defaultColWidth="14.42578125" defaultRowHeight="15" customHeight="1" x14ac:dyDescent="0.2"/>
  <cols>
    <col min="1" max="1" width="2.7109375" customWidth="1"/>
    <col min="2" max="2" width="0.85546875" customWidth="1"/>
    <col min="3" max="3" width="25.42578125" customWidth="1"/>
    <col min="4" max="4" width="11" customWidth="1"/>
    <col min="5" max="16" width="10.7109375" customWidth="1"/>
    <col min="17" max="17" width="0.7109375" customWidth="1"/>
    <col min="18" max="18" width="7.5703125" customWidth="1"/>
    <col min="19" max="20" width="8.7109375" customWidth="1"/>
    <col min="21" max="21" width="14.7109375" customWidth="1"/>
    <col min="22" max="40" width="11.42578125" customWidth="1"/>
    <col min="41" max="42" width="9.140625" customWidth="1"/>
  </cols>
  <sheetData>
    <row r="1" spans="1:42" ht="15.75" customHeight="1" x14ac:dyDescent="0.25">
      <c r="R1" s="128"/>
      <c r="S1" s="128"/>
      <c r="T1" s="128"/>
      <c r="U1" s="129"/>
      <c r="V1" s="16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28"/>
      <c r="AN1" s="128"/>
    </row>
    <row r="2" spans="1:42" ht="16.5" customHeight="1" x14ac:dyDescent="0.25">
      <c r="A2" s="105"/>
      <c r="B2" s="549" t="s">
        <v>275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130"/>
      <c r="S2" s="130"/>
      <c r="T2" s="130"/>
      <c r="U2" s="129"/>
      <c r="V2" s="162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30"/>
      <c r="AN2" s="130"/>
      <c r="AO2" s="105"/>
      <c r="AP2" s="105"/>
    </row>
    <row r="3" spans="1:42" ht="16.5" customHeight="1" x14ac:dyDescent="0.25">
      <c r="A3" s="105"/>
      <c r="B3" s="549" t="s">
        <v>1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130"/>
      <c r="S3" s="130"/>
      <c r="T3" s="130"/>
      <c r="U3" s="129"/>
      <c r="V3" s="162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30"/>
      <c r="AN3" s="130"/>
      <c r="AO3" s="105"/>
      <c r="AP3" s="105"/>
    </row>
    <row r="4" spans="1:42" ht="15.75" customHeight="1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30"/>
      <c r="S4" s="130"/>
      <c r="T4" s="130"/>
      <c r="U4" s="129"/>
      <c r="V4" s="162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30"/>
      <c r="AN4" s="130"/>
      <c r="AO4" s="105"/>
      <c r="AP4" s="105"/>
    </row>
    <row r="5" spans="1:42" ht="39" customHeight="1" x14ac:dyDescent="0.2">
      <c r="A5" s="107"/>
      <c r="B5" s="553" t="s">
        <v>266</v>
      </c>
      <c r="C5" s="535"/>
      <c r="D5" s="467" t="s">
        <v>4</v>
      </c>
      <c r="E5" s="467" t="s">
        <v>267</v>
      </c>
      <c r="F5" s="467" t="s">
        <v>276</v>
      </c>
      <c r="G5" s="467" t="s">
        <v>277</v>
      </c>
      <c r="H5" s="467" t="s">
        <v>278</v>
      </c>
      <c r="I5" s="467" t="s">
        <v>279</v>
      </c>
      <c r="J5" s="467" t="s">
        <v>280</v>
      </c>
      <c r="K5" s="467" t="s">
        <v>281</v>
      </c>
      <c r="L5" s="467" t="s">
        <v>282</v>
      </c>
      <c r="M5" s="467" t="s">
        <v>283</v>
      </c>
      <c r="N5" s="467" t="s">
        <v>284</v>
      </c>
      <c r="O5" s="467" t="s">
        <v>285</v>
      </c>
      <c r="P5" s="553" t="s">
        <v>286</v>
      </c>
      <c r="Q5" s="531"/>
      <c r="R5" s="131"/>
      <c r="S5" s="131"/>
      <c r="T5" s="131"/>
      <c r="U5" s="132"/>
      <c r="V5" s="164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31"/>
      <c r="AN5" s="131"/>
      <c r="AO5" s="107"/>
      <c r="AP5" s="107"/>
    </row>
    <row r="6" spans="1:42" ht="15.75" customHeight="1" x14ac:dyDescent="0.25">
      <c r="A6" s="82"/>
      <c r="B6" s="457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458"/>
      <c r="R6" s="133"/>
      <c r="S6" s="133"/>
      <c r="T6" s="133"/>
      <c r="U6" s="129"/>
      <c r="V6" s="162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33"/>
      <c r="AN6" s="133"/>
      <c r="AO6" s="82"/>
      <c r="AP6" s="82"/>
    </row>
    <row r="7" spans="1:42" ht="19.5" customHeight="1" x14ac:dyDescent="0.25">
      <c r="A7" s="82"/>
      <c r="B7" s="554" t="s">
        <v>4</v>
      </c>
      <c r="C7" s="521"/>
      <c r="D7" s="459">
        <f t="shared" ref="D7:P7" si="0">SUM(D9:D12)</f>
        <v>0</v>
      </c>
      <c r="E7" s="459">
        <f t="shared" si="0"/>
        <v>0</v>
      </c>
      <c r="F7" s="459">
        <f t="shared" si="0"/>
        <v>0</v>
      </c>
      <c r="G7" s="459">
        <f t="shared" si="0"/>
        <v>0</v>
      </c>
      <c r="H7" s="459">
        <f t="shared" si="0"/>
        <v>0</v>
      </c>
      <c r="I7" s="459">
        <f t="shared" si="0"/>
        <v>0</v>
      </c>
      <c r="J7" s="459">
        <f t="shared" si="0"/>
        <v>0</v>
      </c>
      <c r="K7" s="459">
        <f t="shared" si="0"/>
        <v>0</v>
      </c>
      <c r="L7" s="459">
        <f t="shared" si="0"/>
        <v>0</v>
      </c>
      <c r="M7" s="459">
        <f t="shared" si="0"/>
        <v>0</v>
      </c>
      <c r="N7" s="459">
        <f t="shared" si="0"/>
        <v>0</v>
      </c>
      <c r="O7" s="459">
        <f t="shared" si="0"/>
        <v>0</v>
      </c>
      <c r="P7" s="459">
        <f t="shared" si="0"/>
        <v>0</v>
      </c>
      <c r="Q7" s="460"/>
      <c r="R7" s="133"/>
      <c r="S7" s="133"/>
      <c r="T7" s="133"/>
      <c r="U7" s="129"/>
      <c r="V7" s="167"/>
      <c r="W7" s="167"/>
      <c r="X7" s="167"/>
      <c r="Y7" s="167"/>
      <c r="Z7" s="167"/>
      <c r="AA7" s="167"/>
      <c r="AB7" s="167"/>
      <c r="AC7" s="167"/>
      <c r="AD7" s="167"/>
      <c r="AE7" s="166"/>
      <c r="AF7" s="166"/>
      <c r="AG7" s="166"/>
      <c r="AH7" s="166"/>
      <c r="AI7" s="166"/>
      <c r="AJ7" s="166"/>
      <c r="AK7" s="166"/>
      <c r="AL7" s="166"/>
      <c r="AM7" s="133"/>
      <c r="AN7" s="133"/>
      <c r="AO7" s="82"/>
      <c r="AP7" s="82"/>
    </row>
    <row r="8" spans="1:42" ht="15.75" customHeight="1" x14ac:dyDescent="0.25">
      <c r="A8" s="83"/>
      <c r="B8" s="450"/>
      <c r="C8" s="8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452"/>
      <c r="R8" s="134"/>
      <c r="S8" s="134"/>
      <c r="T8" s="134"/>
      <c r="U8" s="129"/>
      <c r="V8" s="167"/>
      <c r="W8" s="167"/>
      <c r="X8" s="167"/>
      <c r="Y8" s="167"/>
      <c r="Z8" s="167"/>
      <c r="AA8" s="167"/>
      <c r="AB8" s="167"/>
      <c r="AC8" s="167"/>
      <c r="AD8" s="167"/>
      <c r="AE8" s="168"/>
      <c r="AF8" s="168"/>
      <c r="AG8" s="168"/>
      <c r="AH8" s="168"/>
      <c r="AI8" s="168"/>
      <c r="AJ8" s="168"/>
      <c r="AK8" s="168"/>
      <c r="AL8" s="168"/>
      <c r="AM8" s="134"/>
      <c r="AN8" s="134"/>
      <c r="AO8" s="83"/>
      <c r="AP8" s="83"/>
    </row>
    <row r="9" spans="1:42" ht="19.5" customHeight="1" x14ac:dyDescent="0.25">
      <c r="A9" s="83"/>
      <c r="B9" s="450"/>
      <c r="C9" s="85" t="s">
        <v>144</v>
      </c>
      <c r="D9" s="329">
        <f t="shared" ref="D9:D12" si="1">SUM(E9:P9)</f>
        <v>0</v>
      </c>
      <c r="E9" s="328">
        <v>0</v>
      </c>
      <c r="F9" s="328">
        <v>0</v>
      </c>
      <c r="G9" s="328">
        <v>0</v>
      </c>
      <c r="H9" s="328">
        <v>0</v>
      </c>
      <c r="I9" s="328">
        <v>0</v>
      </c>
      <c r="J9" s="328">
        <v>0</v>
      </c>
      <c r="K9" s="328">
        <v>0</v>
      </c>
      <c r="L9" s="328">
        <v>0</v>
      </c>
      <c r="M9" s="328">
        <v>0</v>
      </c>
      <c r="N9" s="328">
        <v>0</v>
      </c>
      <c r="O9" s="328">
        <v>0</v>
      </c>
      <c r="P9" s="328">
        <v>0</v>
      </c>
      <c r="Q9" s="452"/>
      <c r="R9" s="134"/>
      <c r="S9" s="134"/>
      <c r="T9" s="134"/>
      <c r="U9" s="129"/>
      <c r="V9" s="169"/>
      <c r="W9" s="147"/>
      <c r="X9" s="147"/>
      <c r="Y9" s="147"/>
      <c r="Z9" s="147"/>
      <c r="AA9" s="147"/>
      <c r="AB9" s="147"/>
      <c r="AC9" s="147"/>
      <c r="AD9" s="147"/>
      <c r="AE9" s="168"/>
      <c r="AF9" s="168"/>
      <c r="AG9" s="168"/>
      <c r="AH9" s="168"/>
      <c r="AI9" s="168"/>
      <c r="AJ9" s="168"/>
      <c r="AK9" s="168"/>
      <c r="AL9" s="168"/>
      <c r="AM9" s="134"/>
      <c r="AN9" s="134"/>
      <c r="AO9" s="83"/>
      <c r="AP9" s="83"/>
    </row>
    <row r="10" spans="1:42" ht="19.5" customHeight="1" x14ac:dyDescent="0.25">
      <c r="A10" s="83"/>
      <c r="B10" s="450"/>
      <c r="C10" s="85" t="s">
        <v>154</v>
      </c>
      <c r="D10" s="329">
        <f t="shared" si="1"/>
        <v>0</v>
      </c>
      <c r="E10" s="328">
        <v>0</v>
      </c>
      <c r="F10" s="328">
        <v>0</v>
      </c>
      <c r="G10" s="328">
        <v>0</v>
      </c>
      <c r="H10" s="328">
        <v>0</v>
      </c>
      <c r="I10" s="328">
        <v>0</v>
      </c>
      <c r="J10" s="328">
        <v>0</v>
      </c>
      <c r="K10" s="328">
        <v>0</v>
      </c>
      <c r="L10" s="328">
        <v>0</v>
      </c>
      <c r="M10" s="328">
        <v>0</v>
      </c>
      <c r="N10" s="328">
        <v>0</v>
      </c>
      <c r="O10" s="328">
        <v>0</v>
      </c>
      <c r="P10" s="328">
        <v>0</v>
      </c>
      <c r="Q10" s="452"/>
      <c r="R10" s="134"/>
      <c r="S10" s="134"/>
      <c r="T10" s="134"/>
      <c r="U10" s="135"/>
      <c r="V10" s="169"/>
      <c r="W10" s="147"/>
      <c r="X10" s="147"/>
      <c r="Y10" s="147"/>
      <c r="Z10" s="147"/>
      <c r="AA10" s="147"/>
      <c r="AB10" s="147"/>
      <c r="AC10" s="147"/>
      <c r="AD10" s="147"/>
      <c r="AE10" s="168"/>
      <c r="AF10" s="168"/>
      <c r="AG10" s="168"/>
      <c r="AH10" s="168"/>
      <c r="AI10" s="168"/>
      <c r="AJ10" s="168"/>
      <c r="AK10" s="168"/>
      <c r="AL10" s="168"/>
      <c r="AM10" s="134"/>
      <c r="AN10" s="134"/>
      <c r="AO10" s="83"/>
      <c r="AP10" s="83"/>
    </row>
    <row r="11" spans="1:42" ht="19.5" customHeight="1" x14ac:dyDescent="0.25">
      <c r="A11" s="83"/>
      <c r="B11" s="450"/>
      <c r="C11" s="85" t="s">
        <v>158</v>
      </c>
      <c r="D11" s="329">
        <f t="shared" si="1"/>
        <v>0</v>
      </c>
      <c r="E11" s="328">
        <v>0</v>
      </c>
      <c r="F11" s="328">
        <v>0</v>
      </c>
      <c r="G11" s="328">
        <v>0</v>
      </c>
      <c r="H11" s="328">
        <v>0</v>
      </c>
      <c r="I11" s="328">
        <v>0</v>
      </c>
      <c r="J11" s="328">
        <v>0</v>
      </c>
      <c r="K11" s="328">
        <v>0</v>
      </c>
      <c r="L11" s="328">
        <v>0</v>
      </c>
      <c r="M11" s="328">
        <v>0</v>
      </c>
      <c r="N11" s="328">
        <v>0</v>
      </c>
      <c r="O11" s="328">
        <v>0</v>
      </c>
      <c r="P11" s="328">
        <v>0</v>
      </c>
      <c r="Q11" s="452"/>
      <c r="R11" s="134"/>
      <c r="S11" s="134"/>
      <c r="T11" s="134"/>
      <c r="U11" s="135"/>
      <c r="V11" s="169"/>
      <c r="W11" s="147"/>
      <c r="X11" s="147"/>
      <c r="Y11" s="147"/>
      <c r="Z11" s="147"/>
      <c r="AA11" s="147"/>
      <c r="AB11" s="147"/>
      <c r="AC11" s="147"/>
      <c r="AD11" s="147"/>
      <c r="AE11" s="168"/>
      <c r="AF11" s="168"/>
      <c r="AG11" s="168"/>
      <c r="AH11" s="168"/>
      <c r="AI11" s="168"/>
      <c r="AJ11" s="168"/>
      <c r="AK11" s="168"/>
      <c r="AL11" s="168"/>
      <c r="AM11" s="134"/>
      <c r="AN11" s="134"/>
      <c r="AO11" s="83"/>
      <c r="AP11" s="83"/>
    </row>
    <row r="12" spans="1:42" ht="19.5" customHeight="1" x14ac:dyDescent="0.25">
      <c r="A12" s="83"/>
      <c r="B12" s="450"/>
      <c r="C12" s="85" t="s">
        <v>114</v>
      </c>
      <c r="D12" s="329">
        <f t="shared" si="1"/>
        <v>0</v>
      </c>
      <c r="E12" s="328">
        <v>0</v>
      </c>
      <c r="F12" s="328">
        <v>0</v>
      </c>
      <c r="G12" s="328">
        <v>0</v>
      </c>
      <c r="H12" s="328">
        <v>0</v>
      </c>
      <c r="I12" s="328">
        <v>0</v>
      </c>
      <c r="J12" s="328">
        <v>0</v>
      </c>
      <c r="K12" s="328">
        <v>0</v>
      </c>
      <c r="L12" s="328">
        <v>0</v>
      </c>
      <c r="M12" s="328">
        <v>0</v>
      </c>
      <c r="N12" s="328">
        <v>0</v>
      </c>
      <c r="O12" s="328">
        <v>0</v>
      </c>
      <c r="P12" s="328">
        <v>0</v>
      </c>
      <c r="Q12" s="452"/>
      <c r="R12" s="134"/>
      <c r="S12" s="134"/>
      <c r="T12" s="134"/>
      <c r="U12" s="135"/>
      <c r="V12" s="169"/>
      <c r="W12" s="147"/>
      <c r="X12" s="147"/>
      <c r="Y12" s="147"/>
      <c r="Z12" s="147"/>
      <c r="AA12" s="147"/>
      <c r="AB12" s="147"/>
      <c r="AC12" s="147"/>
      <c r="AD12" s="147"/>
      <c r="AE12" s="168"/>
      <c r="AF12" s="168"/>
      <c r="AG12" s="168"/>
      <c r="AH12" s="168"/>
      <c r="AI12" s="168"/>
      <c r="AJ12" s="168"/>
      <c r="AK12" s="168"/>
      <c r="AL12" s="168"/>
      <c r="AM12" s="134"/>
      <c r="AN12" s="134"/>
      <c r="AO12" s="83"/>
      <c r="AP12" s="83"/>
    </row>
    <row r="13" spans="1:42" ht="15.75" customHeight="1" x14ac:dyDescent="0.25">
      <c r="B13" s="464"/>
      <c r="C13" s="465"/>
      <c r="D13" s="465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466"/>
      <c r="R13" s="128"/>
      <c r="S13" s="128"/>
      <c r="T13" s="128"/>
      <c r="U13" s="108"/>
      <c r="V13" s="169"/>
      <c r="W13" s="147"/>
      <c r="X13" s="147"/>
      <c r="Y13" s="147"/>
      <c r="Z13" s="147"/>
      <c r="AA13" s="147"/>
      <c r="AB13" s="147"/>
      <c r="AC13" s="147"/>
      <c r="AD13" s="147"/>
      <c r="AE13" s="152"/>
      <c r="AF13" s="152"/>
      <c r="AG13" s="152"/>
      <c r="AH13" s="152"/>
      <c r="AI13" s="152"/>
      <c r="AJ13" s="152"/>
      <c r="AK13" s="152"/>
      <c r="AL13" s="152"/>
      <c r="AM13" s="128"/>
      <c r="AN13" s="128"/>
    </row>
    <row r="14" spans="1:42" s="210" customFormat="1" ht="11.25" customHeight="1" x14ac:dyDescent="0.2">
      <c r="B14" s="111" t="s">
        <v>287</v>
      </c>
      <c r="C14" s="111"/>
      <c r="D14" s="111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111"/>
      <c r="R14" s="136"/>
      <c r="S14" s="136"/>
      <c r="T14" s="136"/>
      <c r="U14" s="211"/>
      <c r="V14" s="212"/>
      <c r="W14" s="213"/>
      <c r="X14" s="213"/>
      <c r="Y14" s="213"/>
      <c r="Z14" s="213"/>
      <c r="AA14" s="213"/>
      <c r="AB14" s="213"/>
      <c r="AC14" s="213"/>
      <c r="AD14" s="213"/>
      <c r="AE14" s="172"/>
      <c r="AF14" s="172"/>
      <c r="AG14" s="172"/>
      <c r="AH14" s="172"/>
      <c r="AI14" s="173"/>
      <c r="AJ14" s="173"/>
      <c r="AK14" s="173"/>
      <c r="AL14" s="173"/>
      <c r="AM14" s="136"/>
      <c r="AN14" s="136"/>
    </row>
    <row r="15" spans="1:42" s="210" customFormat="1" ht="11.25" customHeight="1" x14ac:dyDescent="0.2">
      <c r="A15" s="111"/>
      <c r="B15" s="111" t="s">
        <v>288</v>
      </c>
      <c r="C15" s="111"/>
      <c r="D15" s="111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111"/>
      <c r="R15" s="136"/>
      <c r="S15" s="136"/>
      <c r="T15" s="136"/>
      <c r="U15" s="211"/>
      <c r="V15" s="214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3"/>
      <c r="AJ15" s="173"/>
      <c r="AK15" s="173"/>
      <c r="AL15" s="173"/>
      <c r="AM15" s="136"/>
      <c r="AN15" s="136"/>
      <c r="AO15" s="111"/>
      <c r="AP15" s="111"/>
    </row>
    <row r="16" spans="1:42" s="210" customFormat="1" ht="11.25" customHeight="1" x14ac:dyDescent="0.2">
      <c r="A16" s="111"/>
      <c r="B16" s="29" t="s">
        <v>33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36"/>
      <c r="S16" s="136"/>
      <c r="T16" s="136"/>
      <c r="U16" s="215"/>
      <c r="V16" s="216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2"/>
      <c r="AI16" s="173"/>
      <c r="AJ16" s="173"/>
      <c r="AK16" s="173"/>
      <c r="AL16" s="173"/>
      <c r="AM16" s="136"/>
      <c r="AN16" s="136"/>
      <c r="AO16" s="111"/>
      <c r="AP16" s="111"/>
    </row>
    <row r="17" spans="1:63" ht="15.75" customHeight="1" x14ac:dyDescent="0.25">
      <c r="A17" s="111"/>
      <c r="B17" s="111"/>
      <c r="C17" s="85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36"/>
      <c r="S17" s="136"/>
      <c r="T17" s="136"/>
      <c r="U17" s="137"/>
      <c r="V17" s="174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2"/>
      <c r="AI17" s="173"/>
      <c r="AJ17" s="173"/>
      <c r="AK17" s="173"/>
      <c r="AL17" s="173"/>
      <c r="AM17" s="136"/>
      <c r="AN17" s="136"/>
      <c r="AO17" s="111"/>
      <c r="AP17" s="111"/>
      <c r="AY17" s="388"/>
      <c r="AZ17" s="389" t="s">
        <v>5</v>
      </c>
      <c r="BA17" s="390" t="s">
        <v>6</v>
      </c>
      <c r="BB17" s="389" t="s">
        <v>7</v>
      </c>
      <c r="BC17" s="390" t="s">
        <v>8</v>
      </c>
      <c r="BD17" s="389" t="s">
        <v>9</v>
      </c>
      <c r="BE17" s="390" t="s">
        <v>10</v>
      </c>
      <c r="BF17" s="389" t="s">
        <v>11</v>
      </c>
      <c r="BG17" s="390" t="s">
        <v>12</v>
      </c>
      <c r="BH17" s="389" t="s">
        <v>289</v>
      </c>
      <c r="BI17" s="390" t="s">
        <v>14</v>
      </c>
      <c r="BJ17" s="389" t="s">
        <v>15</v>
      </c>
      <c r="BK17" s="390" t="s">
        <v>16</v>
      </c>
    </row>
    <row r="18" spans="1:63" ht="15.75" customHeight="1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36"/>
      <c r="S18" s="136"/>
      <c r="T18" s="136"/>
      <c r="AH18" s="172"/>
      <c r="AI18" s="173"/>
      <c r="AJ18" s="173"/>
      <c r="AK18" s="173"/>
      <c r="AL18" s="173"/>
      <c r="AM18" s="86"/>
      <c r="AN18" s="86"/>
      <c r="AO18" s="86"/>
      <c r="AP18" s="86"/>
      <c r="AY18" s="391" t="s">
        <v>4</v>
      </c>
      <c r="AZ18" s="392">
        <f t="shared" ref="AZ18:BK18" si="2">+E7</f>
        <v>0</v>
      </c>
      <c r="BA18" s="392">
        <f t="shared" si="2"/>
        <v>0</v>
      </c>
      <c r="BB18" s="392">
        <f t="shared" si="2"/>
        <v>0</v>
      </c>
      <c r="BC18" s="392">
        <f t="shared" si="2"/>
        <v>0</v>
      </c>
      <c r="BD18" s="392">
        <f t="shared" si="2"/>
        <v>0</v>
      </c>
      <c r="BE18" s="392">
        <f t="shared" si="2"/>
        <v>0</v>
      </c>
      <c r="BF18" s="392">
        <f t="shared" si="2"/>
        <v>0</v>
      </c>
      <c r="BG18" s="392">
        <f t="shared" si="2"/>
        <v>0</v>
      </c>
      <c r="BH18" s="392">
        <f t="shared" si="2"/>
        <v>0</v>
      </c>
      <c r="BI18" s="392">
        <f t="shared" si="2"/>
        <v>0</v>
      </c>
      <c r="BJ18" s="392">
        <f t="shared" si="2"/>
        <v>0</v>
      </c>
      <c r="BK18" s="392">
        <f t="shared" si="2"/>
        <v>0</v>
      </c>
    </row>
    <row r="19" spans="1:63" ht="15.75" customHeight="1" x14ac:dyDescent="0.25">
      <c r="R19" s="128"/>
      <c r="S19" s="128"/>
      <c r="T19" s="128"/>
      <c r="AH19" s="170"/>
      <c r="AI19" s="152"/>
      <c r="AJ19" s="152"/>
      <c r="AK19" s="152"/>
      <c r="AL19" s="152"/>
      <c r="AM19" s="75"/>
      <c r="AN19" s="75"/>
      <c r="AO19" s="75"/>
      <c r="AP19" s="75"/>
      <c r="AY19" s="388"/>
      <c r="AZ19" s="393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</row>
    <row r="20" spans="1:63" ht="15.75" customHeight="1" x14ac:dyDescent="0.2">
      <c r="R20" s="128"/>
      <c r="S20" s="128"/>
      <c r="T20" s="128"/>
      <c r="AH20" s="170"/>
      <c r="AI20" s="152"/>
      <c r="AJ20" s="152"/>
      <c r="AK20" s="152"/>
      <c r="AL20" s="152"/>
      <c r="AM20" s="75"/>
      <c r="AN20" s="75"/>
      <c r="AO20" s="75"/>
      <c r="AP20" s="75"/>
    </row>
    <row r="21" spans="1:63" ht="15.75" customHeight="1" x14ac:dyDescent="0.25">
      <c r="R21" s="128"/>
      <c r="S21" s="128"/>
      <c r="T21" s="128"/>
      <c r="U21" s="137"/>
      <c r="V21" s="176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0"/>
      <c r="AI21" s="152"/>
      <c r="AJ21" s="152"/>
      <c r="AK21" s="152"/>
      <c r="AL21" s="152"/>
      <c r="AM21" s="75"/>
      <c r="AN21" s="75"/>
      <c r="AO21" s="75"/>
      <c r="AP21" s="75"/>
    </row>
    <row r="22" spans="1:63" ht="15.75" customHeight="1" x14ac:dyDescent="0.25">
      <c r="R22" s="128"/>
      <c r="S22" s="128"/>
      <c r="T22" s="128"/>
      <c r="U22" s="137"/>
      <c r="V22" s="176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0"/>
      <c r="AI22" s="152"/>
      <c r="AJ22" s="152"/>
      <c r="AK22" s="152"/>
      <c r="AL22" s="152"/>
      <c r="AM22" s="75"/>
      <c r="AN22" s="75"/>
      <c r="AO22" s="75"/>
      <c r="AP22" s="75"/>
    </row>
    <row r="23" spans="1:63" ht="15.75" customHeight="1" x14ac:dyDescent="0.25">
      <c r="R23" s="128"/>
      <c r="S23" s="128"/>
      <c r="T23" s="128"/>
      <c r="U23" s="121"/>
      <c r="V23" s="171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52"/>
      <c r="AJ23" s="152"/>
      <c r="AK23" s="152"/>
      <c r="AL23" s="152"/>
      <c r="AM23" s="128"/>
      <c r="AN23" s="128"/>
    </row>
    <row r="24" spans="1:63" ht="15.75" customHeight="1" x14ac:dyDescent="0.25">
      <c r="R24" s="128"/>
      <c r="S24" s="128"/>
      <c r="T24" s="128"/>
      <c r="U24" s="138"/>
      <c r="V24" s="16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28"/>
      <c r="AN24" s="128"/>
    </row>
    <row r="25" spans="1:63" ht="15.75" customHeight="1" x14ac:dyDescent="0.25">
      <c r="R25" s="128"/>
      <c r="S25" s="128"/>
      <c r="T25" s="128"/>
      <c r="U25" s="138"/>
      <c r="V25" s="16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28"/>
      <c r="AN25" s="128"/>
    </row>
    <row r="26" spans="1:63" ht="15.75" customHeight="1" x14ac:dyDescent="0.25">
      <c r="R26" s="128"/>
      <c r="S26" s="128"/>
      <c r="T26" s="128"/>
      <c r="U26" s="129"/>
      <c r="V26" s="16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28"/>
      <c r="AN26" s="128"/>
    </row>
    <row r="27" spans="1:63" ht="15.75" customHeight="1" x14ac:dyDescent="0.25">
      <c r="R27" s="128"/>
      <c r="S27" s="128"/>
      <c r="T27" s="128"/>
      <c r="U27" s="129"/>
      <c r="V27" s="16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28"/>
      <c r="AN27" s="128"/>
    </row>
    <row r="28" spans="1:63" ht="15.75" customHeight="1" x14ac:dyDescent="0.25">
      <c r="R28" s="128"/>
      <c r="S28" s="128"/>
      <c r="T28" s="128"/>
      <c r="U28" s="129"/>
      <c r="V28" s="16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28"/>
      <c r="AN28" s="128"/>
    </row>
    <row r="29" spans="1:63" ht="15.75" customHeight="1" x14ac:dyDescent="0.25">
      <c r="R29" s="128"/>
      <c r="S29" s="128"/>
      <c r="T29" s="128"/>
      <c r="U29" s="129"/>
      <c r="V29" s="16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28"/>
      <c r="AN29" s="128"/>
    </row>
    <row r="30" spans="1:63" ht="15.75" customHeight="1" x14ac:dyDescent="0.25">
      <c r="R30" s="128"/>
      <c r="S30" s="128"/>
      <c r="T30" s="128"/>
      <c r="U30" s="129"/>
      <c r="V30" s="16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28"/>
      <c r="AN30" s="128"/>
    </row>
    <row r="31" spans="1:63" ht="15.75" customHeight="1" x14ac:dyDescent="0.25">
      <c r="R31" s="128"/>
      <c r="S31" s="128"/>
      <c r="T31" s="128"/>
      <c r="U31" s="129"/>
      <c r="V31" s="16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28"/>
      <c r="AN31" s="128"/>
    </row>
    <row r="32" spans="1:63" ht="15.75" customHeight="1" x14ac:dyDescent="0.25">
      <c r="R32" s="128"/>
      <c r="S32" s="128"/>
      <c r="T32" s="128"/>
      <c r="U32" s="129"/>
      <c r="V32" s="16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28"/>
      <c r="AN32" s="128"/>
    </row>
    <row r="33" spans="3:40" ht="15.75" customHeight="1" x14ac:dyDescent="0.25">
      <c r="R33" s="128"/>
      <c r="S33" s="128"/>
      <c r="T33" s="128"/>
      <c r="U33" s="129"/>
      <c r="V33" s="16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28"/>
      <c r="AN33" s="128"/>
    </row>
    <row r="34" spans="3:40" ht="15.75" customHeight="1" x14ac:dyDescent="0.25">
      <c r="R34" s="128"/>
      <c r="S34" s="128"/>
      <c r="T34" s="128"/>
      <c r="U34" s="129"/>
      <c r="V34" s="16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28"/>
      <c r="AN34" s="128"/>
    </row>
    <row r="35" spans="3:40" ht="15.75" customHeight="1" x14ac:dyDescent="0.25">
      <c r="R35" s="128"/>
      <c r="S35" s="128"/>
      <c r="T35" s="128"/>
      <c r="U35" s="129"/>
      <c r="V35" s="16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28"/>
      <c r="AN35" s="128"/>
    </row>
    <row r="36" spans="3:40" ht="15.75" customHeight="1" x14ac:dyDescent="0.25">
      <c r="C36" s="111" t="s">
        <v>288</v>
      </c>
      <c r="R36" s="128"/>
      <c r="S36" s="128"/>
      <c r="T36" s="128"/>
      <c r="U36" s="129"/>
      <c r="V36" s="16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28"/>
      <c r="AN36" s="128"/>
    </row>
    <row r="37" spans="3:40" ht="15.75" customHeight="1" x14ac:dyDescent="0.25">
      <c r="R37" s="128"/>
      <c r="S37" s="128"/>
      <c r="T37" s="128"/>
      <c r="U37" s="129"/>
      <c r="V37" s="16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28"/>
      <c r="AN37" s="128"/>
    </row>
    <row r="38" spans="3:40" ht="15.75" customHeight="1" x14ac:dyDescent="0.25">
      <c r="C38" s="75"/>
      <c r="D38" s="75"/>
      <c r="E38" s="75"/>
      <c r="F38" s="75"/>
      <c r="G38" s="75"/>
      <c r="H38" s="75"/>
      <c r="I38" s="75"/>
      <c r="R38" s="128"/>
      <c r="S38" s="128"/>
      <c r="T38" s="128"/>
      <c r="U38" s="129"/>
      <c r="V38" s="16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28"/>
      <c r="AN38" s="128"/>
    </row>
    <row r="39" spans="3:40" ht="15.75" customHeight="1" x14ac:dyDescent="0.25">
      <c r="C39" s="75"/>
      <c r="D39" s="75"/>
      <c r="E39" s="75"/>
      <c r="F39" s="75"/>
      <c r="G39" s="75"/>
      <c r="H39" s="75"/>
      <c r="I39" s="75"/>
      <c r="R39" s="128"/>
      <c r="S39" s="128"/>
      <c r="T39" s="128"/>
      <c r="U39" s="129"/>
      <c r="V39" s="16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28"/>
      <c r="AN39" s="128"/>
    </row>
    <row r="40" spans="3:40" ht="15.75" customHeight="1" x14ac:dyDescent="0.25">
      <c r="C40" s="75"/>
      <c r="D40" s="75"/>
      <c r="E40" s="75"/>
      <c r="F40" s="75"/>
      <c r="G40" s="75"/>
      <c r="H40" s="75"/>
      <c r="I40" s="75"/>
      <c r="R40" s="128"/>
      <c r="S40" s="128"/>
      <c r="T40" s="128"/>
      <c r="U40" s="129"/>
      <c r="V40" s="16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28"/>
      <c r="AN40" s="128"/>
    </row>
    <row r="41" spans="3:40" ht="15.75" customHeight="1" x14ac:dyDescent="0.25">
      <c r="C41" s="75"/>
      <c r="D41" s="75"/>
      <c r="E41" s="75"/>
      <c r="F41" s="75"/>
      <c r="G41" s="75"/>
      <c r="H41" s="75"/>
      <c r="I41" s="75"/>
      <c r="R41" s="128"/>
      <c r="S41" s="128"/>
      <c r="T41" s="128"/>
      <c r="U41" s="129"/>
      <c r="V41" s="16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28"/>
      <c r="AN41" s="128"/>
    </row>
    <row r="42" spans="3:40" ht="15.75" customHeight="1" x14ac:dyDescent="0.25">
      <c r="C42" s="75"/>
      <c r="D42" s="75"/>
      <c r="E42" s="75"/>
      <c r="F42" s="75"/>
      <c r="G42" s="75"/>
      <c r="H42" s="75"/>
      <c r="I42" s="75"/>
      <c r="R42" s="128"/>
      <c r="S42" s="128"/>
      <c r="T42" s="128"/>
      <c r="U42" s="129"/>
      <c r="V42" s="16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28"/>
      <c r="AN42" s="128"/>
    </row>
    <row r="43" spans="3:40" ht="15.75" customHeight="1" x14ac:dyDescent="0.25">
      <c r="C43" s="174"/>
      <c r="D43" s="208"/>
      <c r="E43" s="75"/>
      <c r="F43" s="75"/>
      <c r="G43" s="75"/>
      <c r="H43" s="75"/>
      <c r="I43" s="75"/>
      <c r="R43" s="128"/>
      <c r="S43" s="128"/>
      <c r="T43" s="128"/>
      <c r="U43" s="129"/>
      <c r="V43" s="16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28"/>
      <c r="AN43" s="128"/>
    </row>
    <row r="44" spans="3:40" ht="15.75" customHeight="1" x14ac:dyDescent="0.25">
      <c r="C44" s="174"/>
      <c r="D44" s="208"/>
      <c r="E44" s="75"/>
      <c r="F44" s="75"/>
      <c r="G44" s="75"/>
      <c r="H44" s="75"/>
      <c r="I44" s="75"/>
      <c r="R44" s="128"/>
      <c r="S44" s="128"/>
      <c r="T44" s="128"/>
      <c r="U44" s="129"/>
      <c r="V44" s="16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28"/>
      <c r="AN44" s="128"/>
    </row>
    <row r="45" spans="3:40" ht="15.75" customHeight="1" x14ac:dyDescent="0.25">
      <c r="C45" s="174"/>
      <c r="D45" s="208"/>
      <c r="E45" s="75"/>
      <c r="F45" s="75"/>
      <c r="G45" s="75"/>
      <c r="H45" s="75"/>
      <c r="I45" s="75"/>
      <c r="R45" s="128"/>
      <c r="S45" s="128"/>
      <c r="T45" s="128"/>
      <c r="U45" s="129"/>
      <c r="V45" s="16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28"/>
      <c r="AN45" s="128"/>
    </row>
    <row r="46" spans="3:40" ht="15.75" customHeight="1" x14ac:dyDescent="0.25">
      <c r="C46" s="75"/>
      <c r="D46" s="75"/>
      <c r="E46" s="75"/>
      <c r="F46" s="75"/>
      <c r="G46" s="75"/>
      <c r="H46" s="75"/>
      <c r="I46" s="75"/>
      <c r="R46" s="128"/>
      <c r="S46" s="128"/>
      <c r="T46" s="128"/>
      <c r="U46" s="129"/>
      <c r="V46" s="16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28"/>
      <c r="AN46" s="128"/>
    </row>
    <row r="47" spans="3:40" ht="15.75" customHeight="1" x14ac:dyDescent="0.25">
      <c r="C47" s="75"/>
      <c r="D47" s="75"/>
      <c r="E47" s="75"/>
      <c r="F47" s="75"/>
      <c r="G47" s="75"/>
      <c r="H47" s="75"/>
      <c r="I47" s="75"/>
      <c r="R47" s="128"/>
      <c r="S47" s="128"/>
      <c r="T47" s="128"/>
      <c r="U47" s="129"/>
      <c r="V47" s="16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28"/>
      <c r="AN47" s="128"/>
    </row>
    <row r="48" spans="3:40" ht="15.75" customHeight="1" x14ac:dyDescent="0.25">
      <c r="C48" s="75"/>
      <c r="D48" s="75"/>
      <c r="E48" s="75"/>
      <c r="F48" s="75"/>
      <c r="G48" s="75"/>
      <c r="H48" s="75"/>
      <c r="I48" s="75"/>
      <c r="R48" s="128"/>
      <c r="S48" s="128"/>
      <c r="T48" s="128"/>
      <c r="U48" s="129"/>
      <c r="V48" s="16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28"/>
      <c r="AN48" s="128"/>
    </row>
    <row r="49" spans="3:40" ht="15.75" customHeight="1" x14ac:dyDescent="0.25">
      <c r="C49" s="75"/>
      <c r="D49" s="75"/>
      <c r="E49" s="75"/>
      <c r="F49" s="75"/>
      <c r="G49" s="75"/>
      <c r="H49" s="75"/>
      <c r="I49" s="75"/>
      <c r="R49" s="85"/>
      <c r="S49" s="85"/>
      <c r="T49" s="85"/>
      <c r="U49" s="108"/>
      <c r="V49" s="16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28"/>
      <c r="AN49" s="128"/>
    </row>
    <row r="50" spans="3:40" ht="15.75" customHeight="1" x14ac:dyDescent="0.25">
      <c r="C50" s="75"/>
      <c r="D50" s="75"/>
      <c r="E50" s="75"/>
      <c r="F50" s="75"/>
      <c r="G50" s="75"/>
      <c r="H50" s="75"/>
      <c r="I50" s="75"/>
      <c r="R50" s="85"/>
      <c r="S50" s="85"/>
      <c r="T50" s="85"/>
      <c r="U50" s="108"/>
      <c r="V50" s="16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28"/>
      <c r="AN50" s="128"/>
    </row>
    <row r="51" spans="3:40" ht="15.75" customHeight="1" x14ac:dyDescent="0.25">
      <c r="C51" s="75"/>
      <c r="D51" s="75"/>
      <c r="E51" s="75"/>
      <c r="F51" s="75"/>
      <c r="G51" s="75"/>
      <c r="H51" s="75"/>
      <c r="I51" s="75"/>
      <c r="R51" s="85"/>
      <c r="S51" s="85"/>
      <c r="T51" s="85"/>
      <c r="U51" s="108"/>
      <c r="V51" s="16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28"/>
      <c r="AN51" s="128"/>
    </row>
    <row r="52" spans="3:40" ht="15.75" customHeight="1" x14ac:dyDescent="0.25">
      <c r="C52" s="75"/>
      <c r="D52" s="75"/>
      <c r="E52" s="75"/>
      <c r="F52" s="75"/>
      <c r="G52" s="75"/>
      <c r="H52" s="75"/>
      <c r="I52" s="75"/>
      <c r="R52" s="85"/>
      <c r="S52" s="85"/>
      <c r="T52" s="85"/>
      <c r="U52" s="108"/>
      <c r="V52" s="16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28"/>
      <c r="AN52" s="128"/>
    </row>
    <row r="53" spans="3:40" ht="15.75" customHeight="1" x14ac:dyDescent="0.25">
      <c r="R53" s="85"/>
      <c r="S53" s="85"/>
      <c r="T53" s="85"/>
      <c r="U53" s="108"/>
      <c r="V53" s="162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28"/>
      <c r="AN53" s="128"/>
    </row>
    <row r="54" spans="3:40" ht="15.75" customHeight="1" x14ac:dyDescent="0.25">
      <c r="R54" s="85"/>
      <c r="S54" s="85"/>
      <c r="T54" s="85"/>
      <c r="U54" s="108"/>
      <c r="V54" s="16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28"/>
      <c r="AN54" s="128"/>
    </row>
    <row r="55" spans="3:40" ht="15.75" customHeight="1" x14ac:dyDescent="0.25">
      <c r="C55" s="111" t="s">
        <v>288</v>
      </c>
      <c r="R55" s="85"/>
      <c r="S55" s="85"/>
      <c r="T55" s="85"/>
      <c r="U55" s="108"/>
      <c r="V55" s="16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28"/>
      <c r="AN55" s="128"/>
    </row>
    <row r="56" spans="3:40" ht="15.75" customHeight="1" x14ac:dyDescent="0.25">
      <c r="R56" s="85"/>
      <c r="S56" s="85"/>
      <c r="T56" s="85"/>
      <c r="U56" s="108"/>
      <c r="V56" s="162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28"/>
      <c r="AN56" s="128"/>
    </row>
    <row r="57" spans="3:40" ht="15.75" customHeight="1" x14ac:dyDescent="0.25">
      <c r="R57" s="85"/>
      <c r="S57" s="85"/>
      <c r="T57" s="85"/>
      <c r="U57" s="108"/>
      <c r="V57" s="16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28"/>
      <c r="AN57" s="128"/>
    </row>
    <row r="58" spans="3:40" ht="15.75" customHeight="1" x14ac:dyDescent="0.25">
      <c r="R58" s="85"/>
      <c r="S58" s="85"/>
      <c r="T58" s="85"/>
      <c r="U58" s="108"/>
      <c r="V58" s="16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28"/>
      <c r="AN58" s="128"/>
    </row>
    <row r="59" spans="3:40" ht="15.75" customHeight="1" x14ac:dyDescent="0.25">
      <c r="R59" s="128"/>
      <c r="S59" s="128"/>
      <c r="T59" s="128"/>
      <c r="U59" s="91"/>
      <c r="V59" s="162"/>
      <c r="W59" s="162"/>
      <c r="X59" s="163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28"/>
      <c r="AN59" s="128"/>
    </row>
    <row r="60" spans="3:40" ht="15.75" customHeight="1" x14ac:dyDescent="0.25">
      <c r="R60" s="128"/>
      <c r="S60" s="128"/>
      <c r="T60" s="128"/>
      <c r="U60" s="91"/>
      <c r="V60" s="162"/>
      <c r="W60" s="162"/>
      <c r="X60" s="163"/>
      <c r="Y60" s="152"/>
      <c r="Z60" s="152"/>
      <c r="AA60" s="152"/>
      <c r="AB60" s="152"/>
      <c r="AC60" s="152"/>
      <c r="AD60" s="152"/>
      <c r="AE60" s="152"/>
      <c r="AF60" s="152"/>
      <c r="AG60" s="152"/>
      <c r="AH60" s="152"/>
      <c r="AI60" s="152"/>
      <c r="AJ60" s="152"/>
      <c r="AK60" s="152"/>
      <c r="AL60" s="152"/>
      <c r="AM60" s="128"/>
      <c r="AN60" s="128"/>
    </row>
    <row r="61" spans="3:40" ht="15.75" customHeight="1" x14ac:dyDescent="0.25">
      <c r="R61" s="128"/>
      <c r="S61" s="128"/>
      <c r="T61" s="128"/>
      <c r="U61" s="91"/>
      <c r="V61" s="162"/>
      <c r="W61" s="152"/>
      <c r="X61" s="163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28"/>
      <c r="AN61" s="128"/>
    </row>
    <row r="62" spans="3:40" ht="15.75" customHeight="1" x14ac:dyDescent="0.25">
      <c r="R62" s="128"/>
      <c r="S62" s="128"/>
      <c r="T62" s="128"/>
      <c r="U62" s="91"/>
      <c r="V62" s="162"/>
      <c r="W62" s="152"/>
      <c r="X62" s="163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28"/>
      <c r="AN62" s="128"/>
    </row>
    <row r="63" spans="3:40" ht="15.75" customHeight="1" x14ac:dyDescent="0.25">
      <c r="R63" s="128"/>
      <c r="S63" s="128"/>
      <c r="T63" s="128"/>
      <c r="U63" s="91"/>
      <c r="V63" s="162"/>
      <c r="W63" s="152"/>
      <c r="X63" s="163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28"/>
      <c r="AN63" s="128"/>
    </row>
    <row r="64" spans="3:40" ht="15.75" customHeight="1" x14ac:dyDescent="0.25">
      <c r="R64" s="128"/>
      <c r="S64" s="128"/>
      <c r="T64" s="128"/>
      <c r="U64" s="91"/>
      <c r="V64" s="162"/>
      <c r="W64" s="162"/>
      <c r="X64" s="163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2"/>
      <c r="AK64" s="152"/>
      <c r="AL64" s="152"/>
      <c r="AM64" s="128"/>
      <c r="AN64" s="128"/>
    </row>
    <row r="65" spans="18:40" ht="15.75" customHeight="1" x14ac:dyDescent="0.25">
      <c r="R65" s="128"/>
      <c r="S65" s="128"/>
      <c r="T65" s="128"/>
      <c r="U65" s="91"/>
      <c r="V65" s="162"/>
      <c r="W65" s="162"/>
      <c r="X65" s="163"/>
      <c r="Y65" s="152"/>
      <c r="Z65" s="152"/>
      <c r="AA65" s="152"/>
      <c r="AB65" s="152"/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28"/>
      <c r="AN65" s="128"/>
    </row>
    <row r="66" spans="18:40" ht="15.75" customHeight="1" x14ac:dyDescent="0.25">
      <c r="R66" s="128"/>
      <c r="S66" s="128"/>
      <c r="T66" s="128"/>
      <c r="U66" s="91"/>
      <c r="V66" s="162"/>
      <c r="W66" s="162"/>
      <c r="X66" s="163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28"/>
      <c r="AN66" s="128"/>
    </row>
    <row r="67" spans="18:40" ht="15.75" customHeight="1" x14ac:dyDescent="0.25">
      <c r="R67" s="128"/>
      <c r="S67" s="128"/>
      <c r="T67" s="128"/>
      <c r="U67" s="105"/>
      <c r="V67" s="162"/>
      <c r="W67" s="162"/>
      <c r="X67" s="163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28"/>
      <c r="AN67" s="128"/>
    </row>
    <row r="68" spans="18:40" ht="15.75" customHeight="1" x14ac:dyDescent="0.25">
      <c r="R68" s="128"/>
      <c r="S68" s="128"/>
      <c r="T68" s="128"/>
      <c r="U68" s="129"/>
      <c r="V68" s="16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28"/>
      <c r="AN68" s="128"/>
    </row>
    <row r="69" spans="18:40" ht="15.75" customHeight="1" x14ac:dyDescent="0.25">
      <c r="R69" s="128"/>
      <c r="S69" s="128"/>
      <c r="T69" s="128"/>
      <c r="U69" s="129"/>
      <c r="V69" s="16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52"/>
      <c r="AH69" s="152"/>
      <c r="AI69" s="152"/>
      <c r="AJ69" s="152"/>
      <c r="AK69" s="152"/>
      <c r="AL69" s="152"/>
      <c r="AM69" s="128"/>
      <c r="AN69" s="128"/>
    </row>
    <row r="70" spans="18:40" ht="15.75" customHeight="1" x14ac:dyDescent="0.25">
      <c r="R70" s="128"/>
      <c r="S70" s="128"/>
      <c r="T70" s="128"/>
      <c r="U70" s="129"/>
      <c r="V70" s="16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28"/>
      <c r="AN70" s="128"/>
    </row>
    <row r="71" spans="18:40" ht="15.75" customHeight="1" x14ac:dyDescent="0.25">
      <c r="R71" s="128"/>
      <c r="S71" s="128"/>
      <c r="T71" s="128"/>
      <c r="U71" s="129"/>
      <c r="V71" s="16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28"/>
      <c r="AN71" s="128"/>
    </row>
    <row r="72" spans="18:40" ht="15.75" customHeight="1" x14ac:dyDescent="0.25">
      <c r="R72" s="128"/>
      <c r="S72" s="128"/>
      <c r="T72" s="128"/>
      <c r="U72" s="129"/>
      <c r="V72" s="16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28"/>
      <c r="AN72" s="128"/>
    </row>
    <row r="73" spans="18:40" ht="15.75" customHeight="1" x14ac:dyDescent="0.25">
      <c r="R73" s="128"/>
      <c r="S73" s="128"/>
      <c r="T73" s="128"/>
      <c r="U73" s="129"/>
      <c r="V73" s="16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28"/>
      <c r="AN73" s="128"/>
    </row>
    <row r="74" spans="18:40" ht="15.75" customHeight="1" x14ac:dyDescent="0.25">
      <c r="R74" s="128"/>
      <c r="S74" s="128"/>
      <c r="T74" s="128"/>
      <c r="U74" s="129"/>
      <c r="V74" s="16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2"/>
      <c r="AH74" s="152"/>
      <c r="AI74" s="152"/>
      <c r="AJ74" s="152"/>
      <c r="AK74" s="152"/>
      <c r="AL74" s="152"/>
      <c r="AM74" s="128"/>
      <c r="AN74" s="128"/>
    </row>
    <row r="75" spans="18:40" ht="15.75" customHeight="1" x14ac:dyDescent="0.25">
      <c r="R75" s="128"/>
      <c r="S75" s="128"/>
      <c r="T75" s="128"/>
      <c r="U75" s="129"/>
      <c r="V75" s="16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28"/>
      <c r="AN75" s="128"/>
    </row>
    <row r="76" spans="18:40" ht="15.75" customHeight="1" x14ac:dyDescent="0.25">
      <c r="R76" s="128"/>
      <c r="S76" s="128"/>
      <c r="T76" s="128"/>
      <c r="U76" s="129"/>
      <c r="V76" s="162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28"/>
      <c r="AN76" s="128"/>
    </row>
    <row r="77" spans="18:40" ht="15.75" customHeight="1" x14ac:dyDescent="0.25">
      <c r="R77" s="128"/>
      <c r="S77" s="128"/>
      <c r="T77" s="128"/>
      <c r="U77" s="129"/>
      <c r="V77" s="162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28"/>
      <c r="AN77" s="128"/>
    </row>
    <row r="78" spans="18:40" ht="15.75" customHeight="1" x14ac:dyDescent="0.25">
      <c r="R78" s="128"/>
      <c r="S78" s="128"/>
      <c r="T78" s="128"/>
      <c r="U78" s="129"/>
      <c r="V78" s="16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28"/>
      <c r="AN78" s="128"/>
    </row>
    <row r="79" spans="18:40" ht="15.75" customHeight="1" x14ac:dyDescent="0.25">
      <c r="R79" s="128"/>
      <c r="S79" s="128"/>
      <c r="T79" s="128"/>
      <c r="U79" s="129"/>
      <c r="V79" s="16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28"/>
      <c r="AN79" s="128"/>
    </row>
    <row r="80" spans="18:40" ht="15.75" customHeight="1" x14ac:dyDescent="0.25">
      <c r="R80" s="105"/>
      <c r="S80" s="105"/>
      <c r="T80" s="105"/>
      <c r="U80" s="108"/>
      <c r="V80" s="162"/>
      <c r="W80" s="163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28"/>
      <c r="AN80" s="128"/>
    </row>
    <row r="81" spans="18:40" ht="15.75" customHeight="1" x14ac:dyDescent="0.25">
      <c r="R81" s="128"/>
      <c r="S81" s="128"/>
      <c r="T81" s="128"/>
      <c r="U81" s="129"/>
      <c r="V81" s="16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28"/>
      <c r="AN81" s="128"/>
    </row>
    <row r="82" spans="18:40" ht="15.75" customHeight="1" x14ac:dyDescent="0.25">
      <c r="R82" s="128"/>
      <c r="S82" s="128"/>
      <c r="T82" s="128"/>
      <c r="U82" s="129"/>
      <c r="V82" s="16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28"/>
      <c r="AN82" s="128"/>
    </row>
    <row r="83" spans="18:40" ht="15.75" customHeight="1" x14ac:dyDescent="0.25">
      <c r="R83" s="128"/>
      <c r="S83" s="128"/>
      <c r="T83" s="128"/>
      <c r="U83" s="129"/>
      <c r="V83" s="16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28"/>
      <c r="AN83" s="128"/>
    </row>
    <row r="84" spans="18:40" ht="15.75" customHeight="1" x14ac:dyDescent="0.25">
      <c r="R84" s="128"/>
      <c r="S84" s="128"/>
      <c r="T84" s="128"/>
      <c r="U84" s="129"/>
      <c r="V84" s="16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28"/>
      <c r="AN84" s="128"/>
    </row>
    <row r="85" spans="18:40" ht="15.75" customHeight="1" x14ac:dyDescent="0.25">
      <c r="R85" s="128"/>
      <c r="S85" s="128"/>
      <c r="T85" s="128"/>
      <c r="U85" s="129"/>
      <c r="V85" s="16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28"/>
      <c r="AN85" s="128"/>
    </row>
    <row r="86" spans="18:40" ht="15.75" customHeight="1" x14ac:dyDescent="0.25">
      <c r="R86" s="128"/>
      <c r="S86" s="128"/>
      <c r="T86" s="128"/>
      <c r="U86" s="129"/>
      <c r="V86" s="16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28"/>
      <c r="AN86" s="128"/>
    </row>
    <row r="87" spans="18:40" ht="15.75" customHeight="1" x14ac:dyDescent="0.25">
      <c r="R87" s="128"/>
      <c r="S87" s="128"/>
      <c r="T87" s="128"/>
      <c r="U87" s="129"/>
      <c r="V87" s="16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28"/>
      <c r="AN87" s="128"/>
    </row>
    <row r="88" spans="18:40" ht="15.75" customHeight="1" x14ac:dyDescent="0.25">
      <c r="R88" s="128"/>
      <c r="S88" s="128"/>
      <c r="T88" s="128"/>
      <c r="U88" s="129"/>
      <c r="V88" s="16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28"/>
      <c r="AN88" s="128"/>
    </row>
    <row r="89" spans="18:40" ht="15.75" customHeight="1" x14ac:dyDescent="0.25">
      <c r="R89" s="128"/>
      <c r="S89" s="128"/>
      <c r="T89" s="128"/>
      <c r="U89" s="129"/>
      <c r="V89" s="16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28"/>
      <c r="AN89" s="128"/>
    </row>
    <row r="90" spans="18:40" ht="15.75" customHeight="1" x14ac:dyDescent="0.25">
      <c r="R90" s="128"/>
      <c r="S90" s="128"/>
      <c r="T90" s="128"/>
      <c r="U90" s="129"/>
      <c r="V90" s="16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28"/>
      <c r="AN90" s="128"/>
    </row>
    <row r="91" spans="18:40" ht="15.75" customHeight="1" x14ac:dyDescent="0.25">
      <c r="R91" s="128"/>
      <c r="S91" s="128"/>
      <c r="T91" s="128"/>
      <c r="U91" s="129"/>
      <c r="V91" s="162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28"/>
      <c r="AN91" s="128"/>
    </row>
    <row r="92" spans="18:40" ht="15.75" customHeight="1" x14ac:dyDescent="0.25">
      <c r="R92" s="128"/>
      <c r="S92" s="128"/>
      <c r="T92" s="128"/>
      <c r="U92" s="129"/>
      <c r="V92" s="16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28"/>
      <c r="AN92" s="128"/>
    </row>
    <row r="93" spans="18:40" ht="15.75" customHeight="1" x14ac:dyDescent="0.25">
      <c r="R93" s="128"/>
      <c r="S93" s="128"/>
      <c r="T93" s="128"/>
      <c r="U93" s="129"/>
      <c r="V93" s="16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28"/>
      <c r="AN93" s="128"/>
    </row>
    <row r="94" spans="18:40" ht="15.75" customHeight="1" x14ac:dyDescent="0.25">
      <c r="R94" s="128"/>
      <c r="S94" s="128"/>
      <c r="T94" s="128"/>
      <c r="U94" s="129"/>
      <c r="V94" s="16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28"/>
      <c r="AN94" s="128"/>
    </row>
    <row r="95" spans="18:40" ht="15.75" customHeight="1" x14ac:dyDescent="0.25">
      <c r="R95" s="128"/>
      <c r="S95" s="128"/>
      <c r="T95" s="128"/>
      <c r="U95" s="129"/>
      <c r="V95" s="16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28"/>
      <c r="AN95" s="128"/>
    </row>
    <row r="96" spans="18:40" ht="15.75" customHeight="1" x14ac:dyDescent="0.25">
      <c r="R96" s="128"/>
      <c r="S96" s="128"/>
      <c r="T96" s="128"/>
      <c r="U96" s="129"/>
      <c r="V96" s="16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28"/>
      <c r="AN96" s="128"/>
    </row>
    <row r="97" spans="18:40" ht="15.75" customHeight="1" x14ac:dyDescent="0.25">
      <c r="R97" s="128"/>
      <c r="S97" s="128"/>
      <c r="T97" s="128"/>
      <c r="U97" s="129"/>
      <c r="V97" s="16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28"/>
      <c r="AN97" s="128"/>
    </row>
    <row r="98" spans="18:40" ht="15.75" customHeight="1" x14ac:dyDescent="0.25">
      <c r="R98" s="128"/>
      <c r="S98" s="128"/>
      <c r="T98" s="128"/>
      <c r="U98" s="129"/>
      <c r="V98" s="16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28"/>
      <c r="AN98" s="128"/>
    </row>
    <row r="99" spans="18:40" ht="15.75" customHeight="1" x14ac:dyDescent="0.25">
      <c r="R99" s="128"/>
      <c r="S99" s="128"/>
      <c r="T99" s="128"/>
      <c r="U99" s="129"/>
      <c r="V99" s="16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28"/>
      <c r="AN99" s="128"/>
    </row>
    <row r="100" spans="18:40" ht="15.75" customHeight="1" x14ac:dyDescent="0.25">
      <c r="R100" s="128"/>
      <c r="S100" s="128"/>
      <c r="T100" s="128"/>
      <c r="U100" s="129"/>
      <c r="V100" s="16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28"/>
      <c r="AN100" s="128"/>
    </row>
    <row r="101" spans="18:40" ht="15.75" customHeight="1" x14ac:dyDescent="0.25">
      <c r="R101" s="128"/>
      <c r="S101" s="128"/>
      <c r="T101" s="128"/>
      <c r="U101" s="129"/>
      <c r="V101" s="16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28"/>
      <c r="AN101" s="128"/>
    </row>
    <row r="102" spans="18:40" ht="15.75" customHeight="1" x14ac:dyDescent="0.25">
      <c r="R102" s="128"/>
      <c r="S102" s="128"/>
      <c r="T102" s="128"/>
      <c r="U102" s="129"/>
      <c r="V102" s="16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28"/>
      <c r="AN102" s="128"/>
    </row>
    <row r="103" spans="18:40" ht="15.75" customHeight="1" x14ac:dyDescent="0.25">
      <c r="R103" s="128"/>
      <c r="S103" s="128"/>
      <c r="T103" s="128"/>
      <c r="U103" s="129"/>
      <c r="V103" s="16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28"/>
      <c r="AN103" s="128"/>
    </row>
    <row r="104" spans="18:40" ht="15.75" customHeight="1" x14ac:dyDescent="0.25">
      <c r="R104" s="128"/>
      <c r="S104" s="128"/>
      <c r="T104" s="128"/>
      <c r="U104" s="129"/>
      <c r="V104" s="16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28"/>
      <c r="AN104" s="128"/>
    </row>
    <row r="105" spans="18:40" ht="15.75" customHeight="1" x14ac:dyDescent="0.25">
      <c r="R105" s="128"/>
      <c r="S105" s="128"/>
      <c r="T105" s="128"/>
      <c r="U105" s="129"/>
      <c r="V105" s="16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28"/>
      <c r="AN105" s="128"/>
    </row>
    <row r="106" spans="18:40" ht="15.75" customHeight="1" x14ac:dyDescent="0.25">
      <c r="R106" s="128"/>
      <c r="S106" s="128"/>
      <c r="T106" s="128"/>
      <c r="U106" s="129"/>
      <c r="V106" s="16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28"/>
      <c r="AN106" s="128"/>
    </row>
    <row r="107" spans="18:40" ht="15.75" customHeight="1" x14ac:dyDescent="0.25">
      <c r="R107" s="128"/>
      <c r="S107" s="128"/>
      <c r="T107" s="128"/>
      <c r="U107" s="129"/>
      <c r="V107" s="16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28"/>
      <c r="AN107" s="128"/>
    </row>
    <row r="108" spans="18:40" ht="15.75" customHeight="1" x14ac:dyDescent="0.25">
      <c r="R108" s="128"/>
      <c r="S108" s="128"/>
      <c r="T108" s="128"/>
      <c r="U108" s="129"/>
      <c r="V108" s="16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28"/>
      <c r="AN108" s="128"/>
    </row>
    <row r="109" spans="18:40" ht="15.75" customHeight="1" x14ac:dyDescent="0.25">
      <c r="R109" s="128"/>
      <c r="S109" s="128"/>
      <c r="T109" s="128"/>
      <c r="U109" s="129"/>
      <c r="V109" s="162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28"/>
      <c r="AN109" s="128"/>
    </row>
    <row r="110" spans="18:40" ht="15.75" customHeight="1" x14ac:dyDescent="0.25">
      <c r="R110" s="128"/>
      <c r="S110" s="128"/>
      <c r="T110" s="128"/>
      <c r="U110" s="129"/>
      <c r="V110" s="16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28"/>
      <c r="AN110" s="128"/>
    </row>
    <row r="111" spans="18:40" ht="15.75" customHeight="1" x14ac:dyDescent="0.25">
      <c r="R111" s="128"/>
      <c r="S111" s="128"/>
      <c r="T111" s="128"/>
      <c r="U111" s="129"/>
      <c r="V111" s="162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  <c r="AG111" s="152"/>
      <c r="AH111" s="152"/>
      <c r="AI111" s="152"/>
      <c r="AJ111" s="152"/>
      <c r="AK111" s="152"/>
      <c r="AL111" s="152"/>
      <c r="AM111" s="128"/>
      <c r="AN111" s="128"/>
    </row>
    <row r="112" spans="18:40" ht="15.75" customHeight="1" x14ac:dyDescent="0.25">
      <c r="R112" s="128"/>
      <c r="S112" s="128"/>
      <c r="T112" s="128"/>
      <c r="U112" s="129"/>
      <c r="V112" s="16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28"/>
      <c r="AN112" s="128"/>
    </row>
    <row r="113" spans="18:40" ht="15.75" customHeight="1" x14ac:dyDescent="0.25">
      <c r="R113" s="128"/>
      <c r="S113" s="128"/>
      <c r="T113" s="128"/>
      <c r="U113" s="129"/>
      <c r="V113" s="162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  <c r="AG113" s="152"/>
      <c r="AH113" s="152"/>
      <c r="AI113" s="152"/>
      <c r="AJ113" s="152"/>
      <c r="AK113" s="152"/>
      <c r="AL113" s="152"/>
      <c r="AM113" s="128"/>
      <c r="AN113" s="128"/>
    </row>
    <row r="114" spans="18:40" ht="15.75" customHeight="1" x14ac:dyDescent="0.25">
      <c r="R114" s="128"/>
      <c r="S114" s="128"/>
      <c r="T114" s="128"/>
      <c r="U114" s="129"/>
      <c r="V114" s="162"/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  <c r="AG114" s="152"/>
      <c r="AH114" s="152"/>
      <c r="AI114" s="152"/>
      <c r="AJ114" s="152"/>
      <c r="AK114" s="152"/>
      <c r="AL114" s="152"/>
      <c r="AM114" s="128"/>
      <c r="AN114" s="128"/>
    </row>
    <row r="115" spans="18:40" ht="15.75" customHeight="1" x14ac:dyDescent="0.25">
      <c r="R115" s="128"/>
      <c r="S115" s="128"/>
      <c r="T115" s="128"/>
      <c r="U115" s="129"/>
      <c r="V115" s="162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2"/>
      <c r="AK115" s="152"/>
      <c r="AL115" s="152"/>
      <c r="AM115" s="128"/>
      <c r="AN115" s="128"/>
    </row>
    <row r="116" spans="18:40" ht="15.75" customHeight="1" x14ac:dyDescent="0.25">
      <c r="R116" s="128"/>
      <c r="S116" s="128"/>
      <c r="T116" s="128"/>
      <c r="U116" s="129"/>
      <c r="V116" s="16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2"/>
      <c r="AJ116" s="152"/>
      <c r="AK116" s="152"/>
      <c r="AL116" s="152"/>
      <c r="AM116" s="128"/>
      <c r="AN116" s="128"/>
    </row>
    <row r="117" spans="18:40" ht="15.75" customHeight="1" x14ac:dyDescent="0.25">
      <c r="R117" s="128"/>
      <c r="S117" s="128"/>
      <c r="T117" s="128"/>
      <c r="U117" s="129"/>
      <c r="V117" s="162"/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  <c r="AG117" s="152"/>
      <c r="AH117" s="152"/>
      <c r="AI117" s="152"/>
      <c r="AJ117" s="152"/>
      <c r="AK117" s="152"/>
      <c r="AL117" s="152"/>
      <c r="AM117" s="128"/>
      <c r="AN117" s="128"/>
    </row>
    <row r="118" spans="18:40" ht="15.75" customHeight="1" x14ac:dyDescent="0.25">
      <c r="R118" s="128"/>
      <c r="S118" s="128"/>
      <c r="T118" s="128"/>
      <c r="U118" s="129"/>
      <c r="V118" s="162"/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  <c r="AG118" s="152"/>
      <c r="AH118" s="152"/>
      <c r="AI118" s="152"/>
      <c r="AJ118" s="152"/>
      <c r="AK118" s="152"/>
      <c r="AL118" s="152"/>
      <c r="AM118" s="128"/>
      <c r="AN118" s="128"/>
    </row>
    <row r="119" spans="18:40" ht="15.75" customHeight="1" x14ac:dyDescent="0.25">
      <c r="R119" s="128"/>
      <c r="S119" s="128"/>
      <c r="T119" s="128"/>
      <c r="U119" s="129"/>
      <c r="V119" s="162"/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  <c r="AG119" s="152"/>
      <c r="AH119" s="152"/>
      <c r="AI119" s="152"/>
      <c r="AJ119" s="152"/>
      <c r="AK119" s="152"/>
      <c r="AL119" s="152"/>
      <c r="AM119" s="128"/>
      <c r="AN119" s="128"/>
    </row>
    <row r="120" spans="18:40" ht="15.75" customHeight="1" x14ac:dyDescent="0.25">
      <c r="R120" s="128"/>
      <c r="S120" s="128"/>
      <c r="T120" s="128"/>
      <c r="U120" s="129"/>
      <c r="V120" s="162"/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28"/>
      <c r="AN120" s="128"/>
    </row>
    <row r="121" spans="18:40" ht="15.75" customHeight="1" x14ac:dyDescent="0.25">
      <c r="R121" s="128"/>
      <c r="S121" s="128"/>
      <c r="T121" s="128"/>
      <c r="U121" s="129"/>
      <c r="V121" s="162"/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  <c r="AG121" s="152"/>
      <c r="AH121" s="152"/>
      <c r="AI121" s="152"/>
      <c r="AJ121" s="152"/>
      <c r="AK121" s="152"/>
      <c r="AL121" s="152"/>
      <c r="AM121" s="128"/>
      <c r="AN121" s="128"/>
    </row>
    <row r="122" spans="18:40" ht="15.75" customHeight="1" x14ac:dyDescent="0.25">
      <c r="R122" s="128"/>
      <c r="S122" s="128"/>
      <c r="T122" s="128"/>
      <c r="U122" s="129"/>
      <c r="V122" s="162"/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52"/>
      <c r="AM122" s="128"/>
      <c r="AN122" s="128"/>
    </row>
    <row r="123" spans="18:40" ht="15.75" customHeight="1" x14ac:dyDescent="0.25">
      <c r="R123" s="128"/>
      <c r="S123" s="128"/>
      <c r="T123" s="128"/>
      <c r="U123" s="129"/>
      <c r="V123" s="162"/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52"/>
      <c r="AM123" s="128"/>
      <c r="AN123" s="128"/>
    </row>
    <row r="124" spans="18:40" ht="15.75" customHeight="1" x14ac:dyDescent="0.25">
      <c r="R124" s="128"/>
      <c r="S124" s="128"/>
      <c r="T124" s="128"/>
      <c r="U124" s="129"/>
      <c r="V124" s="162"/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28"/>
      <c r="AN124" s="128"/>
    </row>
    <row r="125" spans="18:40" ht="15.75" customHeight="1" x14ac:dyDescent="0.25">
      <c r="R125" s="128"/>
      <c r="S125" s="128"/>
      <c r="T125" s="128"/>
      <c r="U125" s="129"/>
      <c r="V125" s="162"/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52"/>
      <c r="AM125" s="128"/>
      <c r="AN125" s="128"/>
    </row>
    <row r="126" spans="18:40" ht="15.75" customHeight="1" x14ac:dyDescent="0.25">
      <c r="R126" s="128"/>
      <c r="S126" s="128"/>
      <c r="T126" s="128"/>
      <c r="U126" s="129"/>
      <c r="V126" s="162"/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28"/>
      <c r="AN126" s="128"/>
    </row>
    <row r="127" spans="18:40" ht="15.75" customHeight="1" x14ac:dyDescent="0.25">
      <c r="R127" s="128"/>
      <c r="S127" s="128"/>
      <c r="T127" s="128"/>
      <c r="U127" s="129"/>
      <c r="V127" s="162"/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52"/>
      <c r="AM127" s="128"/>
      <c r="AN127" s="128"/>
    </row>
    <row r="128" spans="18:40" ht="15.75" customHeight="1" x14ac:dyDescent="0.25">
      <c r="R128" s="128"/>
      <c r="S128" s="128"/>
      <c r="T128" s="128"/>
      <c r="U128" s="129"/>
      <c r="V128" s="16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2"/>
      <c r="AL128" s="152"/>
      <c r="AM128" s="128"/>
      <c r="AN128" s="128"/>
    </row>
    <row r="129" spans="18:40" ht="15.75" customHeight="1" x14ac:dyDescent="0.25">
      <c r="R129" s="128"/>
      <c r="S129" s="128"/>
      <c r="T129" s="128"/>
      <c r="U129" s="129"/>
      <c r="V129" s="162"/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  <c r="AG129" s="152"/>
      <c r="AH129" s="152"/>
      <c r="AI129" s="152"/>
      <c r="AJ129" s="152"/>
      <c r="AK129" s="152"/>
      <c r="AL129" s="152"/>
      <c r="AM129" s="128"/>
      <c r="AN129" s="128"/>
    </row>
    <row r="130" spans="18:40" ht="15.75" customHeight="1" x14ac:dyDescent="0.25">
      <c r="R130" s="128"/>
      <c r="S130" s="128"/>
      <c r="T130" s="128"/>
      <c r="U130" s="129"/>
      <c r="V130" s="162"/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  <c r="AG130" s="152"/>
      <c r="AH130" s="152"/>
      <c r="AI130" s="152"/>
      <c r="AJ130" s="152"/>
      <c r="AK130" s="152"/>
      <c r="AL130" s="152"/>
      <c r="AM130" s="128"/>
      <c r="AN130" s="128"/>
    </row>
    <row r="131" spans="18:40" ht="15.75" customHeight="1" x14ac:dyDescent="0.25">
      <c r="R131" s="128"/>
      <c r="S131" s="128"/>
      <c r="T131" s="128"/>
      <c r="U131" s="129"/>
      <c r="V131" s="16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28"/>
      <c r="AN131" s="128"/>
    </row>
    <row r="132" spans="18:40" ht="15.75" customHeight="1" x14ac:dyDescent="0.25">
      <c r="R132" s="128"/>
      <c r="S132" s="128"/>
      <c r="T132" s="128"/>
      <c r="U132" s="129"/>
      <c r="V132" s="16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28"/>
      <c r="AN132" s="128"/>
    </row>
    <row r="133" spans="18:40" ht="15.75" customHeight="1" x14ac:dyDescent="0.25">
      <c r="R133" s="128"/>
      <c r="S133" s="128"/>
      <c r="T133" s="128"/>
      <c r="U133" s="129"/>
      <c r="V133" s="16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52"/>
      <c r="AM133" s="128"/>
      <c r="AN133" s="128"/>
    </row>
    <row r="134" spans="18:40" ht="15.75" customHeight="1" x14ac:dyDescent="0.25">
      <c r="R134" s="128"/>
      <c r="S134" s="128"/>
      <c r="T134" s="128"/>
      <c r="U134" s="129"/>
      <c r="V134" s="16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28"/>
      <c r="AN134" s="128"/>
    </row>
    <row r="135" spans="18:40" ht="15.75" customHeight="1" x14ac:dyDescent="0.25">
      <c r="R135" s="128"/>
      <c r="S135" s="128"/>
      <c r="T135" s="128"/>
      <c r="U135" s="129"/>
      <c r="V135" s="16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28"/>
      <c r="AN135" s="128"/>
    </row>
    <row r="136" spans="18:40" ht="15.75" customHeight="1" x14ac:dyDescent="0.25">
      <c r="R136" s="128"/>
      <c r="S136" s="128"/>
      <c r="T136" s="128"/>
      <c r="U136" s="129"/>
      <c r="V136" s="16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28"/>
      <c r="AN136" s="128"/>
    </row>
    <row r="137" spans="18:40" ht="15.75" customHeight="1" x14ac:dyDescent="0.25">
      <c r="R137" s="128"/>
      <c r="S137" s="128"/>
      <c r="T137" s="128"/>
      <c r="U137" s="129"/>
      <c r="V137" s="16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28"/>
      <c r="AN137" s="128"/>
    </row>
    <row r="138" spans="18:40" ht="15.75" customHeight="1" x14ac:dyDescent="0.25">
      <c r="R138" s="128"/>
      <c r="S138" s="128"/>
      <c r="T138" s="128"/>
      <c r="U138" s="129"/>
      <c r="V138" s="16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28"/>
      <c r="AN138" s="128"/>
    </row>
    <row r="139" spans="18:40" ht="15.75" customHeight="1" x14ac:dyDescent="0.25">
      <c r="R139" s="128"/>
      <c r="S139" s="128"/>
      <c r="T139" s="128"/>
      <c r="U139" s="129"/>
      <c r="V139" s="16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28"/>
      <c r="AN139" s="128"/>
    </row>
    <row r="140" spans="18:40" ht="15.75" customHeight="1" x14ac:dyDescent="0.25">
      <c r="R140" s="128"/>
      <c r="S140" s="128"/>
      <c r="T140" s="128"/>
      <c r="U140" s="129"/>
      <c r="V140" s="16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28"/>
      <c r="AN140" s="128"/>
    </row>
    <row r="141" spans="18:40" ht="15.75" customHeight="1" x14ac:dyDescent="0.25">
      <c r="R141" s="128"/>
      <c r="S141" s="128"/>
      <c r="T141" s="128"/>
      <c r="U141" s="129"/>
      <c r="V141" s="16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28"/>
      <c r="AN141" s="128"/>
    </row>
    <row r="142" spans="18:40" ht="15.75" customHeight="1" x14ac:dyDescent="0.25">
      <c r="R142" s="128"/>
      <c r="S142" s="128"/>
      <c r="T142" s="128"/>
      <c r="U142" s="129"/>
      <c r="V142" s="16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28"/>
      <c r="AN142" s="128"/>
    </row>
    <row r="143" spans="18:40" ht="15.75" customHeight="1" x14ac:dyDescent="0.25">
      <c r="R143" s="128"/>
      <c r="S143" s="128"/>
      <c r="T143" s="128"/>
      <c r="U143" s="129"/>
      <c r="V143" s="16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28"/>
      <c r="AN143" s="128"/>
    </row>
    <row r="144" spans="18:40" ht="15.75" customHeight="1" x14ac:dyDescent="0.25">
      <c r="R144" s="128"/>
      <c r="S144" s="128"/>
      <c r="T144" s="128"/>
      <c r="U144" s="129"/>
      <c r="V144" s="16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28"/>
      <c r="AN144" s="128"/>
    </row>
    <row r="145" spans="18:40" ht="15.75" customHeight="1" x14ac:dyDescent="0.25">
      <c r="R145" s="128"/>
      <c r="S145" s="128"/>
      <c r="T145" s="128"/>
      <c r="U145" s="129"/>
      <c r="V145" s="16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28"/>
      <c r="AN145" s="128"/>
    </row>
    <row r="146" spans="18:40" ht="15.75" customHeight="1" x14ac:dyDescent="0.25">
      <c r="R146" s="128"/>
      <c r="S146" s="128"/>
      <c r="T146" s="128"/>
      <c r="U146" s="129"/>
      <c r="V146" s="16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28"/>
      <c r="AN146" s="128"/>
    </row>
    <row r="147" spans="18:40" ht="15.75" customHeight="1" x14ac:dyDescent="0.25">
      <c r="R147" s="128"/>
      <c r="S147" s="128"/>
      <c r="T147" s="128"/>
      <c r="U147" s="129"/>
      <c r="V147" s="16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28"/>
      <c r="AN147" s="128"/>
    </row>
    <row r="148" spans="18:40" ht="15.75" customHeight="1" x14ac:dyDescent="0.25">
      <c r="R148" s="128"/>
      <c r="S148" s="128"/>
      <c r="T148" s="128"/>
      <c r="U148" s="129"/>
      <c r="V148" s="16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28"/>
      <c r="AN148" s="128"/>
    </row>
    <row r="149" spans="18:40" ht="15.75" customHeight="1" x14ac:dyDescent="0.25">
      <c r="R149" s="128"/>
      <c r="S149" s="128"/>
      <c r="T149" s="128"/>
      <c r="U149" s="129"/>
      <c r="V149" s="16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28"/>
      <c r="AN149" s="128"/>
    </row>
    <row r="150" spans="18:40" ht="15.75" customHeight="1" x14ac:dyDescent="0.25">
      <c r="R150" s="128"/>
      <c r="S150" s="128"/>
      <c r="T150" s="128"/>
      <c r="U150" s="129"/>
      <c r="V150" s="16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28"/>
      <c r="AN150" s="128"/>
    </row>
    <row r="151" spans="18:40" ht="15.75" customHeight="1" x14ac:dyDescent="0.25">
      <c r="R151" s="128"/>
      <c r="S151" s="128"/>
      <c r="T151" s="128"/>
      <c r="U151" s="129"/>
      <c r="V151" s="16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28"/>
      <c r="AN151" s="128"/>
    </row>
    <row r="152" spans="18:40" ht="15.75" customHeight="1" x14ac:dyDescent="0.25">
      <c r="R152" s="128"/>
      <c r="S152" s="128"/>
      <c r="T152" s="128"/>
      <c r="U152" s="129"/>
      <c r="V152" s="16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28"/>
      <c r="AN152" s="128"/>
    </row>
    <row r="153" spans="18:40" ht="15.75" customHeight="1" x14ac:dyDescent="0.25">
      <c r="R153" s="128"/>
      <c r="S153" s="128"/>
      <c r="T153" s="128"/>
      <c r="U153" s="129"/>
      <c r="V153" s="16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28"/>
      <c r="AN153" s="128"/>
    </row>
    <row r="154" spans="18:40" ht="15.75" customHeight="1" x14ac:dyDescent="0.25">
      <c r="R154" s="128"/>
      <c r="S154" s="128"/>
      <c r="T154" s="128"/>
      <c r="U154" s="129"/>
      <c r="V154" s="16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28"/>
      <c r="AN154" s="128"/>
    </row>
    <row r="155" spans="18:40" ht="15.75" customHeight="1" x14ac:dyDescent="0.25">
      <c r="R155" s="128"/>
      <c r="S155" s="128"/>
      <c r="T155" s="128"/>
      <c r="U155" s="129"/>
      <c r="V155" s="16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28"/>
      <c r="AN155" s="128"/>
    </row>
    <row r="156" spans="18:40" ht="15.75" customHeight="1" x14ac:dyDescent="0.25">
      <c r="R156" s="128"/>
      <c r="S156" s="128"/>
      <c r="T156" s="128"/>
      <c r="U156" s="129"/>
      <c r="V156" s="16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28"/>
      <c r="AN156" s="128"/>
    </row>
    <row r="157" spans="18:40" ht="15.75" customHeight="1" x14ac:dyDescent="0.25">
      <c r="R157" s="128"/>
      <c r="S157" s="128"/>
      <c r="T157" s="128"/>
      <c r="U157" s="129"/>
      <c r="V157" s="16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28"/>
      <c r="AN157" s="128"/>
    </row>
    <row r="158" spans="18:40" ht="15.75" customHeight="1" x14ac:dyDescent="0.25">
      <c r="R158" s="128"/>
      <c r="S158" s="128"/>
      <c r="T158" s="128"/>
      <c r="U158" s="129"/>
      <c r="V158" s="16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28"/>
      <c r="AN158" s="128"/>
    </row>
    <row r="159" spans="18:40" ht="15.75" customHeight="1" x14ac:dyDescent="0.25">
      <c r="R159" s="128"/>
      <c r="S159" s="128"/>
      <c r="T159" s="128"/>
      <c r="U159" s="129"/>
      <c r="V159" s="162"/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  <c r="AJ159" s="152"/>
      <c r="AK159" s="152"/>
      <c r="AL159" s="152"/>
      <c r="AM159" s="128"/>
      <c r="AN159" s="128"/>
    </row>
    <row r="160" spans="18:40" ht="15.75" customHeight="1" x14ac:dyDescent="0.25">
      <c r="R160" s="128"/>
      <c r="S160" s="128"/>
      <c r="T160" s="128"/>
      <c r="U160" s="129"/>
      <c r="V160" s="16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28"/>
      <c r="AN160" s="128"/>
    </row>
    <row r="161" spans="18:40" ht="15.75" customHeight="1" x14ac:dyDescent="0.25">
      <c r="R161" s="128"/>
      <c r="S161" s="128"/>
      <c r="T161" s="128"/>
      <c r="U161" s="129"/>
      <c r="V161" s="16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52"/>
      <c r="AM161" s="128"/>
      <c r="AN161" s="128"/>
    </row>
    <row r="162" spans="18:40" ht="15.75" customHeight="1" x14ac:dyDescent="0.25">
      <c r="R162" s="128"/>
      <c r="S162" s="128"/>
      <c r="T162" s="128"/>
      <c r="U162" s="129"/>
      <c r="V162" s="16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  <c r="AJ162" s="152"/>
      <c r="AK162" s="152"/>
      <c r="AL162" s="152"/>
      <c r="AM162" s="128"/>
      <c r="AN162" s="128"/>
    </row>
    <row r="163" spans="18:40" ht="15.75" customHeight="1" x14ac:dyDescent="0.25">
      <c r="R163" s="128"/>
      <c r="S163" s="128"/>
      <c r="T163" s="128"/>
      <c r="U163" s="129"/>
      <c r="V163" s="16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28"/>
      <c r="AN163" s="128"/>
    </row>
    <row r="164" spans="18:40" ht="15.75" customHeight="1" x14ac:dyDescent="0.25">
      <c r="R164" s="128"/>
      <c r="S164" s="128"/>
      <c r="T164" s="128"/>
      <c r="U164" s="129"/>
      <c r="V164" s="16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28"/>
      <c r="AN164" s="128"/>
    </row>
    <row r="165" spans="18:40" ht="15.75" customHeight="1" x14ac:dyDescent="0.25">
      <c r="R165" s="128"/>
      <c r="S165" s="128"/>
      <c r="T165" s="128"/>
      <c r="U165" s="129"/>
      <c r="V165" s="162"/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  <c r="AG165" s="152"/>
      <c r="AH165" s="152"/>
      <c r="AI165" s="152"/>
      <c r="AJ165" s="152"/>
      <c r="AK165" s="152"/>
      <c r="AL165" s="152"/>
      <c r="AM165" s="128"/>
      <c r="AN165" s="128"/>
    </row>
    <row r="166" spans="18:40" ht="15.75" customHeight="1" x14ac:dyDescent="0.25">
      <c r="R166" s="128"/>
      <c r="S166" s="128"/>
      <c r="T166" s="128"/>
      <c r="U166" s="129"/>
      <c r="V166" s="162"/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  <c r="AG166" s="152"/>
      <c r="AH166" s="152"/>
      <c r="AI166" s="152"/>
      <c r="AJ166" s="152"/>
      <c r="AK166" s="152"/>
      <c r="AL166" s="152"/>
      <c r="AM166" s="128"/>
      <c r="AN166" s="128"/>
    </row>
    <row r="167" spans="18:40" ht="15.75" customHeight="1" x14ac:dyDescent="0.25">
      <c r="R167" s="128"/>
      <c r="S167" s="128"/>
      <c r="T167" s="128"/>
      <c r="U167" s="129"/>
      <c r="V167" s="162"/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  <c r="AG167" s="152"/>
      <c r="AH167" s="152"/>
      <c r="AI167" s="152"/>
      <c r="AJ167" s="152"/>
      <c r="AK167" s="152"/>
      <c r="AL167" s="152"/>
      <c r="AM167" s="128"/>
      <c r="AN167" s="128"/>
    </row>
    <row r="168" spans="18:40" ht="15.75" customHeight="1" x14ac:dyDescent="0.25">
      <c r="R168" s="128"/>
      <c r="S168" s="128"/>
      <c r="T168" s="128"/>
      <c r="U168" s="129"/>
      <c r="V168" s="16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  <c r="AJ168" s="152"/>
      <c r="AK168" s="152"/>
      <c r="AL168" s="152"/>
      <c r="AM168" s="128"/>
      <c r="AN168" s="128"/>
    </row>
    <row r="169" spans="18:40" ht="15.75" customHeight="1" x14ac:dyDescent="0.25">
      <c r="R169" s="128"/>
      <c r="S169" s="128"/>
      <c r="T169" s="128"/>
      <c r="U169" s="129"/>
      <c r="V169" s="162"/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  <c r="AG169" s="152"/>
      <c r="AH169" s="152"/>
      <c r="AI169" s="152"/>
      <c r="AJ169" s="152"/>
      <c r="AK169" s="152"/>
      <c r="AL169" s="152"/>
      <c r="AM169" s="128"/>
      <c r="AN169" s="128"/>
    </row>
    <row r="170" spans="18:40" ht="15.75" customHeight="1" x14ac:dyDescent="0.25">
      <c r="R170" s="128"/>
      <c r="S170" s="128"/>
      <c r="T170" s="128"/>
      <c r="U170" s="129"/>
      <c r="V170" s="162"/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  <c r="AG170" s="152"/>
      <c r="AH170" s="152"/>
      <c r="AI170" s="152"/>
      <c r="AJ170" s="152"/>
      <c r="AK170" s="152"/>
      <c r="AL170" s="152"/>
      <c r="AM170" s="128"/>
      <c r="AN170" s="128"/>
    </row>
    <row r="171" spans="18:40" ht="15.75" customHeight="1" x14ac:dyDescent="0.25">
      <c r="R171" s="128"/>
      <c r="S171" s="128"/>
      <c r="T171" s="128"/>
      <c r="U171" s="129"/>
      <c r="V171" s="162"/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  <c r="AG171" s="152"/>
      <c r="AH171" s="152"/>
      <c r="AI171" s="152"/>
      <c r="AJ171" s="152"/>
      <c r="AK171" s="152"/>
      <c r="AL171" s="152"/>
      <c r="AM171" s="128"/>
      <c r="AN171" s="128"/>
    </row>
    <row r="172" spans="18:40" ht="15.75" customHeight="1" x14ac:dyDescent="0.25">
      <c r="R172" s="128"/>
      <c r="S172" s="128"/>
      <c r="T172" s="128"/>
      <c r="U172" s="129"/>
      <c r="V172" s="16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  <c r="AJ172" s="152"/>
      <c r="AK172" s="152"/>
      <c r="AL172" s="152"/>
      <c r="AM172" s="128"/>
      <c r="AN172" s="128"/>
    </row>
    <row r="173" spans="18:40" ht="15.75" customHeight="1" x14ac:dyDescent="0.25">
      <c r="R173" s="128"/>
      <c r="S173" s="128"/>
      <c r="T173" s="128"/>
      <c r="U173" s="129"/>
      <c r="V173" s="162"/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  <c r="AG173" s="152"/>
      <c r="AH173" s="152"/>
      <c r="AI173" s="152"/>
      <c r="AJ173" s="152"/>
      <c r="AK173" s="152"/>
      <c r="AL173" s="152"/>
      <c r="AM173" s="128"/>
      <c r="AN173" s="128"/>
    </row>
    <row r="174" spans="18:40" ht="15.75" customHeight="1" x14ac:dyDescent="0.25">
      <c r="R174" s="128"/>
      <c r="S174" s="128"/>
      <c r="T174" s="128"/>
      <c r="U174" s="129"/>
      <c r="V174" s="162"/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  <c r="AG174" s="152"/>
      <c r="AH174" s="152"/>
      <c r="AI174" s="152"/>
      <c r="AJ174" s="152"/>
      <c r="AK174" s="152"/>
      <c r="AL174" s="152"/>
      <c r="AM174" s="128"/>
      <c r="AN174" s="128"/>
    </row>
    <row r="175" spans="18:40" ht="15.75" customHeight="1" x14ac:dyDescent="0.25">
      <c r="R175" s="128"/>
      <c r="S175" s="128"/>
      <c r="T175" s="128"/>
      <c r="U175" s="129"/>
      <c r="V175" s="162"/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  <c r="AG175" s="152"/>
      <c r="AH175" s="152"/>
      <c r="AI175" s="152"/>
      <c r="AJ175" s="152"/>
      <c r="AK175" s="152"/>
      <c r="AL175" s="152"/>
      <c r="AM175" s="128"/>
      <c r="AN175" s="128"/>
    </row>
    <row r="176" spans="18:40" ht="15.75" customHeight="1" x14ac:dyDescent="0.25">
      <c r="R176" s="128"/>
      <c r="S176" s="128"/>
      <c r="T176" s="128"/>
      <c r="U176" s="129"/>
      <c r="V176" s="162"/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  <c r="AG176" s="152"/>
      <c r="AH176" s="152"/>
      <c r="AI176" s="152"/>
      <c r="AJ176" s="152"/>
      <c r="AK176" s="152"/>
      <c r="AL176" s="152"/>
      <c r="AM176" s="128"/>
      <c r="AN176" s="128"/>
    </row>
    <row r="177" spans="18:40" ht="15.75" customHeight="1" x14ac:dyDescent="0.25">
      <c r="R177" s="128"/>
      <c r="S177" s="128"/>
      <c r="T177" s="128"/>
      <c r="U177" s="129"/>
      <c r="V177" s="162"/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  <c r="AG177" s="152"/>
      <c r="AH177" s="152"/>
      <c r="AI177" s="152"/>
      <c r="AJ177" s="152"/>
      <c r="AK177" s="152"/>
      <c r="AL177" s="152"/>
      <c r="AM177" s="128"/>
      <c r="AN177" s="128"/>
    </row>
    <row r="178" spans="18:40" ht="15.75" customHeight="1" x14ac:dyDescent="0.25">
      <c r="R178" s="128"/>
      <c r="S178" s="128"/>
      <c r="T178" s="128"/>
      <c r="U178" s="129"/>
      <c r="V178" s="16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  <c r="AG178" s="152"/>
      <c r="AH178" s="152"/>
      <c r="AI178" s="152"/>
      <c r="AJ178" s="152"/>
      <c r="AK178" s="152"/>
      <c r="AL178" s="152"/>
      <c r="AM178" s="128"/>
      <c r="AN178" s="128"/>
    </row>
    <row r="179" spans="18:40" ht="15.75" customHeight="1" x14ac:dyDescent="0.25">
      <c r="R179" s="128"/>
      <c r="S179" s="128"/>
      <c r="T179" s="128"/>
      <c r="U179" s="129"/>
      <c r="V179" s="16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  <c r="AG179" s="152"/>
      <c r="AH179" s="152"/>
      <c r="AI179" s="152"/>
      <c r="AJ179" s="152"/>
      <c r="AK179" s="152"/>
      <c r="AL179" s="152"/>
      <c r="AM179" s="128"/>
      <c r="AN179" s="128"/>
    </row>
    <row r="180" spans="18:40" ht="15.75" customHeight="1" x14ac:dyDescent="0.25">
      <c r="R180" s="128"/>
      <c r="S180" s="128"/>
      <c r="T180" s="128"/>
      <c r="U180" s="129"/>
      <c r="V180" s="162"/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52"/>
      <c r="AM180" s="128"/>
      <c r="AN180" s="128"/>
    </row>
    <row r="181" spans="18:40" ht="15.75" customHeight="1" x14ac:dyDescent="0.25">
      <c r="R181" s="128"/>
      <c r="S181" s="128"/>
      <c r="T181" s="128"/>
      <c r="U181" s="129"/>
      <c r="V181" s="162"/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2"/>
      <c r="AL181" s="152"/>
      <c r="AM181" s="128"/>
      <c r="AN181" s="128"/>
    </row>
    <row r="182" spans="18:40" ht="15.75" customHeight="1" x14ac:dyDescent="0.25">
      <c r="R182" s="128"/>
      <c r="S182" s="128"/>
      <c r="T182" s="128"/>
      <c r="U182" s="129"/>
      <c r="V182" s="162"/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  <c r="AJ182" s="152"/>
      <c r="AK182" s="152"/>
      <c r="AL182" s="152"/>
      <c r="AM182" s="128"/>
      <c r="AN182" s="128"/>
    </row>
    <row r="183" spans="18:40" ht="15.75" customHeight="1" x14ac:dyDescent="0.25">
      <c r="R183" s="128"/>
      <c r="S183" s="128"/>
      <c r="T183" s="128"/>
      <c r="U183" s="129"/>
      <c r="V183" s="162"/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  <c r="AG183" s="152"/>
      <c r="AH183" s="152"/>
      <c r="AI183" s="152"/>
      <c r="AJ183" s="152"/>
      <c r="AK183" s="152"/>
      <c r="AL183" s="152"/>
      <c r="AM183" s="128"/>
      <c r="AN183" s="128"/>
    </row>
    <row r="184" spans="18:40" ht="15.75" customHeight="1" x14ac:dyDescent="0.25">
      <c r="R184" s="128"/>
      <c r="S184" s="128"/>
      <c r="T184" s="128"/>
      <c r="U184" s="129"/>
      <c r="V184" s="162"/>
      <c r="W184" s="152"/>
      <c r="X184" s="152"/>
      <c r="Y184" s="152"/>
      <c r="Z184" s="152"/>
      <c r="AA184" s="152"/>
      <c r="AB184" s="152"/>
      <c r="AC184" s="152"/>
      <c r="AD184" s="152"/>
      <c r="AE184" s="152"/>
      <c r="AF184" s="152"/>
      <c r="AG184" s="152"/>
      <c r="AH184" s="152"/>
      <c r="AI184" s="152"/>
      <c r="AJ184" s="152"/>
      <c r="AK184" s="152"/>
      <c r="AL184" s="152"/>
      <c r="AM184" s="128"/>
      <c r="AN184" s="128"/>
    </row>
    <row r="185" spans="18:40" ht="15.75" customHeight="1" x14ac:dyDescent="0.25">
      <c r="R185" s="128"/>
      <c r="S185" s="128"/>
      <c r="T185" s="128"/>
      <c r="U185" s="129"/>
      <c r="V185" s="162"/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  <c r="AG185" s="152"/>
      <c r="AH185" s="152"/>
      <c r="AI185" s="152"/>
      <c r="AJ185" s="152"/>
      <c r="AK185" s="152"/>
      <c r="AL185" s="152"/>
      <c r="AM185" s="128"/>
      <c r="AN185" s="128"/>
    </row>
    <row r="186" spans="18:40" ht="15.75" customHeight="1" x14ac:dyDescent="0.25">
      <c r="R186" s="128"/>
      <c r="S186" s="128"/>
      <c r="T186" s="128"/>
      <c r="U186" s="129"/>
      <c r="V186" s="162"/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  <c r="AG186" s="152"/>
      <c r="AH186" s="152"/>
      <c r="AI186" s="152"/>
      <c r="AJ186" s="152"/>
      <c r="AK186" s="152"/>
      <c r="AL186" s="152"/>
      <c r="AM186" s="128"/>
      <c r="AN186" s="128"/>
    </row>
    <row r="187" spans="18:40" ht="15.75" customHeight="1" x14ac:dyDescent="0.25">
      <c r="R187" s="128"/>
      <c r="S187" s="128"/>
      <c r="T187" s="128"/>
      <c r="U187" s="129"/>
      <c r="V187" s="162"/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  <c r="AG187" s="152"/>
      <c r="AH187" s="152"/>
      <c r="AI187" s="152"/>
      <c r="AJ187" s="152"/>
      <c r="AK187" s="152"/>
      <c r="AL187" s="152"/>
      <c r="AM187" s="128"/>
      <c r="AN187" s="128"/>
    </row>
    <row r="188" spans="18:40" ht="15.75" customHeight="1" x14ac:dyDescent="0.25">
      <c r="R188" s="128"/>
      <c r="S188" s="128"/>
      <c r="T188" s="128"/>
      <c r="U188" s="129"/>
      <c r="V188" s="162"/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  <c r="AG188" s="152"/>
      <c r="AH188" s="152"/>
      <c r="AI188" s="152"/>
      <c r="AJ188" s="152"/>
      <c r="AK188" s="152"/>
      <c r="AL188" s="152"/>
      <c r="AM188" s="128"/>
      <c r="AN188" s="128"/>
    </row>
    <row r="189" spans="18:40" ht="15.75" customHeight="1" x14ac:dyDescent="0.25">
      <c r="R189" s="128"/>
      <c r="S189" s="128"/>
      <c r="T189" s="128"/>
      <c r="U189" s="129"/>
      <c r="V189" s="162"/>
      <c r="W189" s="152"/>
      <c r="X189" s="152"/>
      <c r="Y189" s="152"/>
      <c r="Z189" s="152"/>
      <c r="AA189" s="152"/>
      <c r="AB189" s="152"/>
      <c r="AC189" s="152"/>
      <c r="AD189" s="152"/>
      <c r="AE189" s="152"/>
      <c r="AF189" s="152"/>
      <c r="AG189" s="152"/>
      <c r="AH189" s="152"/>
      <c r="AI189" s="152"/>
      <c r="AJ189" s="152"/>
      <c r="AK189" s="152"/>
      <c r="AL189" s="152"/>
      <c r="AM189" s="128"/>
      <c r="AN189" s="128"/>
    </row>
    <row r="190" spans="18:40" ht="15.75" customHeight="1" x14ac:dyDescent="0.25">
      <c r="R190" s="128"/>
      <c r="S190" s="128"/>
      <c r="T190" s="128"/>
      <c r="U190" s="129"/>
      <c r="V190" s="162"/>
      <c r="W190" s="152"/>
      <c r="X190" s="152"/>
      <c r="Y190" s="152"/>
      <c r="Z190" s="152"/>
      <c r="AA190" s="152"/>
      <c r="AB190" s="152"/>
      <c r="AC190" s="152"/>
      <c r="AD190" s="152"/>
      <c r="AE190" s="152"/>
      <c r="AF190" s="152"/>
      <c r="AG190" s="152"/>
      <c r="AH190" s="152"/>
      <c r="AI190" s="152"/>
      <c r="AJ190" s="152"/>
      <c r="AK190" s="152"/>
      <c r="AL190" s="152"/>
      <c r="AM190" s="128"/>
      <c r="AN190" s="128"/>
    </row>
    <row r="191" spans="18:40" ht="15.75" customHeight="1" x14ac:dyDescent="0.25">
      <c r="R191" s="128"/>
      <c r="S191" s="128"/>
      <c r="T191" s="128"/>
      <c r="U191" s="129"/>
      <c r="V191" s="162"/>
      <c r="W191" s="152"/>
      <c r="X191" s="152"/>
      <c r="Y191" s="152"/>
      <c r="Z191" s="152"/>
      <c r="AA191" s="152"/>
      <c r="AB191" s="152"/>
      <c r="AC191" s="152"/>
      <c r="AD191" s="152"/>
      <c r="AE191" s="152"/>
      <c r="AF191" s="152"/>
      <c r="AG191" s="152"/>
      <c r="AH191" s="152"/>
      <c r="AI191" s="152"/>
      <c r="AJ191" s="152"/>
      <c r="AK191" s="152"/>
      <c r="AL191" s="152"/>
      <c r="AM191" s="128"/>
      <c r="AN191" s="128"/>
    </row>
    <row r="192" spans="18:40" ht="15.75" customHeight="1" x14ac:dyDescent="0.25">
      <c r="R192" s="128"/>
      <c r="S192" s="128"/>
      <c r="T192" s="128"/>
      <c r="U192" s="129"/>
      <c r="V192" s="162"/>
      <c r="W192" s="152"/>
      <c r="X192" s="152"/>
      <c r="Y192" s="152"/>
      <c r="Z192" s="152"/>
      <c r="AA192" s="152"/>
      <c r="AB192" s="152"/>
      <c r="AC192" s="152"/>
      <c r="AD192" s="152"/>
      <c r="AE192" s="152"/>
      <c r="AF192" s="152"/>
      <c r="AG192" s="152"/>
      <c r="AH192" s="152"/>
      <c r="AI192" s="152"/>
      <c r="AJ192" s="152"/>
      <c r="AK192" s="152"/>
      <c r="AL192" s="152"/>
      <c r="AM192" s="128"/>
      <c r="AN192" s="128"/>
    </row>
    <row r="193" spans="18:40" ht="15.75" customHeight="1" x14ac:dyDescent="0.25">
      <c r="R193" s="128"/>
      <c r="S193" s="128"/>
      <c r="T193" s="128"/>
      <c r="U193" s="129"/>
      <c r="V193" s="16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28"/>
      <c r="AN193" s="128"/>
    </row>
    <row r="194" spans="18:40" ht="15.75" customHeight="1" x14ac:dyDescent="0.25">
      <c r="R194" s="128"/>
      <c r="S194" s="128"/>
      <c r="T194" s="128"/>
      <c r="U194" s="129"/>
      <c r="V194" s="162"/>
      <c r="W194" s="152"/>
      <c r="X194" s="152"/>
      <c r="Y194" s="152"/>
      <c r="Z194" s="152"/>
      <c r="AA194" s="152"/>
      <c r="AB194" s="152"/>
      <c r="AC194" s="152"/>
      <c r="AD194" s="152"/>
      <c r="AE194" s="152"/>
      <c r="AF194" s="152"/>
      <c r="AG194" s="152"/>
      <c r="AH194" s="152"/>
      <c r="AI194" s="152"/>
      <c r="AJ194" s="152"/>
      <c r="AK194" s="152"/>
      <c r="AL194" s="152"/>
      <c r="AM194" s="128"/>
      <c r="AN194" s="128"/>
    </row>
    <row r="195" spans="18:40" ht="15.75" customHeight="1" x14ac:dyDescent="0.25">
      <c r="R195" s="128"/>
      <c r="S195" s="128"/>
      <c r="T195" s="128"/>
      <c r="U195" s="129"/>
      <c r="V195" s="162"/>
      <c r="W195" s="152"/>
      <c r="X195" s="152"/>
      <c r="Y195" s="152"/>
      <c r="Z195" s="152"/>
      <c r="AA195" s="152"/>
      <c r="AB195" s="152"/>
      <c r="AC195" s="152"/>
      <c r="AD195" s="152"/>
      <c r="AE195" s="152"/>
      <c r="AF195" s="152"/>
      <c r="AG195" s="152"/>
      <c r="AH195" s="152"/>
      <c r="AI195" s="152"/>
      <c r="AJ195" s="152"/>
      <c r="AK195" s="152"/>
      <c r="AL195" s="152"/>
      <c r="AM195" s="128"/>
      <c r="AN195" s="128"/>
    </row>
    <row r="196" spans="18:40" ht="15.75" customHeight="1" x14ac:dyDescent="0.25">
      <c r="R196" s="128"/>
      <c r="S196" s="128"/>
      <c r="T196" s="128"/>
      <c r="U196" s="129"/>
      <c r="V196" s="162"/>
      <c r="W196" s="152"/>
      <c r="X196" s="152"/>
      <c r="Y196" s="152"/>
      <c r="Z196" s="152"/>
      <c r="AA196" s="152"/>
      <c r="AB196" s="152"/>
      <c r="AC196" s="152"/>
      <c r="AD196" s="152"/>
      <c r="AE196" s="152"/>
      <c r="AF196" s="152"/>
      <c r="AG196" s="152"/>
      <c r="AH196" s="152"/>
      <c r="AI196" s="152"/>
      <c r="AJ196" s="152"/>
      <c r="AK196" s="152"/>
      <c r="AL196" s="152"/>
      <c r="AM196" s="128"/>
      <c r="AN196" s="128"/>
    </row>
    <row r="197" spans="18:40" ht="15.75" customHeight="1" x14ac:dyDescent="0.25">
      <c r="R197" s="128"/>
      <c r="S197" s="128"/>
      <c r="T197" s="128"/>
      <c r="U197" s="129"/>
      <c r="V197" s="162"/>
      <c r="W197" s="152"/>
      <c r="X197" s="152"/>
      <c r="Y197" s="152"/>
      <c r="Z197" s="152"/>
      <c r="AA197" s="152"/>
      <c r="AB197" s="152"/>
      <c r="AC197" s="152"/>
      <c r="AD197" s="152"/>
      <c r="AE197" s="152"/>
      <c r="AF197" s="152"/>
      <c r="AG197" s="152"/>
      <c r="AH197" s="152"/>
      <c r="AI197" s="152"/>
      <c r="AJ197" s="152"/>
      <c r="AK197" s="152"/>
      <c r="AL197" s="152"/>
      <c r="AM197" s="128"/>
      <c r="AN197" s="128"/>
    </row>
    <row r="198" spans="18:40" ht="15.75" customHeight="1" x14ac:dyDescent="0.25">
      <c r="R198" s="128"/>
      <c r="S198" s="128"/>
      <c r="T198" s="128"/>
      <c r="U198" s="129"/>
      <c r="V198" s="162"/>
      <c r="W198" s="152"/>
      <c r="X198" s="152"/>
      <c r="Y198" s="152"/>
      <c r="Z198" s="152"/>
      <c r="AA198" s="152"/>
      <c r="AB198" s="152"/>
      <c r="AC198" s="152"/>
      <c r="AD198" s="152"/>
      <c r="AE198" s="152"/>
      <c r="AF198" s="152"/>
      <c r="AG198" s="152"/>
      <c r="AH198" s="152"/>
      <c r="AI198" s="152"/>
      <c r="AJ198" s="152"/>
      <c r="AK198" s="152"/>
      <c r="AL198" s="152"/>
      <c r="AM198" s="128"/>
      <c r="AN198" s="128"/>
    </row>
    <row r="199" spans="18:40" ht="15.75" customHeight="1" x14ac:dyDescent="0.25">
      <c r="R199" s="128"/>
      <c r="S199" s="128"/>
      <c r="T199" s="128"/>
      <c r="U199" s="129"/>
      <c r="V199" s="162"/>
      <c r="W199" s="152"/>
      <c r="X199" s="152"/>
      <c r="Y199" s="152"/>
      <c r="Z199" s="152"/>
      <c r="AA199" s="152"/>
      <c r="AB199" s="152"/>
      <c r="AC199" s="152"/>
      <c r="AD199" s="152"/>
      <c r="AE199" s="152"/>
      <c r="AF199" s="152"/>
      <c r="AG199" s="152"/>
      <c r="AH199" s="152"/>
      <c r="AI199" s="152"/>
      <c r="AJ199" s="152"/>
      <c r="AK199" s="152"/>
      <c r="AL199" s="152"/>
      <c r="AM199" s="128"/>
      <c r="AN199" s="128"/>
    </row>
    <row r="200" spans="18:40" ht="15.75" customHeight="1" x14ac:dyDescent="0.25">
      <c r="R200" s="128"/>
      <c r="S200" s="128"/>
      <c r="T200" s="128"/>
      <c r="U200" s="129"/>
      <c r="V200" s="162"/>
      <c r="W200" s="152"/>
      <c r="X200" s="152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52"/>
      <c r="AM200" s="128"/>
      <c r="AN200" s="128"/>
    </row>
    <row r="201" spans="18:40" ht="15.75" customHeight="1" x14ac:dyDescent="0.25">
      <c r="R201" s="128"/>
      <c r="S201" s="128"/>
      <c r="T201" s="128"/>
      <c r="U201" s="129"/>
      <c r="V201" s="162"/>
      <c r="W201" s="152"/>
      <c r="X201" s="152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2"/>
      <c r="AL201" s="152"/>
      <c r="AM201" s="128"/>
      <c r="AN201" s="128"/>
    </row>
    <row r="202" spans="18:40" ht="15.75" customHeight="1" x14ac:dyDescent="0.25">
      <c r="R202" s="128"/>
      <c r="S202" s="128"/>
      <c r="T202" s="128"/>
      <c r="U202" s="129"/>
      <c r="V202" s="162"/>
      <c r="W202" s="152"/>
      <c r="X202" s="152"/>
      <c r="Y202" s="152"/>
      <c r="Z202" s="152"/>
      <c r="AA202" s="152"/>
      <c r="AB202" s="152"/>
      <c r="AC202" s="152"/>
      <c r="AD202" s="152"/>
      <c r="AE202" s="152"/>
      <c r="AF202" s="152"/>
      <c r="AG202" s="152"/>
      <c r="AH202" s="152"/>
      <c r="AI202" s="152"/>
      <c r="AJ202" s="152"/>
      <c r="AK202" s="152"/>
      <c r="AL202" s="152"/>
      <c r="AM202" s="128"/>
      <c r="AN202" s="128"/>
    </row>
    <row r="203" spans="18:40" ht="15.75" customHeight="1" x14ac:dyDescent="0.25">
      <c r="R203" s="128"/>
      <c r="S203" s="128"/>
      <c r="T203" s="128"/>
      <c r="U203" s="129"/>
      <c r="V203" s="162"/>
      <c r="W203" s="152"/>
      <c r="X203" s="152"/>
      <c r="Y203" s="152"/>
      <c r="Z203" s="152"/>
      <c r="AA203" s="152"/>
      <c r="AB203" s="152"/>
      <c r="AC203" s="152"/>
      <c r="AD203" s="152"/>
      <c r="AE203" s="152"/>
      <c r="AF203" s="152"/>
      <c r="AG203" s="152"/>
      <c r="AH203" s="152"/>
      <c r="AI203" s="152"/>
      <c r="AJ203" s="152"/>
      <c r="AK203" s="152"/>
      <c r="AL203" s="152"/>
      <c r="AM203" s="128"/>
      <c r="AN203" s="128"/>
    </row>
    <row r="204" spans="18:40" ht="15.75" customHeight="1" x14ac:dyDescent="0.25">
      <c r="R204" s="128"/>
      <c r="S204" s="128"/>
      <c r="T204" s="128"/>
      <c r="U204" s="129"/>
      <c r="V204" s="162"/>
      <c r="W204" s="152"/>
      <c r="X204" s="152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52"/>
      <c r="AM204" s="128"/>
      <c r="AN204" s="128"/>
    </row>
    <row r="205" spans="18:40" ht="15.75" customHeight="1" x14ac:dyDescent="0.25">
      <c r="R205" s="128"/>
      <c r="S205" s="128"/>
      <c r="T205" s="128"/>
      <c r="U205" s="129"/>
      <c r="V205" s="16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2"/>
      <c r="AL205" s="152"/>
      <c r="AM205" s="128"/>
      <c r="AN205" s="128"/>
    </row>
    <row r="206" spans="18:40" ht="15.75" customHeight="1" x14ac:dyDescent="0.25">
      <c r="R206" s="128"/>
      <c r="S206" s="128"/>
      <c r="T206" s="128"/>
      <c r="U206" s="129"/>
      <c r="V206" s="162"/>
      <c r="W206" s="152"/>
      <c r="X206" s="152"/>
      <c r="Y206" s="152"/>
      <c r="Z206" s="152"/>
      <c r="AA206" s="152"/>
      <c r="AB206" s="152"/>
      <c r="AC206" s="152"/>
      <c r="AD206" s="152"/>
      <c r="AE206" s="152"/>
      <c r="AF206" s="152"/>
      <c r="AG206" s="152"/>
      <c r="AH206" s="152"/>
      <c r="AI206" s="152"/>
      <c r="AJ206" s="152"/>
      <c r="AK206" s="152"/>
      <c r="AL206" s="152"/>
      <c r="AM206" s="128"/>
      <c r="AN206" s="128"/>
    </row>
    <row r="207" spans="18:40" ht="15.75" customHeight="1" x14ac:dyDescent="0.25">
      <c r="R207" s="128"/>
      <c r="S207" s="128"/>
      <c r="T207" s="128"/>
      <c r="U207" s="129"/>
      <c r="V207" s="162"/>
      <c r="W207" s="152"/>
      <c r="X207" s="152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28"/>
      <c r="AN207" s="128"/>
    </row>
    <row r="208" spans="18:40" ht="15.75" customHeight="1" x14ac:dyDescent="0.25">
      <c r="R208" s="128"/>
      <c r="S208" s="128"/>
      <c r="T208" s="128"/>
      <c r="U208" s="129"/>
      <c r="V208" s="162"/>
      <c r="W208" s="152"/>
      <c r="X208" s="152"/>
      <c r="Y208" s="152"/>
      <c r="Z208" s="152"/>
      <c r="AA208" s="152"/>
      <c r="AB208" s="152"/>
      <c r="AC208" s="152"/>
      <c r="AD208" s="152"/>
      <c r="AE208" s="152"/>
      <c r="AF208" s="152"/>
      <c r="AG208" s="152"/>
      <c r="AH208" s="152"/>
      <c r="AI208" s="152"/>
      <c r="AJ208" s="152"/>
      <c r="AK208" s="152"/>
      <c r="AL208" s="152"/>
      <c r="AM208" s="128"/>
      <c r="AN208" s="128"/>
    </row>
    <row r="209" spans="18:40" ht="15.75" customHeight="1" x14ac:dyDescent="0.25">
      <c r="R209" s="128"/>
      <c r="S209" s="128"/>
      <c r="T209" s="128"/>
      <c r="U209" s="129"/>
      <c r="V209" s="162"/>
      <c r="W209" s="152"/>
      <c r="X209" s="152"/>
      <c r="Y209" s="152"/>
      <c r="Z209" s="152"/>
      <c r="AA209" s="152"/>
      <c r="AB209" s="152"/>
      <c r="AC209" s="152"/>
      <c r="AD209" s="152"/>
      <c r="AE209" s="152"/>
      <c r="AF209" s="152"/>
      <c r="AG209" s="152"/>
      <c r="AH209" s="152"/>
      <c r="AI209" s="152"/>
      <c r="AJ209" s="152"/>
      <c r="AK209" s="152"/>
      <c r="AL209" s="152"/>
      <c r="AM209" s="128"/>
      <c r="AN209" s="128"/>
    </row>
    <row r="210" spans="18:40" ht="15.75" customHeight="1" x14ac:dyDescent="0.25">
      <c r="R210" s="128"/>
      <c r="S210" s="128"/>
      <c r="T210" s="128"/>
      <c r="U210" s="129"/>
      <c r="V210" s="162"/>
      <c r="W210" s="152"/>
      <c r="X210" s="152"/>
      <c r="Y210" s="152"/>
      <c r="Z210" s="152"/>
      <c r="AA210" s="152"/>
      <c r="AB210" s="152"/>
      <c r="AC210" s="152"/>
      <c r="AD210" s="152"/>
      <c r="AE210" s="152"/>
      <c r="AF210" s="152"/>
      <c r="AG210" s="152"/>
      <c r="AH210" s="152"/>
      <c r="AI210" s="152"/>
      <c r="AJ210" s="152"/>
      <c r="AK210" s="152"/>
      <c r="AL210" s="152"/>
      <c r="AM210" s="128"/>
      <c r="AN210" s="128"/>
    </row>
    <row r="211" spans="18:40" ht="15.75" customHeight="1" x14ac:dyDescent="0.25">
      <c r="R211" s="128"/>
      <c r="S211" s="128"/>
      <c r="T211" s="128"/>
      <c r="U211" s="129"/>
      <c r="V211" s="16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2"/>
      <c r="AL211" s="152"/>
      <c r="AM211" s="128"/>
      <c r="AN211" s="128"/>
    </row>
    <row r="212" spans="18:40" ht="15.75" customHeight="1" x14ac:dyDescent="0.25">
      <c r="R212" s="128"/>
      <c r="S212" s="128"/>
      <c r="T212" s="128"/>
      <c r="U212" s="129"/>
      <c r="V212" s="162"/>
      <c r="W212" s="152"/>
      <c r="X212" s="152"/>
      <c r="Y212" s="152"/>
      <c r="Z212" s="152"/>
      <c r="AA212" s="152"/>
      <c r="AB212" s="152"/>
      <c r="AC212" s="152"/>
      <c r="AD212" s="152"/>
      <c r="AE212" s="152"/>
      <c r="AF212" s="152"/>
      <c r="AG212" s="152"/>
      <c r="AH212" s="152"/>
      <c r="AI212" s="152"/>
      <c r="AJ212" s="152"/>
      <c r="AK212" s="152"/>
      <c r="AL212" s="152"/>
      <c r="AM212" s="128"/>
      <c r="AN212" s="128"/>
    </row>
    <row r="213" spans="18:40" ht="15.75" customHeight="1" x14ac:dyDescent="0.25">
      <c r="R213" s="128"/>
      <c r="S213" s="128"/>
      <c r="T213" s="128"/>
      <c r="U213" s="129"/>
      <c r="V213" s="162"/>
      <c r="W213" s="152"/>
      <c r="X213" s="152"/>
      <c r="Y213" s="152"/>
      <c r="Z213" s="152"/>
      <c r="AA213" s="152"/>
      <c r="AB213" s="152"/>
      <c r="AC213" s="152"/>
      <c r="AD213" s="152"/>
      <c r="AE213" s="152"/>
      <c r="AF213" s="152"/>
      <c r="AG213" s="152"/>
      <c r="AH213" s="152"/>
      <c r="AI213" s="152"/>
      <c r="AJ213" s="152"/>
      <c r="AK213" s="152"/>
      <c r="AL213" s="152"/>
      <c r="AM213" s="128"/>
      <c r="AN213" s="128"/>
    </row>
    <row r="214" spans="18:40" ht="15.75" customHeight="1" x14ac:dyDescent="0.25">
      <c r="R214" s="128"/>
      <c r="S214" s="128"/>
      <c r="T214" s="128"/>
      <c r="U214" s="129"/>
      <c r="V214" s="16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2"/>
      <c r="AL214" s="152"/>
      <c r="AM214" s="128"/>
      <c r="AN214" s="128"/>
    </row>
    <row r="215" spans="18:40" ht="15.75" customHeight="1" x14ac:dyDescent="0.25">
      <c r="R215" s="128"/>
      <c r="S215" s="128"/>
      <c r="T215" s="128"/>
      <c r="U215" s="129"/>
      <c r="V215" s="162"/>
      <c r="W215" s="152"/>
      <c r="X215" s="152"/>
      <c r="Y215" s="152"/>
      <c r="Z215" s="152"/>
      <c r="AA215" s="152"/>
      <c r="AB215" s="152"/>
      <c r="AC215" s="152"/>
      <c r="AD215" s="152"/>
      <c r="AE215" s="152"/>
      <c r="AF215" s="152"/>
      <c r="AG215" s="152"/>
      <c r="AH215" s="152"/>
      <c r="AI215" s="152"/>
      <c r="AJ215" s="152"/>
      <c r="AK215" s="152"/>
      <c r="AL215" s="152"/>
      <c r="AM215" s="128"/>
      <c r="AN215" s="128"/>
    </row>
    <row r="216" spans="18:40" ht="15.75" customHeight="1" x14ac:dyDescent="0.25">
      <c r="R216" s="128"/>
      <c r="S216" s="128"/>
      <c r="T216" s="128"/>
      <c r="U216" s="129"/>
      <c r="V216" s="162"/>
      <c r="W216" s="152"/>
      <c r="X216" s="152"/>
      <c r="Y216" s="152"/>
      <c r="Z216" s="152"/>
      <c r="AA216" s="152"/>
      <c r="AB216" s="152"/>
      <c r="AC216" s="152"/>
      <c r="AD216" s="152"/>
      <c r="AE216" s="152"/>
      <c r="AF216" s="152"/>
      <c r="AG216" s="152"/>
      <c r="AH216" s="152"/>
      <c r="AI216" s="152"/>
      <c r="AJ216" s="152"/>
      <c r="AK216" s="152"/>
      <c r="AL216" s="152"/>
      <c r="AM216" s="128"/>
      <c r="AN216" s="128"/>
    </row>
    <row r="217" spans="18:40" ht="15.75" customHeight="1" x14ac:dyDescent="0.25">
      <c r="R217" s="128"/>
      <c r="S217" s="128"/>
      <c r="T217" s="128"/>
      <c r="U217" s="129"/>
      <c r="V217" s="162"/>
      <c r="W217" s="152"/>
      <c r="X217" s="152"/>
      <c r="Y217" s="152"/>
      <c r="Z217" s="152"/>
      <c r="AA217" s="152"/>
      <c r="AB217" s="152"/>
      <c r="AC217" s="152"/>
      <c r="AD217" s="152"/>
      <c r="AE217" s="152"/>
      <c r="AF217" s="152"/>
      <c r="AG217" s="152"/>
      <c r="AH217" s="152"/>
      <c r="AI217" s="152"/>
      <c r="AJ217" s="152"/>
      <c r="AK217" s="152"/>
      <c r="AL217" s="152"/>
      <c r="AM217" s="128"/>
      <c r="AN217" s="128"/>
    </row>
    <row r="218" spans="18:40" ht="15.75" customHeight="1" x14ac:dyDescent="0.25">
      <c r="R218" s="128"/>
      <c r="S218" s="128"/>
      <c r="T218" s="128"/>
      <c r="U218" s="129"/>
      <c r="V218" s="162"/>
      <c r="W218" s="152"/>
      <c r="X218" s="152"/>
      <c r="Y218" s="152"/>
      <c r="Z218" s="152"/>
      <c r="AA218" s="152"/>
      <c r="AB218" s="152"/>
      <c r="AC218" s="152"/>
      <c r="AD218" s="152"/>
      <c r="AE218" s="152"/>
      <c r="AF218" s="152"/>
      <c r="AG218" s="152"/>
      <c r="AH218" s="152"/>
      <c r="AI218" s="152"/>
      <c r="AJ218" s="152"/>
      <c r="AK218" s="152"/>
      <c r="AL218" s="152"/>
      <c r="AM218" s="128"/>
      <c r="AN218" s="128"/>
    </row>
    <row r="219" spans="18:40" ht="15.75" customHeight="1" x14ac:dyDescent="0.25">
      <c r="R219" s="128"/>
      <c r="S219" s="128"/>
      <c r="T219" s="128"/>
      <c r="U219" s="129"/>
      <c r="V219" s="162"/>
      <c r="W219" s="152"/>
      <c r="X219" s="152"/>
      <c r="Y219" s="152"/>
      <c r="Z219" s="152"/>
      <c r="AA219" s="152"/>
      <c r="AB219" s="152"/>
      <c r="AC219" s="152"/>
      <c r="AD219" s="152"/>
      <c r="AE219" s="152"/>
      <c r="AF219" s="152"/>
      <c r="AG219" s="152"/>
      <c r="AH219" s="152"/>
      <c r="AI219" s="152"/>
      <c r="AJ219" s="152"/>
      <c r="AK219" s="152"/>
      <c r="AL219" s="152"/>
      <c r="AM219" s="128"/>
      <c r="AN219" s="128"/>
    </row>
    <row r="220" spans="18:40" ht="15.75" customHeight="1" x14ac:dyDescent="0.25">
      <c r="R220" s="128"/>
      <c r="S220" s="128"/>
      <c r="T220" s="128"/>
      <c r="U220" s="129"/>
      <c r="V220" s="162"/>
      <c r="W220" s="152"/>
      <c r="X220" s="152"/>
      <c r="Y220" s="152"/>
      <c r="Z220" s="152"/>
      <c r="AA220" s="152"/>
      <c r="AB220" s="152"/>
      <c r="AC220" s="152"/>
      <c r="AD220" s="152"/>
      <c r="AE220" s="152"/>
      <c r="AF220" s="152"/>
      <c r="AG220" s="152"/>
      <c r="AH220" s="152"/>
      <c r="AI220" s="152"/>
      <c r="AJ220" s="152"/>
      <c r="AK220" s="152"/>
      <c r="AL220" s="152"/>
      <c r="AM220" s="128"/>
      <c r="AN220" s="128"/>
    </row>
    <row r="221" spans="18:40" ht="15.75" customHeight="1" x14ac:dyDescent="0.25">
      <c r="R221" s="128"/>
      <c r="S221" s="128"/>
      <c r="T221" s="128"/>
      <c r="U221" s="129"/>
      <c r="V221" s="162"/>
      <c r="W221" s="152"/>
      <c r="X221" s="152"/>
      <c r="Y221" s="152"/>
      <c r="Z221" s="152"/>
      <c r="AA221" s="152"/>
      <c r="AB221" s="152"/>
      <c r="AC221" s="152"/>
      <c r="AD221" s="152"/>
      <c r="AE221" s="152"/>
      <c r="AF221" s="152"/>
      <c r="AG221" s="152"/>
      <c r="AH221" s="152"/>
      <c r="AI221" s="152"/>
      <c r="AJ221" s="152"/>
      <c r="AK221" s="152"/>
      <c r="AL221" s="152"/>
      <c r="AM221" s="128"/>
      <c r="AN221" s="128"/>
    </row>
    <row r="222" spans="18:40" ht="15.75" customHeight="1" x14ac:dyDescent="0.25">
      <c r="R222" s="128"/>
      <c r="S222" s="128"/>
      <c r="T222" s="128"/>
      <c r="U222" s="129"/>
      <c r="V222" s="162"/>
      <c r="W222" s="152"/>
      <c r="X222" s="152"/>
      <c r="Y222" s="152"/>
      <c r="Z222" s="152"/>
      <c r="AA222" s="152"/>
      <c r="AB222" s="152"/>
      <c r="AC222" s="152"/>
      <c r="AD222" s="152"/>
      <c r="AE222" s="152"/>
      <c r="AF222" s="152"/>
      <c r="AG222" s="152"/>
      <c r="AH222" s="152"/>
      <c r="AI222" s="152"/>
      <c r="AJ222" s="152"/>
      <c r="AK222" s="152"/>
      <c r="AL222" s="152"/>
      <c r="AM222" s="128"/>
      <c r="AN222" s="128"/>
    </row>
    <row r="223" spans="18:40" ht="15.75" customHeight="1" x14ac:dyDescent="0.25">
      <c r="R223" s="128"/>
      <c r="S223" s="128"/>
      <c r="T223" s="128"/>
      <c r="U223" s="129"/>
      <c r="V223" s="162"/>
      <c r="W223" s="152"/>
      <c r="X223" s="152"/>
      <c r="Y223" s="152"/>
      <c r="Z223" s="152"/>
      <c r="AA223" s="152"/>
      <c r="AB223" s="152"/>
      <c r="AC223" s="152"/>
      <c r="AD223" s="152"/>
      <c r="AE223" s="152"/>
      <c r="AF223" s="152"/>
      <c r="AG223" s="152"/>
      <c r="AH223" s="152"/>
      <c r="AI223" s="152"/>
      <c r="AJ223" s="152"/>
      <c r="AK223" s="152"/>
      <c r="AL223" s="152"/>
      <c r="AM223" s="128"/>
      <c r="AN223" s="128"/>
    </row>
    <row r="224" spans="18:40" ht="15.75" customHeight="1" x14ac:dyDescent="0.25">
      <c r="R224" s="128"/>
      <c r="S224" s="128"/>
      <c r="T224" s="128"/>
      <c r="U224" s="129"/>
      <c r="V224" s="162"/>
      <c r="W224" s="152"/>
      <c r="X224" s="152"/>
      <c r="Y224" s="152"/>
      <c r="Z224" s="152"/>
      <c r="AA224" s="152"/>
      <c r="AB224" s="152"/>
      <c r="AC224" s="152"/>
      <c r="AD224" s="152"/>
      <c r="AE224" s="152"/>
      <c r="AF224" s="152"/>
      <c r="AG224" s="152"/>
      <c r="AH224" s="152"/>
      <c r="AI224" s="152"/>
      <c r="AJ224" s="152"/>
      <c r="AK224" s="152"/>
      <c r="AL224" s="152"/>
      <c r="AM224" s="128"/>
      <c r="AN224" s="128"/>
    </row>
    <row r="225" spans="18:40" ht="15.75" customHeight="1" x14ac:dyDescent="0.25">
      <c r="R225" s="128"/>
      <c r="S225" s="128"/>
      <c r="T225" s="128"/>
      <c r="U225" s="129"/>
      <c r="V225" s="162"/>
      <c r="W225" s="152"/>
      <c r="X225" s="152"/>
      <c r="Y225" s="152"/>
      <c r="Z225" s="152"/>
      <c r="AA225" s="152"/>
      <c r="AB225" s="152"/>
      <c r="AC225" s="152"/>
      <c r="AD225" s="152"/>
      <c r="AE225" s="152"/>
      <c r="AF225" s="152"/>
      <c r="AG225" s="152"/>
      <c r="AH225" s="152"/>
      <c r="AI225" s="152"/>
      <c r="AJ225" s="152"/>
      <c r="AK225" s="152"/>
      <c r="AL225" s="152"/>
      <c r="AM225" s="128"/>
      <c r="AN225" s="128"/>
    </row>
    <row r="226" spans="18:40" ht="15.75" customHeight="1" x14ac:dyDescent="0.25">
      <c r="R226" s="128"/>
      <c r="S226" s="128"/>
      <c r="T226" s="128"/>
      <c r="U226" s="129"/>
      <c r="V226" s="162"/>
      <c r="W226" s="152"/>
      <c r="X226" s="152"/>
      <c r="Y226" s="152"/>
      <c r="Z226" s="152"/>
      <c r="AA226" s="152"/>
      <c r="AB226" s="152"/>
      <c r="AC226" s="152"/>
      <c r="AD226" s="152"/>
      <c r="AE226" s="152"/>
      <c r="AF226" s="152"/>
      <c r="AG226" s="152"/>
      <c r="AH226" s="152"/>
      <c r="AI226" s="152"/>
      <c r="AJ226" s="152"/>
      <c r="AK226" s="152"/>
      <c r="AL226" s="152"/>
      <c r="AM226" s="128"/>
      <c r="AN226" s="128"/>
    </row>
    <row r="227" spans="18:40" ht="15.75" customHeight="1" x14ac:dyDescent="0.25">
      <c r="R227" s="128"/>
      <c r="S227" s="128"/>
      <c r="T227" s="128"/>
      <c r="U227" s="129"/>
      <c r="V227" s="162"/>
      <c r="W227" s="152"/>
      <c r="X227" s="152"/>
      <c r="Y227" s="152"/>
      <c r="Z227" s="152"/>
      <c r="AA227" s="152"/>
      <c r="AB227" s="152"/>
      <c r="AC227" s="152"/>
      <c r="AD227" s="152"/>
      <c r="AE227" s="152"/>
      <c r="AF227" s="152"/>
      <c r="AG227" s="152"/>
      <c r="AH227" s="152"/>
      <c r="AI227" s="152"/>
      <c r="AJ227" s="152"/>
      <c r="AK227" s="152"/>
      <c r="AL227" s="152"/>
      <c r="AM227" s="128"/>
      <c r="AN227" s="128"/>
    </row>
    <row r="228" spans="18:40" ht="15.75" customHeight="1" x14ac:dyDescent="0.25">
      <c r="R228" s="128"/>
      <c r="S228" s="128"/>
      <c r="T228" s="128"/>
      <c r="U228" s="129"/>
      <c r="V228" s="162"/>
      <c r="W228" s="152"/>
      <c r="X228" s="152"/>
      <c r="Y228" s="152"/>
      <c r="Z228" s="152"/>
      <c r="AA228" s="152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28"/>
      <c r="AN228" s="128"/>
    </row>
    <row r="229" spans="18:40" ht="15.75" customHeight="1" x14ac:dyDescent="0.25">
      <c r="R229" s="128"/>
      <c r="S229" s="128"/>
      <c r="T229" s="128"/>
      <c r="U229" s="129"/>
      <c r="V229" s="162"/>
      <c r="W229" s="152"/>
      <c r="X229" s="152"/>
      <c r="Y229" s="152"/>
      <c r="Z229" s="152"/>
      <c r="AA229" s="152"/>
      <c r="AB229" s="152"/>
      <c r="AC229" s="152"/>
      <c r="AD229" s="152"/>
      <c r="AE229" s="152"/>
      <c r="AF229" s="152"/>
      <c r="AG229" s="152"/>
      <c r="AH229" s="152"/>
      <c r="AI229" s="152"/>
      <c r="AJ229" s="152"/>
      <c r="AK229" s="152"/>
      <c r="AL229" s="152"/>
      <c r="AM229" s="128"/>
      <c r="AN229" s="128"/>
    </row>
    <row r="230" spans="18:40" ht="15.75" customHeight="1" x14ac:dyDescent="0.25">
      <c r="R230" s="128"/>
      <c r="S230" s="128"/>
      <c r="T230" s="128"/>
      <c r="U230" s="129"/>
      <c r="V230" s="16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  <c r="AK230" s="152"/>
      <c r="AL230" s="152"/>
      <c r="AM230" s="128"/>
      <c r="AN230" s="128"/>
    </row>
    <row r="231" spans="18:40" ht="15.75" customHeight="1" x14ac:dyDescent="0.25">
      <c r="R231" s="128"/>
      <c r="S231" s="128"/>
      <c r="T231" s="128"/>
      <c r="U231" s="129"/>
      <c r="V231" s="162"/>
      <c r="W231" s="152"/>
      <c r="X231" s="152"/>
      <c r="Y231" s="152"/>
      <c r="Z231" s="152"/>
      <c r="AA231" s="152"/>
      <c r="AB231" s="152"/>
      <c r="AC231" s="152"/>
      <c r="AD231" s="152"/>
      <c r="AE231" s="152"/>
      <c r="AF231" s="152"/>
      <c r="AG231" s="152"/>
      <c r="AH231" s="152"/>
      <c r="AI231" s="152"/>
      <c r="AJ231" s="152"/>
      <c r="AK231" s="152"/>
      <c r="AL231" s="152"/>
      <c r="AM231" s="128"/>
      <c r="AN231" s="128"/>
    </row>
    <row r="232" spans="18:40" ht="15.75" customHeight="1" x14ac:dyDescent="0.25">
      <c r="R232" s="128"/>
      <c r="S232" s="128"/>
      <c r="T232" s="128"/>
      <c r="U232" s="129"/>
      <c r="V232" s="162"/>
      <c r="W232" s="152"/>
      <c r="X232" s="152"/>
      <c r="Y232" s="152"/>
      <c r="Z232" s="152"/>
      <c r="AA232" s="152"/>
      <c r="AB232" s="152"/>
      <c r="AC232" s="152"/>
      <c r="AD232" s="152"/>
      <c r="AE232" s="152"/>
      <c r="AF232" s="152"/>
      <c r="AG232" s="152"/>
      <c r="AH232" s="152"/>
      <c r="AI232" s="152"/>
      <c r="AJ232" s="152"/>
      <c r="AK232" s="152"/>
      <c r="AL232" s="152"/>
      <c r="AM232" s="128"/>
      <c r="AN232" s="128"/>
    </row>
    <row r="233" spans="18:40" ht="15.75" customHeight="1" x14ac:dyDescent="0.25">
      <c r="R233" s="128"/>
      <c r="S233" s="128"/>
      <c r="T233" s="128"/>
      <c r="U233" s="129"/>
      <c r="V233" s="162"/>
      <c r="W233" s="152"/>
      <c r="X233" s="152"/>
      <c r="Y233" s="152"/>
      <c r="Z233" s="152"/>
      <c r="AA233" s="152"/>
      <c r="AB233" s="152"/>
      <c r="AC233" s="152"/>
      <c r="AD233" s="152"/>
      <c r="AE233" s="152"/>
      <c r="AF233" s="152"/>
      <c r="AG233" s="152"/>
      <c r="AH233" s="152"/>
      <c r="AI233" s="152"/>
      <c r="AJ233" s="152"/>
      <c r="AK233" s="152"/>
      <c r="AL233" s="152"/>
      <c r="AM233" s="128"/>
      <c r="AN233" s="128"/>
    </row>
    <row r="234" spans="18:40" ht="15.75" customHeight="1" x14ac:dyDescent="0.25">
      <c r="R234" s="128"/>
      <c r="S234" s="128"/>
      <c r="T234" s="128"/>
      <c r="U234" s="129"/>
      <c r="V234" s="162"/>
      <c r="W234" s="152"/>
      <c r="X234" s="152"/>
      <c r="Y234" s="152"/>
      <c r="Z234" s="152"/>
      <c r="AA234" s="152"/>
      <c r="AB234" s="152"/>
      <c r="AC234" s="152"/>
      <c r="AD234" s="152"/>
      <c r="AE234" s="152"/>
      <c r="AF234" s="152"/>
      <c r="AG234" s="152"/>
      <c r="AH234" s="152"/>
      <c r="AI234" s="152"/>
      <c r="AJ234" s="152"/>
      <c r="AK234" s="152"/>
      <c r="AL234" s="152"/>
      <c r="AM234" s="128"/>
      <c r="AN234" s="128"/>
    </row>
    <row r="235" spans="18:40" ht="15.75" customHeight="1" x14ac:dyDescent="0.25">
      <c r="R235" s="128"/>
      <c r="S235" s="128"/>
      <c r="T235" s="128"/>
      <c r="U235" s="129"/>
      <c r="V235" s="162"/>
      <c r="W235" s="152"/>
      <c r="X235" s="152"/>
      <c r="Y235" s="152"/>
      <c r="Z235" s="152"/>
      <c r="AA235" s="152"/>
      <c r="AB235" s="152"/>
      <c r="AC235" s="152"/>
      <c r="AD235" s="152"/>
      <c r="AE235" s="152"/>
      <c r="AF235" s="152"/>
      <c r="AG235" s="152"/>
      <c r="AH235" s="152"/>
      <c r="AI235" s="152"/>
      <c r="AJ235" s="152"/>
      <c r="AK235" s="152"/>
      <c r="AL235" s="152"/>
      <c r="AM235" s="128"/>
      <c r="AN235" s="128"/>
    </row>
    <row r="236" spans="18:40" ht="15.75" customHeight="1" x14ac:dyDescent="0.25">
      <c r="R236" s="128"/>
      <c r="S236" s="128"/>
      <c r="T236" s="128"/>
      <c r="U236" s="129"/>
      <c r="V236" s="162"/>
      <c r="W236" s="152"/>
      <c r="X236" s="152"/>
      <c r="Y236" s="152"/>
      <c r="Z236" s="152"/>
      <c r="AA236" s="152"/>
      <c r="AB236" s="152"/>
      <c r="AC236" s="152"/>
      <c r="AD236" s="152"/>
      <c r="AE236" s="152"/>
      <c r="AF236" s="152"/>
      <c r="AG236" s="152"/>
      <c r="AH236" s="152"/>
      <c r="AI236" s="152"/>
      <c r="AJ236" s="152"/>
      <c r="AK236" s="152"/>
      <c r="AL236" s="152"/>
      <c r="AM236" s="128"/>
      <c r="AN236" s="128"/>
    </row>
    <row r="237" spans="18:40" ht="15.75" customHeight="1" x14ac:dyDescent="0.25">
      <c r="R237" s="128"/>
      <c r="S237" s="128"/>
      <c r="T237" s="128"/>
      <c r="U237" s="129"/>
      <c r="V237" s="162"/>
      <c r="W237" s="152"/>
      <c r="X237" s="152"/>
      <c r="Y237" s="152"/>
      <c r="Z237" s="152"/>
      <c r="AA237" s="152"/>
      <c r="AB237" s="152"/>
      <c r="AC237" s="152"/>
      <c r="AD237" s="152"/>
      <c r="AE237" s="152"/>
      <c r="AF237" s="152"/>
      <c r="AG237" s="152"/>
      <c r="AH237" s="152"/>
      <c r="AI237" s="152"/>
      <c r="AJ237" s="152"/>
      <c r="AK237" s="152"/>
      <c r="AL237" s="152"/>
      <c r="AM237" s="128"/>
      <c r="AN237" s="128"/>
    </row>
    <row r="238" spans="18:40" ht="15.75" customHeight="1" x14ac:dyDescent="0.25">
      <c r="R238" s="128"/>
      <c r="S238" s="128"/>
      <c r="T238" s="128"/>
      <c r="U238" s="129"/>
      <c r="V238" s="162"/>
      <c r="W238" s="152"/>
      <c r="X238" s="152"/>
      <c r="Y238" s="152"/>
      <c r="Z238" s="152"/>
      <c r="AA238" s="152"/>
      <c r="AB238" s="152"/>
      <c r="AC238" s="152"/>
      <c r="AD238" s="152"/>
      <c r="AE238" s="152"/>
      <c r="AF238" s="152"/>
      <c r="AG238" s="152"/>
      <c r="AH238" s="152"/>
      <c r="AI238" s="152"/>
      <c r="AJ238" s="152"/>
      <c r="AK238" s="152"/>
      <c r="AL238" s="152"/>
      <c r="AM238" s="128"/>
      <c r="AN238" s="128"/>
    </row>
    <row r="239" spans="18:40" ht="15.75" customHeight="1" x14ac:dyDescent="0.25">
      <c r="R239" s="128"/>
      <c r="S239" s="128"/>
      <c r="T239" s="128"/>
      <c r="U239" s="129"/>
      <c r="V239" s="162"/>
      <c r="W239" s="152"/>
      <c r="X239" s="152"/>
      <c r="Y239" s="152"/>
      <c r="Z239" s="152"/>
      <c r="AA239" s="152"/>
      <c r="AB239" s="152"/>
      <c r="AC239" s="152"/>
      <c r="AD239" s="152"/>
      <c r="AE239" s="152"/>
      <c r="AF239" s="152"/>
      <c r="AG239" s="152"/>
      <c r="AH239" s="152"/>
      <c r="AI239" s="152"/>
      <c r="AJ239" s="152"/>
      <c r="AK239" s="152"/>
      <c r="AL239" s="152"/>
      <c r="AM239" s="128"/>
      <c r="AN239" s="128"/>
    </row>
    <row r="240" spans="18:40" ht="15.75" customHeight="1" x14ac:dyDescent="0.25">
      <c r="R240" s="128"/>
      <c r="S240" s="128"/>
      <c r="T240" s="128"/>
      <c r="U240" s="129"/>
      <c r="V240" s="162"/>
      <c r="W240" s="152"/>
      <c r="X240" s="152"/>
      <c r="Y240" s="152"/>
      <c r="Z240" s="152"/>
      <c r="AA240" s="152"/>
      <c r="AB240" s="152"/>
      <c r="AC240" s="152"/>
      <c r="AD240" s="152"/>
      <c r="AE240" s="152"/>
      <c r="AF240" s="152"/>
      <c r="AG240" s="152"/>
      <c r="AH240" s="152"/>
      <c r="AI240" s="152"/>
      <c r="AJ240" s="152"/>
      <c r="AK240" s="152"/>
      <c r="AL240" s="152"/>
      <c r="AM240" s="128"/>
      <c r="AN240" s="128"/>
    </row>
    <row r="241" spans="18:40" ht="15.75" customHeight="1" x14ac:dyDescent="0.25">
      <c r="R241" s="128"/>
      <c r="S241" s="128"/>
      <c r="T241" s="128"/>
      <c r="U241" s="129"/>
      <c r="V241" s="162"/>
      <c r="W241" s="152"/>
      <c r="X241" s="152"/>
      <c r="Y241" s="152"/>
      <c r="Z241" s="152"/>
      <c r="AA241" s="152"/>
      <c r="AB241" s="152"/>
      <c r="AC241" s="152"/>
      <c r="AD241" s="152"/>
      <c r="AE241" s="152"/>
      <c r="AF241" s="152"/>
      <c r="AG241" s="152"/>
      <c r="AH241" s="152"/>
      <c r="AI241" s="152"/>
      <c r="AJ241" s="152"/>
      <c r="AK241" s="152"/>
      <c r="AL241" s="152"/>
      <c r="AM241" s="128"/>
      <c r="AN241" s="128"/>
    </row>
    <row r="242" spans="18:40" ht="15.75" customHeight="1" x14ac:dyDescent="0.25">
      <c r="R242" s="128"/>
      <c r="S242" s="128"/>
      <c r="T242" s="128"/>
      <c r="U242" s="129"/>
      <c r="V242" s="162"/>
      <c r="W242" s="152"/>
      <c r="X242" s="152"/>
      <c r="Y242" s="152"/>
      <c r="Z242" s="152"/>
      <c r="AA242" s="152"/>
      <c r="AB242" s="152"/>
      <c r="AC242" s="152"/>
      <c r="AD242" s="152"/>
      <c r="AE242" s="152"/>
      <c r="AF242" s="152"/>
      <c r="AG242" s="152"/>
      <c r="AH242" s="152"/>
      <c r="AI242" s="152"/>
      <c r="AJ242" s="152"/>
      <c r="AK242" s="152"/>
      <c r="AL242" s="152"/>
      <c r="AM242" s="128"/>
      <c r="AN242" s="128"/>
    </row>
    <row r="243" spans="18:40" ht="15.75" customHeight="1" x14ac:dyDescent="0.25">
      <c r="R243" s="128"/>
      <c r="S243" s="128"/>
      <c r="T243" s="128"/>
      <c r="U243" s="129"/>
      <c r="V243" s="162"/>
      <c r="W243" s="152"/>
      <c r="X243" s="152"/>
      <c r="Y243" s="152"/>
      <c r="Z243" s="152"/>
      <c r="AA243" s="152"/>
      <c r="AB243" s="152"/>
      <c r="AC243" s="152"/>
      <c r="AD243" s="152"/>
      <c r="AE243" s="152"/>
      <c r="AF243" s="152"/>
      <c r="AG243" s="152"/>
      <c r="AH243" s="152"/>
      <c r="AI243" s="152"/>
      <c r="AJ243" s="152"/>
      <c r="AK243" s="152"/>
      <c r="AL243" s="152"/>
      <c r="AM243" s="128"/>
      <c r="AN243" s="128"/>
    </row>
    <row r="244" spans="18:40" ht="15.75" customHeight="1" x14ac:dyDescent="0.25">
      <c r="R244" s="128"/>
      <c r="S244" s="128"/>
      <c r="T244" s="128"/>
      <c r="U244" s="129"/>
      <c r="V244" s="162"/>
      <c r="W244" s="152"/>
      <c r="X244" s="152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52"/>
      <c r="AM244" s="128"/>
      <c r="AN244" s="128"/>
    </row>
    <row r="245" spans="18:40" ht="15.75" customHeight="1" x14ac:dyDescent="0.25">
      <c r="R245" s="128"/>
      <c r="S245" s="128"/>
      <c r="T245" s="128"/>
      <c r="U245" s="129"/>
      <c r="V245" s="162"/>
      <c r="W245" s="152"/>
      <c r="X245" s="152"/>
      <c r="Y245" s="152"/>
      <c r="Z245" s="152"/>
      <c r="AA245" s="152"/>
      <c r="AB245" s="152"/>
      <c r="AC245" s="152"/>
      <c r="AD245" s="152"/>
      <c r="AE245" s="152"/>
      <c r="AF245" s="152"/>
      <c r="AG245" s="152"/>
      <c r="AH245" s="152"/>
      <c r="AI245" s="152"/>
      <c r="AJ245" s="152"/>
      <c r="AK245" s="152"/>
      <c r="AL245" s="152"/>
      <c r="AM245" s="128"/>
      <c r="AN245" s="128"/>
    </row>
    <row r="246" spans="18:40" ht="15.75" customHeight="1" x14ac:dyDescent="0.25">
      <c r="R246" s="128"/>
      <c r="S246" s="128"/>
      <c r="T246" s="128"/>
      <c r="U246" s="129"/>
      <c r="V246" s="162"/>
      <c r="W246" s="152"/>
      <c r="X246" s="152"/>
      <c r="Y246" s="152"/>
      <c r="Z246" s="152"/>
      <c r="AA246" s="152"/>
      <c r="AB246" s="152"/>
      <c r="AC246" s="152"/>
      <c r="AD246" s="152"/>
      <c r="AE246" s="152"/>
      <c r="AF246" s="152"/>
      <c r="AG246" s="152"/>
      <c r="AH246" s="152"/>
      <c r="AI246" s="152"/>
      <c r="AJ246" s="152"/>
      <c r="AK246" s="152"/>
      <c r="AL246" s="152"/>
      <c r="AM246" s="128"/>
      <c r="AN246" s="128"/>
    </row>
    <row r="247" spans="18:40" ht="15.75" customHeight="1" x14ac:dyDescent="0.25">
      <c r="R247" s="128"/>
      <c r="S247" s="128"/>
      <c r="T247" s="128"/>
      <c r="U247" s="129"/>
      <c r="V247" s="162"/>
      <c r="W247" s="152"/>
      <c r="X247" s="152"/>
      <c r="Y247" s="152"/>
      <c r="Z247" s="152"/>
      <c r="AA247" s="152"/>
      <c r="AB247" s="152"/>
      <c r="AC247" s="152"/>
      <c r="AD247" s="152"/>
      <c r="AE247" s="152"/>
      <c r="AF247" s="152"/>
      <c r="AG247" s="152"/>
      <c r="AH247" s="152"/>
      <c r="AI247" s="152"/>
      <c r="AJ247" s="152"/>
      <c r="AK247" s="152"/>
      <c r="AL247" s="152"/>
      <c r="AM247" s="128"/>
      <c r="AN247" s="128"/>
    </row>
    <row r="248" spans="18:40" ht="15.75" customHeight="1" x14ac:dyDescent="0.25">
      <c r="R248" s="128"/>
      <c r="S248" s="128"/>
      <c r="T248" s="128"/>
      <c r="U248" s="129"/>
      <c r="V248" s="162"/>
      <c r="W248" s="152"/>
      <c r="X248" s="152"/>
      <c r="Y248" s="152"/>
      <c r="Z248" s="152"/>
      <c r="AA248" s="152"/>
      <c r="AB248" s="152"/>
      <c r="AC248" s="152"/>
      <c r="AD248" s="152"/>
      <c r="AE248" s="152"/>
      <c r="AF248" s="152"/>
      <c r="AG248" s="152"/>
      <c r="AH248" s="152"/>
      <c r="AI248" s="152"/>
      <c r="AJ248" s="152"/>
      <c r="AK248" s="152"/>
      <c r="AL248" s="152"/>
      <c r="AM248" s="128"/>
      <c r="AN248" s="128"/>
    </row>
    <row r="249" spans="18:40" ht="15.75" customHeight="1" x14ac:dyDescent="0.25">
      <c r="R249" s="128"/>
      <c r="S249" s="128"/>
      <c r="T249" s="128"/>
      <c r="U249" s="129"/>
      <c r="V249" s="162"/>
      <c r="W249" s="152"/>
      <c r="X249" s="152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52"/>
      <c r="AM249" s="128"/>
      <c r="AN249" s="128"/>
    </row>
    <row r="250" spans="18:40" ht="15.75" customHeight="1" x14ac:dyDescent="0.25">
      <c r="R250" s="128"/>
      <c r="S250" s="128"/>
      <c r="T250" s="128"/>
      <c r="U250" s="129"/>
      <c r="V250" s="162"/>
      <c r="W250" s="152"/>
      <c r="X250" s="152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52"/>
      <c r="AM250" s="128"/>
      <c r="AN250" s="128"/>
    </row>
    <row r="251" spans="18:40" ht="15.75" customHeight="1" x14ac:dyDescent="0.25">
      <c r="R251" s="128"/>
      <c r="S251" s="128"/>
      <c r="T251" s="128"/>
      <c r="U251" s="129"/>
      <c r="V251" s="162"/>
      <c r="W251" s="152"/>
      <c r="X251" s="152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52"/>
      <c r="AM251" s="128"/>
      <c r="AN251" s="128"/>
    </row>
    <row r="252" spans="18:40" ht="15.75" customHeight="1" x14ac:dyDescent="0.25">
      <c r="R252" s="128"/>
      <c r="S252" s="128"/>
      <c r="T252" s="128"/>
      <c r="U252" s="129"/>
      <c r="V252" s="162"/>
      <c r="W252" s="152"/>
      <c r="X252" s="152"/>
      <c r="Y252" s="152"/>
      <c r="Z252" s="152"/>
      <c r="AA252" s="152"/>
      <c r="AB252" s="152"/>
      <c r="AC252" s="152"/>
      <c r="AD252" s="152"/>
      <c r="AE252" s="152"/>
      <c r="AF252" s="152"/>
      <c r="AG252" s="152"/>
      <c r="AH252" s="152"/>
      <c r="AI252" s="152"/>
      <c r="AJ252" s="152"/>
      <c r="AK252" s="152"/>
      <c r="AL252" s="152"/>
      <c r="AM252" s="128"/>
      <c r="AN252" s="128"/>
    </row>
    <row r="253" spans="18:40" ht="15.75" customHeight="1" x14ac:dyDescent="0.25">
      <c r="R253" s="128"/>
      <c r="S253" s="128"/>
      <c r="T253" s="128"/>
      <c r="U253" s="129"/>
      <c r="V253" s="162"/>
      <c r="W253" s="152"/>
      <c r="X253" s="152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2"/>
      <c r="AK253" s="152"/>
      <c r="AL253" s="152"/>
      <c r="AM253" s="128"/>
      <c r="AN253" s="128"/>
    </row>
    <row r="254" spans="18:40" ht="15.75" customHeight="1" x14ac:dyDescent="0.25">
      <c r="R254" s="128"/>
      <c r="S254" s="128"/>
      <c r="T254" s="128"/>
      <c r="U254" s="129"/>
      <c r="V254" s="162"/>
      <c r="W254" s="152"/>
      <c r="X254" s="152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52"/>
      <c r="AM254" s="128"/>
      <c r="AN254" s="128"/>
    </row>
    <row r="255" spans="18:40" ht="15.75" customHeight="1" x14ac:dyDescent="0.25">
      <c r="R255" s="128"/>
      <c r="S255" s="128"/>
      <c r="T255" s="128"/>
      <c r="U255" s="129"/>
      <c r="V255" s="162"/>
      <c r="W255" s="152"/>
      <c r="X255" s="152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52"/>
      <c r="AM255" s="128"/>
      <c r="AN255" s="128"/>
    </row>
    <row r="256" spans="18:4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2:Q2"/>
    <mergeCell ref="B3:Q3"/>
    <mergeCell ref="B5:C5"/>
    <mergeCell ref="P5:Q5"/>
    <mergeCell ref="B7:C7"/>
  </mergeCells>
  <pageMargins left="0.7" right="0.7" top="0.75" bottom="0.75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AA1019"/>
  <sheetViews>
    <sheetView showGridLines="0" topLeftCell="A34" workbookViewId="0">
      <selection activeCell="S63" sqref="S63"/>
    </sheetView>
  </sheetViews>
  <sheetFormatPr baseColWidth="10" defaultColWidth="14.42578125" defaultRowHeight="15" customHeight="1" x14ac:dyDescent="0.2"/>
  <cols>
    <col min="1" max="1" width="1.28515625" style="256" customWidth="1"/>
    <col min="2" max="2" width="0.85546875" style="256" customWidth="1"/>
    <col min="3" max="3" width="16.140625" style="256" customWidth="1"/>
    <col min="4" max="4" width="13.5703125" style="256" customWidth="1"/>
    <col min="5" max="16" width="9.42578125" style="256" customWidth="1"/>
    <col min="17" max="27" width="11.42578125" style="256" customWidth="1"/>
    <col min="28" max="16384" width="14.42578125" style="256"/>
  </cols>
  <sheetData>
    <row r="1" spans="2:27" ht="12.75" customHeight="1" x14ac:dyDescent="0.2">
      <c r="R1" s="257"/>
      <c r="S1" s="257"/>
      <c r="T1" s="257"/>
      <c r="U1" s="257"/>
      <c r="V1" s="257"/>
      <c r="W1" s="257"/>
      <c r="X1" s="257"/>
      <c r="Y1" s="257"/>
      <c r="Z1" s="257"/>
      <c r="AA1" s="257"/>
    </row>
    <row r="2" spans="2:27" ht="12.75" customHeight="1" x14ac:dyDescent="0.2">
      <c r="R2" s="257"/>
      <c r="S2" s="257"/>
      <c r="T2" s="257"/>
      <c r="U2" s="257"/>
      <c r="V2" s="257"/>
      <c r="W2" s="257"/>
      <c r="X2" s="257"/>
      <c r="Y2" s="257"/>
      <c r="Z2" s="257"/>
      <c r="AA2" s="257"/>
    </row>
    <row r="3" spans="2:27" ht="16.5" customHeight="1" x14ac:dyDescent="0.25">
      <c r="B3" s="557" t="s">
        <v>290</v>
      </c>
      <c r="C3" s="558"/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558"/>
      <c r="P3" s="558"/>
      <c r="R3" s="257"/>
      <c r="S3" s="257"/>
      <c r="T3" s="257"/>
      <c r="U3" s="257"/>
      <c r="V3" s="257"/>
      <c r="W3" s="257"/>
      <c r="X3" s="257"/>
      <c r="Y3" s="257"/>
      <c r="Z3" s="257"/>
      <c r="AA3" s="257"/>
    </row>
    <row r="4" spans="2:27" ht="16.5" customHeight="1" x14ac:dyDescent="0.25">
      <c r="B4" s="557" t="s">
        <v>1</v>
      </c>
      <c r="C4" s="558"/>
      <c r="D4" s="558"/>
      <c r="E4" s="558"/>
      <c r="F4" s="558"/>
      <c r="G4" s="558"/>
      <c r="H4" s="558"/>
      <c r="I4" s="558"/>
      <c r="J4" s="558"/>
      <c r="K4" s="558"/>
      <c r="L4" s="558"/>
      <c r="M4" s="558"/>
      <c r="N4" s="558"/>
      <c r="O4" s="558"/>
      <c r="P4" s="558"/>
      <c r="R4" s="257"/>
      <c r="S4" s="257"/>
      <c r="T4" s="257"/>
      <c r="U4" s="257"/>
      <c r="V4" s="257"/>
      <c r="W4" s="257"/>
      <c r="X4" s="257"/>
      <c r="Y4" s="257"/>
      <c r="Z4" s="257"/>
      <c r="AA4" s="257"/>
    </row>
    <row r="5" spans="2:27" ht="12.75" customHeight="1" x14ac:dyDescent="0.2"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R5" s="257"/>
      <c r="S5" s="257"/>
      <c r="T5" s="257"/>
      <c r="U5" s="257"/>
      <c r="V5" s="257"/>
      <c r="W5" s="257"/>
      <c r="X5" s="257"/>
      <c r="Y5" s="257"/>
      <c r="Z5" s="257"/>
      <c r="AA5" s="257"/>
    </row>
    <row r="6" spans="2:27" ht="15.75" customHeight="1" x14ac:dyDescent="0.2">
      <c r="B6" s="559" t="s">
        <v>291</v>
      </c>
      <c r="C6" s="560"/>
      <c r="D6" s="473" t="s">
        <v>4</v>
      </c>
      <c r="E6" s="473" t="s">
        <v>267</v>
      </c>
      <c r="F6" s="473" t="s">
        <v>276</v>
      </c>
      <c r="G6" s="473" t="s">
        <v>277</v>
      </c>
      <c r="H6" s="473" t="s">
        <v>278</v>
      </c>
      <c r="I6" s="473" t="s">
        <v>279</v>
      </c>
      <c r="J6" s="473" t="s">
        <v>280</v>
      </c>
      <c r="K6" s="473" t="s">
        <v>281</v>
      </c>
      <c r="L6" s="473" t="s">
        <v>282</v>
      </c>
      <c r="M6" s="473" t="s">
        <v>283</v>
      </c>
      <c r="N6" s="473" t="s">
        <v>284</v>
      </c>
      <c r="O6" s="473" t="s">
        <v>285</v>
      </c>
      <c r="P6" s="473" t="s">
        <v>286</v>
      </c>
      <c r="R6" s="257"/>
      <c r="S6" s="257"/>
      <c r="T6" s="257"/>
      <c r="U6" s="257"/>
      <c r="V6" s="257"/>
      <c r="W6" s="257"/>
      <c r="X6" s="257"/>
      <c r="Y6" s="257"/>
      <c r="Z6" s="257"/>
      <c r="AA6" s="257"/>
    </row>
    <row r="7" spans="2:27" ht="15.75" customHeight="1" x14ac:dyDescent="0.2">
      <c r="B7" s="474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510"/>
      <c r="R7" s="257"/>
      <c r="S7" s="257"/>
      <c r="T7" s="257"/>
      <c r="U7" s="257"/>
      <c r="V7" s="257"/>
      <c r="W7" s="257"/>
      <c r="X7" s="257"/>
      <c r="Y7" s="257"/>
      <c r="Z7" s="257"/>
      <c r="AA7" s="257"/>
    </row>
    <row r="8" spans="2:27" ht="15.75" customHeight="1" x14ac:dyDescent="0.2">
      <c r="B8" s="561" t="s">
        <v>4</v>
      </c>
      <c r="C8" s="562"/>
      <c r="D8" s="429">
        <f t="shared" ref="D8:P8" si="0">SUM(D10:D14)</f>
        <v>68784.245614713596</v>
      </c>
      <c r="E8" s="429">
        <f t="shared" si="0"/>
        <v>4921.0747000000001</v>
      </c>
      <c r="F8" s="429">
        <f t="shared" si="0"/>
        <v>5901.0806499999999</v>
      </c>
      <c r="G8" s="429">
        <f t="shared" si="0"/>
        <v>6790.5758733333332</v>
      </c>
      <c r="H8" s="429">
        <f t="shared" si="0"/>
        <v>4959.6942499999996</v>
      </c>
      <c r="I8" s="429">
        <f t="shared" si="0"/>
        <v>7619.6246000000001</v>
      </c>
      <c r="J8" s="429">
        <f t="shared" si="0"/>
        <v>5825.5783500000007</v>
      </c>
      <c r="K8" s="429">
        <f t="shared" si="0"/>
        <v>4800.4079199999996</v>
      </c>
      <c r="L8" s="429">
        <f t="shared" si="0"/>
        <v>6469.2324387096805</v>
      </c>
      <c r="M8" s="429">
        <f t="shared" si="0"/>
        <v>4497.2678239292882</v>
      </c>
      <c r="N8" s="429">
        <f t="shared" si="0"/>
        <v>4394.0186806625579</v>
      </c>
      <c r="O8" s="429">
        <f t="shared" si="0"/>
        <v>6536.7345792982469</v>
      </c>
      <c r="P8" s="511">
        <f t="shared" si="0"/>
        <v>6068.9557487804868</v>
      </c>
      <c r="R8" s="257"/>
      <c r="S8" s="257"/>
      <c r="T8" s="257"/>
      <c r="U8" s="257"/>
      <c r="V8" s="257"/>
      <c r="W8" s="257"/>
      <c r="X8" s="257"/>
      <c r="Y8" s="257"/>
      <c r="Z8" s="257"/>
      <c r="AA8" s="257"/>
    </row>
    <row r="9" spans="2:27" ht="15" customHeight="1" x14ac:dyDescent="0.2">
      <c r="B9" s="468"/>
      <c r="C9" s="260"/>
      <c r="D9" s="506"/>
      <c r="E9" s="506"/>
      <c r="F9" s="506"/>
      <c r="G9" s="506"/>
      <c r="H9" s="506"/>
      <c r="I9" s="506"/>
      <c r="J9" s="506"/>
      <c r="K9" s="506"/>
      <c r="L9" s="506"/>
      <c r="M9" s="506"/>
      <c r="N9" s="506"/>
      <c r="O9" s="506"/>
      <c r="P9" s="512"/>
      <c r="R9" s="257"/>
      <c r="S9" s="257"/>
      <c r="T9" s="257"/>
      <c r="U9" s="257"/>
      <c r="V9" s="257"/>
      <c r="W9" s="257"/>
      <c r="X9" s="257"/>
      <c r="Y9" s="257"/>
      <c r="Z9" s="257"/>
      <c r="AA9" s="257"/>
    </row>
    <row r="10" spans="2:27" ht="15" customHeight="1" x14ac:dyDescent="0.2">
      <c r="B10" s="468"/>
      <c r="C10" s="260" t="s">
        <v>27</v>
      </c>
      <c r="D10" s="506">
        <f>SUM(E10:P10)</f>
        <v>19128.65482</v>
      </c>
      <c r="E10" s="369">
        <v>1851.6857000000002</v>
      </c>
      <c r="F10" s="369">
        <v>2074.6266500000002</v>
      </c>
      <c r="G10" s="369">
        <v>2425.1865400000006</v>
      </c>
      <c r="H10" s="369">
        <v>1609.3642499999999</v>
      </c>
      <c r="I10" s="369">
        <v>1879.2646000000002</v>
      </c>
      <c r="J10" s="369">
        <v>1684.3776500000001</v>
      </c>
      <c r="K10" s="369">
        <v>1259.7577199999998</v>
      </c>
      <c r="L10" s="369">
        <v>1197.4888000000001</v>
      </c>
      <c r="M10" s="369">
        <v>1038.2621999999997</v>
      </c>
      <c r="N10" s="369">
        <v>1195.7278500000002</v>
      </c>
      <c r="O10" s="369">
        <v>1797.35616</v>
      </c>
      <c r="P10" s="513">
        <v>1115.5566999999996</v>
      </c>
      <c r="R10" s="257"/>
      <c r="S10" s="257"/>
      <c r="T10" s="257"/>
      <c r="U10" s="257"/>
      <c r="V10" s="257"/>
      <c r="W10" s="257"/>
      <c r="X10" s="257"/>
      <c r="Y10" s="257"/>
      <c r="Z10" s="257"/>
      <c r="AA10" s="257"/>
    </row>
    <row r="11" spans="2:27" ht="15" customHeight="1" x14ac:dyDescent="0.2">
      <c r="B11" s="468"/>
      <c r="C11" s="260" t="s">
        <v>292</v>
      </c>
      <c r="D11" s="506">
        <f>SUM(E11:P11)</f>
        <v>0</v>
      </c>
      <c r="E11" s="507">
        <v>0</v>
      </c>
      <c r="F11" s="507">
        <v>0</v>
      </c>
      <c r="G11" s="507">
        <v>0</v>
      </c>
      <c r="H11" s="507">
        <v>0</v>
      </c>
      <c r="I11" s="507">
        <v>0</v>
      </c>
      <c r="J11" s="507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14">
        <v>0</v>
      </c>
      <c r="R11" s="257"/>
      <c r="S11" s="257"/>
      <c r="T11" s="257"/>
      <c r="U11" s="257"/>
      <c r="V11" s="257"/>
      <c r="W11" s="257"/>
      <c r="X11" s="257"/>
      <c r="Y11" s="257"/>
      <c r="Z11" s="257"/>
      <c r="AA11" s="257"/>
    </row>
    <row r="12" spans="2:27" ht="15" customHeight="1" x14ac:dyDescent="0.2">
      <c r="B12" s="468"/>
      <c r="C12" s="260" t="s">
        <v>293</v>
      </c>
      <c r="D12" s="506">
        <f>SUM(E12:P12)</f>
        <v>49640.544294713603</v>
      </c>
      <c r="E12" s="508">
        <v>3069.3889999999997</v>
      </c>
      <c r="F12" s="508">
        <v>3826.4539999999997</v>
      </c>
      <c r="G12" s="508">
        <v>4365.3893333333326</v>
      </c>
      <c r="H12" s="508">
        <v>3350.33</v>
      </c>
      <c r="I12" s="508">
        <v>5740.36</v>
      </c>
      <c r="J12" s="508">
        <v>4138.4000000000005</v>
      </c>
      <c r="K12" s="508">
        <v>3537.2399999999993</v>
      </c>
      <c r="L12" s="508">
        <v>5269.8448387096805</v>
      </c>
      <c r="M12" s="508">
        <v>3456.4599239292884</v>
      </c>
      <c r="N12" s="508">
        <v>3195.5924306625579</v>
      </c>
      <c r="O12" s="508">
        <v>4737.685719298247</v>
      </c>
      <c r="P12" s="513">
        <v>4953.3990487804876</v>
      </c>
      <c r="R12" s="257"/>
      <c r="S12" s="257"/>
      <c r="T12" s="257"/>
      <c r="U12" s="257"/>
      <c r="V12" s="257"/>
      <c r="W12" s="257"/>
      <c r="X12" s="257"/>
      <c r="Y12" s="257"/>
      <c r="Z12" s="257"/>
      <c r="AA12" s="257"/>
    </row>
    <row r="13" spans="2:27" ht="15" customHeight="1" x14ac:dyDescent="0.2">
      <c r="B13" s="468"/>
      <c r="C13" s="260" t="s">
        <v>64</v>
      </c>
      <c r="D13" s="506">
        <f>SUM(E13:P13)</f>
        <v>15.0465</v>
      </c>
      <c r="E13" s="507">
        <v>0</v>
      </c>
      <c r="F13" s="507">
        <v>0</v>
      </c>
      <c r="G13" s="507">
        <v>0</v>
      </c>
      <c r="H13" s="507">
        <v>0</v>
      </c>
      <c r="I13" s="507">
        <v>0</v>
      </c>
      <c r="J13" s="508">
        <v>2.8007</v>
      </c>
      <c r="K13" s="508">
        <v>3.4102000000000001</v>
      </c>
      <c r="L13" s="508">
        <v>1.8988</v>
      </c>
      <c r="M13" s="508">
        <v>2.5457000000000001</v>
      </c>
      <c r="N13" s="508">
        <v>2.6983999999999999</v>
      </c>
      <c r="O13" s="508">
        <v>1.6927000000000001</v>
      </c>
      <c r="P13" s="514">
        <v>0</v>
      </c>
      <c r="R13" s="257"/>
      <c r="S13" s="257"/>
      <c r="T13" s="257"/>
      <c r="U13" s="257"/>
      <c r="V13" s="257"/>
      <c r="W13" s="257"/>
      <c r="X13" s="257"/>
      <c r="Y13" s="257"/>
      <c r="Z13" s="257"/>
      <c r="AA13" s="257"/>
    </row>
    <row r="14" spans="2:27" ht="15" customHeight="1" x14ac:dyDescent="0.2">
      <c r="B14" s="468"/>
      <c r="C14" s="469" t="s">
        <v>114</v>
      </c>
      <c r="D14" s="506">
        <f>SUM(E14:P14)</f>
        <v>0</v>
      </c>
      <c r="E14" s="507">
        <v>0</v>
      </c>
      <c r="F14" s="507">
        <v>0</v>
      </c>
      <c r="G14" s="507">
        <v>0</v>
      </c>
      <c r="H14" s="507">
        <v>0</v>
      </c>
      <c r="I14" s="507">
        <v>0</v>
      </c>
      <c r="J14" s="507">
        <v>0</v>
      </c>
      <c r="K14" s="507">
        <v>0</v>
      </c>
      <c r="L14" s="507">
        <v>0</v>
      </c>
      <c r="M14" s="507">
        <v>0</v>
      </c>
      <c r="N14" s="507">
        <v>0</v>
      </c>
      <c r="O14" s="507">
        <v>0</v>
      </c>
      <c r="P14" s="514">
        <v>0</v>
      </c>
      <c r="R14" s="257"/>
      <c r="S14" s="257"/>
      <c r="T14" s="257"/>
      <c r="U14" s="257"/>
      <c r="V14" s="257"/>
      <c r="W14" s="257"/>
      <c r="X14" s="257"/>
      <c r="Y14" s="257"/>
      <c r="Z14" s="257"/>
      <c r="AA14" s="257"/>
    </row>
    <row r="15" spans="2:27" ht="15" customHeight="1" x14ac:dyDescent="0.2">
      <c r="B15" s="470"/>
      <c r="C15" s="471"/>
      <c r="D15" s="471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72"/>
      <c r="P15" s="515"/>
      <c r="R15" s="257"/>
      <c r="S15" s="257"/>
      <c r="T15" s="257"/>
      <c r="U15" s="257"/>
      <c r="V15" s="257"/>
      <c r="W15" s="257"/>
      <c r="X15" s="257"/>
      <c r="Y15" s="257"/>
      <c r="Z15" s="257"/>
      <c r="AA15" s="257"/>
    </row>
    <row r="16" spans="2:27" ht="12.75" customHeight="1" x14ac:dyDescent="0.2">
      <c r="B16" s="258" t="s">
        <v>288</v>
      </c>
      <c r="C16" s="258"/>
      <c r="D16" s="258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R16" s="257"/>
      <c r="S16" s="257"/>
      <c r="T16" s="257"/>
      <c r="U16" s="257"/>
      <c r="V16" s="257"/>
      <c r="W16" s="257"/>
      <c r="X16" s="257"/>
      <c r="Y16" s="257"/>
      <c r="Z16" s="257"/>
      <c r="AA16" s="257"/>
    </row>
    <row r="17" spans="1:27" ht="12.75" customHeight="1" x14ac:dyDescent="0.2">
      <c r="B17" s="265" t="s">
        <v>33</v>
      </c>
      <c r="C17" s="475"/>
      <c r="R17" s="257"/>
      <c r="S17" s="257"/>
      <c r="T17" s="257"/>
      <c r="U17" s="257"/>
      <c r="V17" s="257"/>
      <c r="W17" s="257"/>
      <c r="X17" s="257"/>
      <c r="Y17" s="257"/>
      <c r="Z17" s="257"/>
      <c r="AA17" s="257"/>
    </row>
    <row r="18" spans="1:27" ht="12.75" customHeight="1" x14ac:dyDescent="0.2">
      <c r="A18" s="260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57"/>
      <c r="S18" s="257"/>
      <c r="T18" s="257"/>
      <c r="U18" s="257"/>
      <c r="V18" s="257"/>
      <c r="W18" s="257"/>
      <c r="X18" s="257"/>
      <c r="Y18" s="257"/>
      <c r="Z18" s="257"/>
      <c r="AA18" s="257"/>
    </row>
    <row r="19" spans="1:27" ht="12.75" customHeight="1" x14ac:dyDescent="0.2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57"/>
      <c r="S19" s="257"/>
      <c r="T19" s="257"/>
      <c r="U19" s="257"/>
      <c r="V19" s="257"/>
      <c r="W19" s="257"/>
      <c r="X19" s="257"/>
      <c r="Y19" s="257"/>
      <c r="Z19" s="257"/>
      <c r="AA19" s="257"/>
    </row>
    <row r="20" spans="1:27" ht="12.75" customHeight="1" x14ac:dyDescent="0.2">
      <c r="A20" s="260"/>
      <c r="B20" s="260"/>
      <c r="C20" s="260"/>
      <c r="D20" s="264" t="s">
        <v>267</v>
      </c>
      <c r="E20" s="264" t="s">
        <v>276</v>
      </c>
      <c r="F20" s="264" t="s">
        <v>277</v>
      </c>
      <c r="G20" s="264" t="s">
        <v>278</v>
      </c>
      <c r="H20" s="264" t="s">
        <v>279</v>
      </c>
      <c r="I20" s="264" t="s">
        <v>280</v>
      </c>
      <c r="J20" s="264" t="s">
        <v>281</v>
      </c>
      <c r="K20" s="264" t="s">
        <v>282</v>
      </c>
      <c r="L20" s="264" t="s">
        <v>283</v>
      </c>
      <c r="M20" s="264" t="s">
        <v>284</v>
      </c>
      <c r="N20" s="264" t="s">
        <v>285</v>
      </c>
      <c r="O20" s="264" t="s">
        <v>286</v>
      </c>
      <c r="P20" s="260"/>
      <c r="Q20" s="260"/>
      <c r="R20" s="257"/>
      <c r="S20" s="257"/>
      <c r="T20" s="257"/>
      <c r="U20" s="257"/>
      <c r="V20" s="257"/>
      <c r="W20" s="257"/>
      <c r="X20" s="257"/>
      <c r="Y20" s="257"/>
      <c r="Z20" s="257"/>
      <c r="AA20" s="257"/>
    </row>
    <row r="21" spans="1:27" ht="12.75" customHeight="1" x14ac:dyDescent="0.2">
      <c r="A21" s="260"/>
      <c r="B21" s="260"/>
      <c r="C21" s="260" t="s">
        <v>27</v>
      </c>
      <c r="D21" s="263">
        <f t="shared" ref="D21:O21" si="1">+E10</f>
        <v>1851.6857000000002</v>
      </c>
      <c r="E21" s="263">
        <f t="shared" si="1"/>
        <v>2074.6266500000002</v>
      </c>
      <c r="F21" s="263">
        <f t="shared" si="1"/>
        <v>2425.1865400000006</v>
      </c>
      <c r="G21" s="263">
        <f t="shared" si="1"/>
        <v>1609.3642499999999</v>
      </c>
      <c r="H21" s="263">
        <f t="shared" si="1"/>
        <v>1879.2646000000002</v>
      </c>
      <c r="I21" s="263">
        <f t="shared" si="1"/>
        <v>1684.3776500000001</v>
      </c>
      <c r="J21" s="263">
        <f t="shared" si="1"/>
        <v>1259.7577199999998</v>
      </c>
      <c r="K21" s="263">
        <f t="shared" si="1"/>
        <v>1197.4888000000001</v>
      </c>
      <c r="L21" s="263">
        <f t="shared" si="1"/>
        <v>1038.2621999999997</v>
      </c>
      <c r="M21" s="263">
        <f t="shared" si="1"/>
        <v>1195.7278500000002</v>
      </c>
      <c r="N21" s="263">
        <f t="shared" si="1"/>
        <v>1797.35616</v>
      </c>
      <c r="O21" s="263">
        <f t="shared" si="1"/>
        <v>1115.5566999999996</v>
      </c>
      <c r="P21" s="260"/>
      <c r="Q21" s="260"/>
      <c r="R21" s="257"/>
      <c r="S21" s="257"/>
      <c r="T21" s="257"/>
      <c r="U21" s="257"/>
      <c r="V21" s="257"/>
      <c r="W21" s="257"/>
      <c r="X21" s="257"/>
      <c r="Y21" s="257"/>
      <c r="Z21" s="257"/>
      <c r="AA21" s="257"/>
    </row>
    <row r="22" spans="1:27" ht="12.75" customHeight="1" x14ac:dyDescent="0.2">
      <c r="A22" s="260"/>
      <c r="B22" s="260"/>
      <c r="C22" s="260" t="str">
        <f>+C12</f>
        <v>Algas</v>
      </c>
      <c r="D22" s="263">
        <f t="shared" ref="D22:O22" si="2">+E12</f>
        <v>3069.3889999999997</v>
      </c>
      <c r="E22" s="263">
        <f t="shared" si="2"/>
        <v>3826.4539999999997</v>
      </c>
      <c r="F22" s="263">
        <f t="shared" si="2"/>
        <v>4365.3893333333326</v>
      </c>
      <c r="G22" s="263">
        <f t="shared" si="2"/>
        <v>3350.33</v>
      </c>
      <c r="H22" s="263">
        <f t="shared" si="2"/>
        <v>5740.36</v>
      </c>
      <c r="I22" s="263">
        <f t="shared" si="2"/>
        <v>4138.4000000000005</v>
      </c>
      <c r="J22" s="263">
        <f t="shared" si="2"/>
        <v>3537.2399999999993</v>
      </c>
      <c r="K22" s="263">
        <f t="shared" si="2"/>
        <v>5269.8448387096805</v>
      </c>
      <c r="L22" s="263">
        <f t="shared" si="2"/>
        <v>3456.4599239292884</v>
      </c>
      <c r="M22" s="263">
        <f t="shared" si="2"/>
        <v>3195.5924306625579</v>
      </c>
      <c r="N22" s="263">
        <f t="shared" si="2"/>
        <v>4737.685719298247</v>
      </c>
      <c r="O22" s="263">
        <f t="shared" si="2"/>
        <v>4953.3990487804876</v>
      </c>
      <c r="P22" s="260"/>
      <c r="Q22" s="260"/>
      <c r="R22" s="257"/>
      <c r="S22" s="257"/>
      <c r="T22" s="257"/>
      <c r="U22" s="257"/>
      <c r="V22" s="257"/>
      <c r="W22" s="257"/>
      <c r="X22" s="257"/>
      <c r="Y22" s="257"/>
      <c r="Z22" s="257"/>
      <c r="AA22" s="257"/>
    </row>
    <row r="23" spans="1:27" ht="12.75" customHeight="1" x14ac:dyDescent="0.2">
      <c r="A23" s="260"/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57"/>
      <c r="S23" s="257"/>
      <c r="T23" s="257"/>
      <c r="U23" s="257"/>
      <c r="V23" s="257"/>
      <c r="W23" s="257"/>
      <c r="X23" s="257"/>
      <c r="Y23" s="257"/>
      <c r="Z23" s="257"/>
      <c r="AA23" s="257"/>
    </row>
    <row r="24" spans="1:27" ht="12.75" customHeight="1" x14ac:dyDescent="0.2">
      <c r="A24" s="260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57"/>
      <c r="S24" s="257"/>
      <c r="T24" s="257"/>
      <c r="U24" s="257"/>
      <c r="V24" s="257"/>
      <c r="W24" s="257"/>
      <c r="X24" s="257"/>
      <c r="Y24" s="257"/>
      <c r="Z24" s="257"/>
      <c r="AA24" s="257"/>
    </row>
    <row r="25" spans="1:27" ht="12.75" customHeight="1" x14ac:dyDescent="0.2">
      <c r="A25" s="260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57"/>
      <c r="S25" s="257"/>
      <c r="T25" s="257"/>
      <c r="U25" s="257"/>
      <c r="V25" s="257"/>
      <c r="W25" s="257"/>
      <c r="X25" s="257"/>
      <c r="Y25" s="257"/>
      <c r="Z25" s="257"/>
      <c r="AA25" s="257"/>
    </row>
    <row r="26" spans="1:27" ht="12.75" customHeight="1" x14ac:dyDescent="0.2">
      <c r="A26" s="260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57"/>
      <c r="S26" s="257"/>
      <c r="T26" s="257"/>
      <c r="U26" s="257"/>
      <c r="V26" s="257"/>
      <c r="W26" s="257"/>
      <c r="X26" s="257"/>
      <c r="Y26" s="257"/>
      <c r="Z26" s="257"/>
      <c r="AA26" s="257"/>
    </row>
    <row r="27" spans="1:27" ht="12.75" customHeight="1" x14ac:dyDescent="0.2">
      <c r="A27" s="260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57"/>
      <c r="S27" s="257"/>
      <c r="T27" s="257"/>
      <c r="U27" s="257"/>
      <c r="V27" s="257"/>
      <c r="W27" s="257"/>
      <c r="X27" s="257"/>
      <c r="Y27" s="257"/>
      <c r="Z27" s="257"/>
      <c r="AA27" s="257"/>
    </row>
    <row r="28" spans="1:27" ht="12.75" customHeight="1" x14ac:dyDescent="0.2">
      <c r="A28" s="260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57"/>
      <c r="S28" s="257"/>
      <c r="T28" s="257"/>
      <c r="U28" s="257"/>
      <c r="V28" s="257"/>
      <c r="W28" s="257"/>
      <c r="X28" s="257"/>
      <c r="Y28" s="257"/>
      <c r="Z28" s="257"/>
      <c r="AA28" s="257"/>
    </row>
    <row r="29" spans="1:27" ht="12.75" customHeight="1" x14ac:dyDescent="0.2">
      <c r="R29" s="257"/>
      <c r="S29" s="257"/>
      <c r="T29" s="257"/>
      <c r="U29" s="257"/>
      <c r="V29" s="257"/>
      <c r="W29" s="257"/>
      <c r="X29" s="257"/>
      <c r="Y29" s="257"/>
      <c r="Z29" s="257"/>
      <c r="AA29" s="257"/>
    </row>
    <row r="30" spans="1:27" ht="12.75" customHeight="1" x14ac:dyDescent="0.2">
      <c r="R30" s="257"/>
      <c r="S30" s="257"/>
      <c r="T30" s="257"/>
      <c r="U30" s="257"/>
      <c r="V30" s="257"/>
      <c r="W30" s="257"/>
      <c r="X30" s="257"/>
      <c r="Y30" s="257"/>
      <c r="Z30" s="257"/>
      <c r="AA30" s="257"/>
    </row>
    <row r="31" spans="1:27" ht="12.75" customHeight="1" x14ac:dyDescent="0.2">
      <c r="R31" s="257"/>
      <c r="S31" s="257"/>
      <c r="T31" s="257"/>
      <c r="U31" s="257"/>
      <c r="V31" s="257"/>
      <c r="W31" s="257"/>
      <c r="X31" s="257"/>
      <c r="Y31" s="257"/>
      <c r="Z31" s="257"/>
      <c r="AA31" s="257"/>
    </row>
    <row r="32" spans="1:27" ht="12.75" customHeight="1" x14ac:dyDescent="0.2">
      <c r="R32" s="257"/>
      <c r="S32" s="257"/>
      <c r="T32" s="257"/>
      <c r="U32" s="257"/>
      <c r="V32" s="257"/>
      <c r="W32" s="257"/>
      <c r="X32" s="257"/>
      <c r="Y32" s="257"/>
      <c r="Z32" s="257"/>
      <c r="AA32" s="257"/>
    </row>
    <row r="33" spans="1:27" ht="12.75" customHeight="1" x14ac:dyDescent="0.2">
      <c r="A33" s="259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7"/>
      <c r="S33" s="257"/>
      <c r="T33" s="257"/>
      <c r="U33" s="257"/>
      <c r="V33" s="257"/>
      <c r="W33" s="257"/>
      <c r="X33" s="257"/>
      <c r="Y33" s="257"/>
      <c r="Z33" s="257"/>
      <c r="AA33" s="257"/>
    </row>
    <row r="34" spans="1:27" ht="12.75" customHeight="1" x14ac:dyDescent="0.2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7"/>
      <c r="S34" s="257"/>
      <c r="T34" s="257"/>
      <c r="U34" s="257"/>
      <c r="V34" s="257"/>
      <c r="W34" s="257"/>
      <c r="X34" s="257"/>
      <c r="Y34" s="257"/>
      <c r="Z34" s="257"/>
      <c r="AA34" s="257"/>
    </row>
    <row r="35" spans="1:27" ht="12.75" customHeight="1" x14ac:dyDescent="0.2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7"/>
      <c r="S35" s="257"/>
      <c r="T35" s="257"/>
      <c r="U35" s="257"/>
      <c r="V35" s="257"/>
      <c r="W35" s="257"/>
      <c r="X35" s="257"/>
      <c r="Y35" s="257"/>
      <c r="Z35" s="257"/>
      <c r="AA35" s="257"/>
    </row>
    <row r="36" spans="1:27" ht="12.75" customHeight="1" x14ac:dyDescent="0.2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7"/>
      <c r="S36" s="257"/>
      <c r="T36" s="257"/>
      <c r="U36" s="257"/>
      <c r="V36" s="257"/>
      <c r="W36" s="257"/>
      <c r="X36" s="257"/>
      <c r="Y36" s="257"/>
      <c r="Z36" s="257"/>
      <c r="AA36" s="257"/>
    </row>
    <row r="37" spans="1:27" ht="12.75" customHeight="1" x14ac:dyDescent="0.2">
      <c r="A37" s="259"/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7"/>
      <c r="S37" s="257"/>
      <c r="T37" s="257"/>
      <c r="U37" s="257"/>
      <c r="V37" s="257"/>
      <c r="W37" s="257"/>
      <c r="X37" s="257"/>
      <c r="Y37" s="257"/>
      <c r="Z37" s="257"/>
      <c r="AA37" s="257"/>
    </row>
    <row r="38" spans="1:27" ht="12.75" customHeight="1" x14ac:dyDescent="0.2">
      <c r="A38" s="260"/>
      <c r="B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57"/>
      <c r="S38" s="257"/>
      <c r="T38" s="257"/>
      <c r="U38" s="257"/>
      <c r="V38" s="257"/>
      <c r="W38" s="257"/>
      <c r="X38" s="257"/>
      <c r="Y38" s="257"/>
      <c r="Z38" s="257"/>
      <c r="AA38" s="257"/>
    </row>
    <row r="39" spans="1:27" ht="12.75" customHeight="1" x14ac:dyDescent="0.2">
      <c r="A39" s="260"/>
      <c r="B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57"/>
      <c r="S39" s="257"/>
      <c r="T39" s="257"/>
      <c r="U39" s="257"/>
      <c r="V39" s="257"/>
      <c r="W39" s="257"/>
      <c r="X39" s="257"/>
      <c r="Y39" s="257"/>
      <c r="Z39" s="257"/>
      <c r="AA39" s="257"/>
    </row>
    <row r="40" spans="1:27" ht="12.75" customHeight="1" x14ac:dyDescent="0.2">
      <c r="A40" s="260"/>
      <c r="B40" s="260"/>
      <c r="C40" s="258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57"/>
      <c r="S40" s="257"/>
      <c r="T40" s="257"/>
      <c r="U40" s="257"/>
      <c r="V40" s="257"/>
      <c r="W40" s="257"/>
      <c r="X40" s="257"/>
      <c r="Y40" s="257"/>
      <c r="Z40" s="257"/>
      <c r="AA40" s="257"/>
    </row>
    <row r="41" spans="1:27" ht="12.75" customHeight="1" x14ac:dyDescent="0.2">
      <c r="A41" s="260"/>
      <c r="B41" s="260"/>
      <c r="C41" s="258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57"/>
      <c r="S41" s="257"/>
      <c r="T41" s="257"/>
      <c r="U41" s="257"/>
      <c r="V41" s="257"/>
      <c r="W41" s="257"/>
      <c r="X41" s="257"/>
      <c r="Y41" s="257"/>
      <c r="Z41" s="257"/>
      <c r="AA41" s="257"/>
    </row>
    <row r="42" spans="1:27" ht="12.75" customHeight="1" x14ac:dyDescent="0.2">
      <c r="A42" s="259"/>
      <c r="B42" s="259"/>
      <c r="C42" s="259"/>
      <c r="D42" s="259"/>
      <c r="E42" s="259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</row>
    <row r="43" spans="1:27" ht="12.75" customHeight="1" x14ac:dyDescent="0.2">
      <c r="A43" s="259"/>
      <c r="B43" s="259"/>
      <c r="C43" s="259"/>
      <c r="D43" s="259"/>
      <c r="E43" s="259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59"/>
      <c r="S43" s="259"/>
      <c r="T43" s="259"/>
      <c r="U43" s="259"/>
      <c r="V43" s="259"/>
      <c r="W43" s="259"/>
      <c r="X43" s="259"/>
      <c r="Y43" s="259"/>
      <c r="Z43" s="259"/>
      <c r="AA43" s="259"/>
    </row>
    <row r="44" spans="1:27" ht="12.75" customHeight="1" x14ac:dyDescent="0.2">
      <c r="A44" s="259"/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7"/>
      <c r="S44" s="257"/>
      <c r="T44" s="257"/>
      <c r="U44" s="257"/>
      <c r="V44" s="257"/>
      <c r="W44" s="257"/>
      <c r="X44" s="257"/>
      <c r="Y44" s="257"/>
      <c r="Z44" s="257"/>
      <c r="AA44" s="257"/>
    </row>
    <row r="45" spans="1:27" ht="12.75" customHeight="1" x14ac:dyDescent="0.2">
      <c r="A45" s="260"/>
      <c r="B45" s="260"/>
      <c r="C45" s="258" t="s">
        <v>288</v>
      </c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57"/>
      <c r="S45" s="257"/>
      <c r="T45" s="257"/>
      <c r="U45" s="257"/>
      <c r="V45" s="257"/>
      <c r="W45" s="257"/>
      <c r="X45" s="257"/>
      <c r="Y45" s="257"/>
      <c r="Z45" s="257"/>
      <c r="AA45" s="257"/>
    </row>
    <row r="46" spans="1:27" ht="12.75" customHeight="1" x14ac:dyDescent="0.2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57"/>
      <c r="S46" s="257"/>
      <c r="T46" s="257"/>
      <c r="U46" s="257"/>
      <c r="V46" s="257"/>
      <c r="W46" s="257"/>
      <c r="X46" s="257"/>
      <c r="Y46" s="257"/>
      <c r="Z46" s="257"/>
      <c r="AA46" s="257"/>
    </row>
    <row r="47" spans="1:27" ht="12.75" customHeight="1" x14ac:dyDescent="0.2">
      <c r="A47" s="259"/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7"/>
      <c r="S47" s="257"/>
      <c r="T47" s="257"/>
      <c r="U47" s="257"/>
      <c r="V47" s="257"/>
      <c r="W47" s="257"/>
      <c r="X47" s="257"/>
      <c r="Y47" s="257"/>
      <c r="Z47" s="257"/>
      <c r="AA47" s="257"/>
    </row>
    <row r="48" spans="1:27" ht="12.75" customHeight="1" x14ac:dyDescent="0.2">
      <c r="A48" s="259"/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7"/>
      <c r="S48" s="257"/>
      <c r="T48" s="257"/>
      <c r="U48" s="257"/>
      <c r="V48" s="257"/>
      <c r="W48" s="257"/>
      <c r="X48" s="257"/>
      <c r="Y48" s="257"/>
      <c r="Z48" s="257"/>
      <c r="AA48" s="257"/>
    </row>
    <row r="49" spans="1:27" ht="12.75" customHeight="1" x14ac:dyDescent="0.2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7"/>
      <c r="S49" s="257"/>
      <c r="T49" s="257"/>
      <c r="U49" s="257"/>
      <c r="V49" s="257"/>
      <c r="W49" s="257"/>
      <c r="X49" s="257"/>
      <c r="Y49" s="257"/>
      <c r="Z49" s="257"/>
      <c r="AA49" s="257"/>
    </row>
    <row r="50" spans="1:27" ht="12.75" customHeight="1" x14ac:dyDescent="0.2">
      <c r="A50" s="259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7"/>
      <c r="S50" s="257"/>
      <c r="T50" s="257"/>
      <c r="U50" s="257"/>
      <c r="V50" s="257"/>
      <c r="W50" s="257"/>
      <c r="X50" s="257"/>
      <c r="Y50" s="257"/>
      <c r="Z50" s="257"/>
      <c r="AA50" s="257"/>
    </row>
    <row r="51" spans="1:27" ht="12.75" customHeight="1" x14ac:dyDescent="0.2">
      <c r="A51" s="259"/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7"/>
      <c r="S51" s="257"/>
      <c r="T51" s="257"/>
      <c r="U51" s="257"/>
      <c r="V51" s="257"/>
      <c r="W51" s="257"/>
      <c r="X51" s="257"/>
      <c r="Y51" s="257"/>
      <c r="Z51" s="257"/>
      <c r="AA51" s="257"/>
    </row>
    <row r="52" spans="1:27" ht="12.75" customHeight="1" x14ac:dyDescent="0.2">
      <c r="A52" s="259"/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7"/>
      <c r="S52" s="257"/>
      <c r="T52" s="257"/>
      <c r="U52" s="257"/>
      <c r="V52" s="257"/>
      <c r="W52" s="257"/>
      <c r="X52" s="257"/>
      <c r="Y52" s="257"/>
      <c r="Z52" s="257"/>
      <c r="AA52" s="257"/>
    </row>
    <row r="53" spans="1:27" ht="12.75" customHeight="1" x14ac:dyDescent="0.2">
      <c r="A53" s="259"/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7"/>
      <c r="S53" s="257"/>
      <c r="T53" s="257"/>
      <c r="U53" s="257"/>
      <c r="V53" s="257"/>
      <c r="W53" s="257"/>
      <c r="X53" s="257"/>
      <c r="Y53" s="257"/>
      <c r="Z53" s="257"/>
      <c r="AA53" s="257"/>
    </row>
    <row r="54" spans="1:27" ht="12.75" customHeight="1" x14ac:dyDescent="0.2">
      <c r="A54" s="259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7"/>
      <c r="S54" s="257"/>
      <c r="T54" s="257"/>
      <c r="U54" s="257"/>
      <c r="V54" s="257"/>
      <c r="W54" s="257"/>
      <c r="X54" s="257"/>
      <c r="Y54" s="257"/>
      <c r="Z54" s="257"/>
      <c r="AA54" s="257"/>
    </row>
    <row r="55" spans="1:27" ht="12.75" customHeight="1" x14ac:dyDescent="0.2">
      <c r="A55" s="259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7"/>
      <c r="S55" s="257"/>
      <c r="T55" s="257"/>
      <c r="U55" s="257"/>
      <c r="V55" s="257"/>
      <c r="W55" s="257"/>
      <c r="X55" s="257"/>
      <c r="Y55" s="257"/>
      <c r="Z55" s="257"/>
      <c r="AA55" s="257"/>
    </row>
    <row r="56" spans="1:27" ht="12.75" customHeight="1" x14ac:dyDescent="0.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7"/>
      <c r="S56" s="257"/>
      <c r="T56" s="257"/>
      <c r="U56" s="257"/>
      <c r="V56" s="257"/>
      <c r="W56" s="257"/>
      <c r="X56" s="257"/>
      <c r="Y56" s="257"/>
      <c r="Z56" s="257"/>
      <c r="AA56" s="257"/>
    </row>
    <row r="57" spans="1:27" ht="12.75" customHeight="1" x14ac:dyDescent="0.2">
      <c r="A57" s="259"/>
      <c r="B57" s="259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7"/>
      <c r="S57" s="257"/>
      <c r="T57" s="257"/>
      <c r="U57" s="257"/>
      <c r="V57" s="257"/>
      <c r="W57" s="257"/>
      <c r="X57" s="257"/>
      <c r="Y57" s="257"/>
      <c r="Z57" s="257"/>
      <c r="AA57" s="257"/>
    </row>
    <row r="58" spans="1:27" ht="12.75" customHeight="1" x14ac:dyDescent="0.2">
      <c r="A58" s="259"/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7"/>
      <c r="S58" s="257"/>
      <c r="T58" s="257"/>
      <c r="U58" s="257"/>
      <c r="V58" s="257"/>
      <c r="W58" s="257"/>
      <c r="X58" s="257"/>
      <c r="Y58" s="257"/>
      <c r="Z58" s="257"/>
      <c r="AA58" s="257"/>
    </row>
    <row r="59" spans="1:27" ht="12.75" customHeight="1" x14ac:dyDescent="0.2">
      <c r="A59" s="259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7"/>
      <c r="S59" s="257"/>
      <c r="T59" s="257"/>
      <c r="U59" s="257"/>
      <c r="V59" s="257"/>
      <c r="W59" s="257"/>
      <c r="X59" s="257"/>
      <c r="Y59" s="257"/>
      <c r="Z59" s="257"/>
      <c r="AA59" s="257"/>
    </row>
    <row r="60" spans="1:27" ht="12.75" customHeight="1" x14ac:dyDescent="0.2">
      <c r="A60" s="259"/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7"/>
      <c r="S60" s="257"/>
      <c r="T60" s="257"/>
      <c r="U60" s="257"/>
      <c r="V60" s="257"/>
      <c r="W60" s="257"/>
      <c r="X60" s="257"/>
      <c r="Y60" s="257"/>
      <c r="Z60" s="257"/>
      <c r="AA60" s="257"/>
    </row>
    <row r="61" spans="1:27" ht="12.75" customHeight="1" x14ac:dyDescent="0.2">
      <c r="A61" s="259"/>
      <c r="B61" s="259"/>
      <c r="C61" s="259"/>
      <c r="D61" s="259"/>
      <c r="E61" s="259"/>
      <c r="F61" s="259"/>
      <c r="G61" s="259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7"/>
      <c r="S61" s="257"/>
      <c r="T61" s="257"/>
      <c r="U61" s="257"/>
      <c r="V61" s="257"/>
      <c r="W61" s="257"/>
      <c r="X61" s="257"/>
      <c r="Y61" s="257"/>
      <c r="Z61" s="257"/>
      <c r="AA61" s="257"/>
    </row>
    <row r="62" spans="1:27" ht="12.75" customHeight="1" x14ac:dyDescent="0.2">
      <c r="A62" s="259"/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7"/>
      <c r="S62" s="257"/>
      <c r="T62" s="257"/>
      <c r="U62" s="257"/>
      <c r="V62" s="257"/>
      <c r="W62" s="257"/>
      <c r="X62" s="257"/>
      <c r="Y62" s="257"/>
      <c r="Z62" s="257"/>
      <c r="AA62" s="257"/>
    </row>
    <row r="63" spans="1:27" ht="12.75" customHeight="1" x14ac:dyDescent="0.2">
      <c r="A63" s="259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7"/>
      <c r="S63" s="257"/>
      <c r="T63" s="257"/>
      <c r="U63" s="257"/>
      <c r="V63" s="257"/>
      <c r="W63" s="257"/>
      <c r="X63" s="257"/>
      <c r="Y63" s="257"/>
      <c r="Z63" s="257"/>
      <c r="AA63" s="257"/>
    </row>
    <row r="64" spans="1:27" ht="12.75" customHeight="1" x14ac:dyDescent="0.2">
      <c r="A64" s="259"/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59"/>
      <c r="Q64" s="259"/>
      <c r="R64" s="257"/>
      <c r="S64" s="257"/>
      <c r="T64" s="257"/>
      <c r="U64" s="257"/>
      <c r="V64" s="257"/>
      <c r="W64" s="257"/>
      <c r="X64" s="257"/>
      <c r="Y64" s="257"/>
      <c r="Z64" s="257"/>
      <c r="AA64" s="257"/>
    </row>
    <row r="65" spans="1:27" ht="12.75" customHeight="1" x14ac:dyDescent="0.2">
      <c r="A65" s="259"/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7"/>
      <c r="S65" s="257"/>
      <c r="T65" s="257"/>
      <c r="U65" s="257"/>
      <c r="V65" s="257"/>
      <c r="W65" s="257"/>
      <c r="X65" s="257"/>
      <c r="Y65" s="257"/>
      <c r="Z65" s="257"/>
      <c r="AA65" s="257"/>
    </row>
    <row r="66" spans="1:27" ht="12.75" customHeight="1" x14ac:dyDescent="0.2">
      <c r="A66" s="259"/>
      <c r="B66" s="259"/>
      <c r="C66" s="259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7"/>
      <c r="S66" s="257"/>
      <c r="T66" s="257"/>
      <c r="U66" s="257"/>
      <c r="V66" s="257"/>
      <c r="W66" s="257"/>
      <c r="X66" s="257"/>
      <c r="Y66" s="257"/>
      <c r="Z66" s="257"/>
      <c r="AA66" s="257"/>
    </row>
    <row r="67" spans="1:27" ht="12.75" customHeight="1" x14ac:dyDescent="0.2">
      <c r="A67" s="259"/>
      <c r="B67" s="259"/>
      <c r="C67" s="259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59"/>
      <c r="Q67" s="259"/>
      <c r="R67" s="257"/>
      <c r="S67" s="257"/>
      <c r="T67" s="257"/>
      <c r="U67" s="257"/>
      <c r="V67" s="257"/>
      <c r="W67" s="257"/>
      <c r="X67" s="257"/>
      <c r="Y67" s="257"/>
      <c r="Z67" s="257"/>
      <c r="AA67" s="257"/>
    </row>
    <row r="68" spans="1:27" ht="12.75" customHeight="1" x14ac:dyDescent="0.2">
      <c r="A68" s="259"/>
      <c r="B68" s="259"/>
      <c r="C68" s="259"/>
      <c r="D68" s="259"/>
      <c r="E68" s="259"/>
      <c r="F68" s="259"/>
      <c r="G68" s="259"/>
      <c r="H68" s="259"/>
      <c r="I68" s="259"/>
      <c r="J68" s="259"/>
      <c r="K68" s="259"/>
      <c r="L68" s="259"/>
      <c r="M68" s="259"/>
      <c r="N68" s="259"/>
      <c r="O68" s="259"/>
      <c r="P68" s="259"/>
      <c r="Q68" s="259"/>
      <c r="R68" s="257"/>
      <c r="S68" s="257"/>
      <c r="T68" s="257"/>
      <c r="U68" s="257"/>
      <c r="V68" s="257"/>
      <c r="W68" s="257"/>
      <c r="X68" s="257"/>
      <c r="Y68" s="257"/>
      <c r="Z68" s="257"/>
      <c r="AA68" s="257"/>
    </row>
    <row r="69" spans="1:27" ht="12.75" customHeight="1" x14ac:dyDescent="0.2">
      <c r="A69" s="259"/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  <c r="O69" s="259"/>
      <c r="P69" s="259"/>
      <c r="Q69" s="259"/>
      <c r="R69" s="257"/>
      <c r="S69" s="257"/>
      <c r="T69" s="257"/>
      <c r="U69" s="257"/>
      <c r="V69" s="257"/>
      <c r="W69" s="257"/>
      <c r="X69" s="257"/>
      <c r="Y69" s="257"/>
      <c r="Z69" s="257"/>
      <c r="AA69" s="257"/>
    </row>
    <row r="70" spans="1:27" ht="12.75" customHeight="1" x14ac:dyDescent="0.2">
      <c r="A70" s="259"/>
      <c r="B70" s="259"/>
      <c r="C70" s="259"/>
      <c r="D70" s="259"/>
      <c r="E70" s="259"/>
      <c r="F70" s="259"/>
      <c r="G70" s="259"/>
      <c r="H70" s="259"/>
      <c r="I70" s="259"/>
      <c r="J70" s="259"/>
      <c r="K70" s="259"/>
      <c r="L70" s="259"/>
      <c r="M70" s="259"/>
      <c r="N70" s="259"/>
      <c r="O70" s="259"/>
      <c r="P70" s="259"/>
      <c r="Q70" s="259"/>
      <c r="R70" s="257"/>
      <c r="S70" s="257"/>
      <c r="T70" s="257"/>
      <c r="U70" s="257"/>
      <c r="V70" s="257"/>
      <c r="W70" s="257"/>
      <c r="X70" s="257"/>
      <c r="Y70" s="257"/>
      <c r="Z70" s="257"/>
      <c r="AA70" s="257"/>
    </row>
    <row r="71" spans="1:27" ht="12.75" customHeight="1" x14ac:dyDescent="0.2">
      <c r="A71" s="259"/>
      <c r="B71" s="259"/>
      <c r="C71" s="259"/>
      <c r="D71" s="259"/>
      <c r="E71" s="259"/>
      <c r="F71" s="259"/>
      <c r="G71" s="259"/>
      <c r="H71" s="259"/>
      <c r="I71" s="259"/>
      <c r="J71" s="259"/>
      <c r="K71" s="259"/>
      <c r="L71" s="259"/>
      <c r="M71" s="259"/>
      <c r="N71" s="259"/>
      <c r="O71" s="259"/>
      <c r="P71" s="259"/>
      <c r="Q71" s="259"/>
      <c r="R71" s="257"/>
      <c r="S71" s="257"/>
      <c r="T71" s="257"/>
      <c r="U71" s="257"/>
      <c r="V71" s="257"/>
      <c r="W71" s="257"/>
      <c r="X71" s="257"/>
      <c r="Y71" s="257"/>
      <c r="Z71" s="257"/>
      <c r="AA71" s="257"/>
    </row>
    <row r="72" spans="1:27" ht="12.75" customHeight="1" x14ac:dyDescent="0.2">
      <c r="A72" s="259"/>
      <c r="B72" s="259"/>
      <c r="C72" s="259"/>
      <c r="D72" s="259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7"/>
      <c r="S72" s="257"/>
      <c r="T72" s="257"/>
      <c r="U72" s="257"/>
      <c r="V72" s="257"/>
      <c r="W72" s="257"/>
      <c r="X72" s="257"/>
      <c r="Y72" s="257"/>
      <c r="Z72" s="257"/>
      <c r="AA72" s="257"/>
    </row>
    <row r="73" spans="1:27" ht="12.75" customHeight="1" x14ac:dyDescent="0.2">
      <c r="A73" s="259"/>
      <c r="B73" s="259"/>
      <c r="C73" s="259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7"/>
      <c r="S73" s="257"/>
      <c r="T73" s="257"/>
      <c r="U73" s="257"/>
      <c r="V73" s="257"/>
      <c r="W73" s="257"/>
      <c r="X73" s="257"/>
      <c r="Y73" s="257"/>
      <c r="Z73" s="257"/>
      <c r="AA73" s="257"/>
    </row>
    <row r="74" spans="1:27" ht="12.75" customHeight="1" x14ac:dyDescent="0.2">
      <c r="A74" s="259"/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7"/>
      <c r="S74" s="257"/>
      <c r="T74" s="257"/>
      <c r="U74" s="257"/>
      <c r="V74" s="257"/>
      <c r="W74" s="257"/>
      <c r="X74" s="257"/>
      <c r="Y74" s="257"/>
      <c r="Z74" s="257"/>
      <c r="AA74" s="257"/>
    </row>
    <row r="75" spans="1:27" ht="12.75" customHeight="1" x14ac:dyDescent="0.2">
      <c r="C75" s="258" t="s">
        <v>288</v>
      </c>
      <c r="R75" s="257"/>
      <c r="S75" s="257"/>
      <c r="T75" s="257"/>
      <c r="U75" s="257"/>
      <c r="V75" s="257"/>
      <c r="W75" s="257"/>
      <c r="X75" s="257"/>
      <c r="Y75" s="257"/>
      <c r="Z75" s="257"/>
      <c r="AA75" s="257"/>
    </row>
    <row r="76" spans="1:27" ht="12.75" customHeight="1" x14ac:dyDescent="0.2">
      <c r="R76" s="257"/>
      <c r="S76" s="257"/>
      <c r="T76" s="257"/>
      <c r="U76" s="257"/>
      <c r="V76" s="257"/>
      <c r="W76" s="257"/>
      <c r="X76" s="257"/>
      <c r="Y76" s="257"/>
      <c r="Z76" s="257"/>
      <c r="AA76" s="257"/>
    </row>
    <row r="77" spans="1:27" ht="12.75" customHeight="1" x14ac:dyDescent="0.2">
      <c r="R77" s="257"/>
      <c r="S77" s="257"/>
      <c r="T77" s="257"/>
      <c r="U77" s="257"/>
      <c r="V77" s="257"/>
      <c r="W77" s="257"/>
      <c r="X77" s="257"/>
      <c r="Y77" s="257"/>
      <c r="Z77" s="257"/>
      <c r="AA77" s="257"/>
    </row>
    <row r="78" spans="1:27" ht="12.75" customHeight="1" x14ac:dyDescent="0.2">
      <c r="R78" s="257"/>
      <c r="S78" s="257"/>
      <c r="T78" s="257"/>
      <c r="U78" s="257"/>
      <c r="V78" s="257"/>
      <c r="W78" s="257"/>
      <c r="X78" s="257"/>
      <c r="Y78" s="257"/>
      <c r="Z78" s="257"/>
      <c r="AA78" s="257"/>
    </row>
    <row r="79" spans="1:27" ht="12.75" customHeight="1" x14ac:dyDescent="0.2">
      <c r="R79" s="257"/>
      <c r="S79" s="257"/>
      <c r="T79" s="257"/>
      <c r="U79" s="257"/>
      <c r="V79" s="257"/>
      <c r="W79" s="257"/>
      <c r="X79" s="257"/>
      <c r="Y79" s="257"/>
      <c r="Z79" s="257"/>
      <c r="AA79" s="257"/>
    </row>
    <row r="80" spans="1:27" ht="12.75" customHeight="1" x14ac:dyDescent="0.2">
      <c r="R80" s="257"/>
      <c r="S80" s="257"/>
      <c r="T80" s="257"/>
      <c r="U80" s="257"/>
      <c r="V80" s="257"/>
      <c r="W80" s="257"/>
      <c r="X80" s="257"/>
      <c r="Y80" s="257"/>
      <c r="Z80" s="257"/>
      <c r="AA80" s="257"/>
    </row>
    <row r="81" spans="18:27" ht="12.75" customHeight="1" x14ac:dyDescent="0.2">
      <c r="R81" s="257"/>
      <c r="S81" s="257"/>
      <c r="T81" s="257"/>
      <c r="U81" s="257"/>
      <c r="V81" s="257"/>
      <c r="W81" s="257"/>
      <c r="X81" s="257"/>
      <c r="Y81" s="257"/>
      <c r="Z81" s="257"/>
      <c r="AA81" s="257"/>
    </row>
    <row r="82" spans="18:27" ht="12.75" customHeight="1" x14ac:dyDescent="0.2">
      <c r="R82" s="257"/>
      <c r="S82" s="257"/>
      <c r="T82" s="257"/>
      <c r="U82" s="257"/>
      <c r="V82" s="257"/>
      <c r="W82" s="257"/>
      <c r="X82" s="257"/>
      <c r="Y82" s="257"/>
      <c r="Z82" s="257"/>
      <c r="AA82" s="257"/>
    </row>
    <row r="83" spans="18:27" ht="12.75" customHeight="1" x14ac:dyDescent="0.2">
      <c r="R83" s="257"/>
      <c r="S83" s="257"/>
      <c r="T83" s="257"/>
      <c r="U83" s="257"/>
      <c r="V83" s="257"/>
      <c r="W83" s="257"/>
      <c r="X83" s="257"/>
      <c r="Y83" s="257"/>
      <c r="Z83" s="257"/>
      <c r="AA83" s="257"/>
    </row>
    <row r="84" spans="18:27" ht="12.75" customHeight="1" x14ac:dyDescent="0.2">
      <c r="R84" s="257"/>
      <c r="S84" s="257"/>
      <c r="T84" s="257"/>
      <c r="U84" s="257"/>
      <c r="V84" s="257"/>
      <c r="W84" s="257"/>
      <c r="X84" s="257"/>
      <c r="Y84" s="257"/>
      <c r="Z84" s="257"/>
      <c r="AA84" s="257"/>
    </row>
    <row r="85" spans="18:27" ht="12.75" customHeight="1" x14ac:dyDescent="0.2">
      <c r="R85" s="257"/>
      <c r="S85" s="257"/>
      <c r="T85" s="257"/>
      <c r="U85" s="257"/>
      <c r="V85" s="257"/>
      <c r="W85" s="257"/>
      <c r="X85" s="257"/>
      <c r="Y85" s="257"/>
      <c r="Z85" s="257"/>
      <c r="AA85" s="257"/>
    </row>
    <row r="86" spans="18:27" ht="12.75" customHeight="1" x14ac:dyDescent="0.2">
      <c r="R86" s="257"/>
      <c r="S86" s="257"/>
      <c r="T86" s="257"/>
      <c r="U86" s="257"/>
      <c r="V86" s="257"/>
      <c r="W86" s="257"/>
      <c r="X86" s="257"/>
      <c r="Y86" s="257"/>
      <c r="Z86" s="257"/>
      <c r="AA86" s="257"/>
    </row>
    <row r="87" spans="18:27" ht="12.75" customHeight="1" x14ac:dyDescent="0.2">
      <c r="R87" s="257"/>
      <c r="S87" s="257"/>
      <c r="T87" s="257"/>
      <c r="U87" s="257"/>
      <c r="V87" s="257"/>
      <c r="W87" s="257"/>
      <c r="X87" s="257"/>
      <c r="Y87" s="257"/>
      <c r="Z87" s="257"/>
      <c r="AA87" s="257"/>
    </row>
    <row r="88" spans="18:27" ht="12.75" customHeight="1" x14ac:dyDescent="0.2">
      <c r="R88" s="257"/>
      <c r="S88" s="257"/>
      <c r="T88" s="257"/>
      <c r="U88" s="257"/>
      <c r="V88" s="257"/>
      <c r="W88" s="257"/>
      <c r="X88" s="257"/>
      <c r="Y88" s="257"/>
      <c r="Z88" s="257"/>
      <c r="AA88" s="257"/>
    </row>
    <row r="89" spans="18:27" ht="12.75" customHeight="1" x14ac:dyDescent="0.2">
      <c r="R89" s="257"/>
      <c r="S89" s="257"/>
      <c r="T89" s="257"/>
      <c r="U89" s="257"/>
      <c r="V89" s="257"/>
      <c r="W89" s="257"/>
      <c r="X89" s="257"/>
      <c r="Y89" s="257"/>
      <c r="Z89" s="257"/>
      <c r="AA89" s="257"/>
    </row>
    <row r="90" spans="18:27" ht="12.75" customHeight="1" x14ac:dyDescent="0.2">
      <c r="R90" s="257"/>
      <c r="S90" s="257"/>
      <c r="T90" s="257"/>
      <c r="U90" s="257"/>
      <c r="V90" s="257"/>
      <c r="W90" s="257"/>
      <c r="X90" s="257"/>
      <c r="Y90" s="257"/>
      <c r="Z90" s="257"/>
      <c r="AA90" s="257"/>
    </row>
    <row r="91" spans="18:27" ht="12.75" customHeight="1" x14ac:dyDescent="0.2">
      <c r="R91" s="257"/>
      <c r="S91" s="257"/>
      <c r="T91" s="257"/>
      <c r="U91" s="257"/>
      <c r="V91" s="257"/>
      <c r="W91" s="257"/>
      <c r="X91" s="257"/>
      <c r="Y91" s="257"/>
      <c r="Z91" s="257"/>
      <c r="AA91" s="257"/>
    </row>
    <row r="92" spans="18:27" ht="12.75" customHeight="1" x14ac:dyDescent="0.2">
      <c r="R92" s="257"/>
      <c r="S92" s="257"/>
      <c r="T92" s="257"/>
      <c r="U92" s="257"/>
      <c r="V92" s="257"/>
      <c r="W92" s="257"/>
      <c r="X92" s="257"/>
      <c r="Y92" s="257"/>
      <c r="Z92" s="257"/>
      <c r="AA92" s="257"/>
    </row>
    <row r="93" spans="18:27" ht="12.75" customHeight="1" x14ac:dyDescent="0.2">
      <c r="R93" s="257"/>
      <c r="S93" s="257"/>
      <c r="T93" s="257"/>
      <c r="U93" s="257"/>
      <c r="V93" s="257"/>
      <c r="W93" s="257"/>
      <c r="X93" s="257"/>
      <c r="Y93" s="257"/>
      <c r="Z93" s="257"/>
      <c r="AA93" s="257"/>
    </row>
    <row r="94" spans="18:27" ht="12.75" customHeight="1" x14ac:dyDescent="0.2">
      <c r="R94" s="257"/>
      <c r="S94" s="257"/>
      <c r="T94" s="257"/>
      <c r="U94" s="257"/>
      <c r="V94" s="257"/>
      <c r="W94" s="257"/>
      <c r="X94" s="257"/>
      <c r="Y94" s="257"/>
      <c r="Z94" s="257"/>
      <c r="AA94" s="257"/>
    </row>
    <row r="95" spans="18:27" ht="12.75" customHeight="1" x14ac:dyDescent="0.2">
      <c r="R95" s="257"/>
      <c r="S95" s="257"/>
      <c r="T95" s="257"/>
      <c r="U95" s="257"/>
      <c r="V95" s="257"/>
      <c r="W95" s="257"/>
      <c r="X95" s="257"/>
      <c r="Y95" s="257"/>
      <c r="Z95" s="257"/>
      <c r="AA95" s="257"/>
    </row>
    <row r="96" spans="18:27" ht="12.75" customHeight="1" x14ac:dyDescent="0.2">
      <c r="R96" s="257"/>
      <c r="S96" s="257"/>
      <c r="T96" s="257"/>
      <c r="U96" s="257"/>
      <c r="V96" s="257"/>
      <c r="W96" s="257"/>
      <c r="X96" s="257"/>
      <c r="Y96" s="257"/>
      <c r="Z96" s="257"/>
      <c r="AA96" s="257"/>
    </row>
    <row r="97" spans="18:27" ht="12.75" customHeight="1" x14ac:dyDescent="0.2">
      <c r="R97" s="257"/>
      <c r="S97" s="257"/>
      <c r="T97" s="257"/>
      <c r="U97" s="257"/>
      <c r="V97" s="257"/>
      <c r="W97" s="257"/>
      <c r="X97" s="257"/>
      <c r="Y97" s="257"/>
      <c r="Z97" s="257"/>
      <c r="AA97" s="257"/>
    </row>
    <row r="98" spans="18:27" ht="12.75" customHeight="1" x14ac:dyDescent="0.2">
      <c r="R98" s="257"/>
      <c r="S98" s="257"/>
      <c r="T98" s="257"/>
      <c r="U98" s="257"/>
      <c r="V98" s="257"/>
      <c r="W98" s="257"/>
      <c r="X98" s="257"/>
      <c r="Y98" s="257"/>
      <c r="Z98" s="257"/>
      <c r="AA98" s="257"/>
    </row>
    <row r="99" spans="18:27" ht="12.75" customHeight="1" x14ac:dyDescent="0.2">
      <c r="R99" s="257"/>
      <c r="S99" s="257"/>
      <c r="T99" s="257"/>
      <c r="U99" s="257"/>
      <c r="V99" s="257"/>
      <c r="W99" s="257"/>
      <c r="X99" s="257"/>
      <c r="Y99" s="257"/>
      <c r="Z99" s="257"/>
      <c r="AA99" s="257"/>
    </row>
    <row r="100" spans="18:27" ht="12.75" customHeight="1" x14ac:dyDescent="0.2"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</row>
    <row r="101" spans="18:27" ht="12.75" customHeight="1" x14ac:dyDescent="0.2"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</row>
    <row r="102" spans="18:27" ht="12.75" customHeight="1" x14ac:dyDescent="0.2"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</row>
    <row r="103" spans="18:27" ht="12.75" customHeight="1" x14ac:dyDescent="0.2">
      <c r="R103" s="257"/>
      <c r="S103" s="257"/>
      <c r="T103" s="257"/>
      <c r="U103" s="257"/>
      <c r="V103" s="257"/>
      <c r="W103" s="257"/>
      <c r="X103" s="257"/>
      <c r="Y103" s="257"/>
      <c r="Z103" s="257"/>
      <c r="AA103" s="257"/>
    </row>
    <row r="104" spans="18:27" ht="12.75" customHeight="1" x14ac:dyDescent="0.2">
      <c r="R104" s="257"/>
      <c r="S104" s="257"/>
      <c r="T104" s="257"/>
      <c r="U104" s="257"/>
      <c r="V104" s="257"/>
      <c r="W104" s="257"/>
      <c r="X104" s="257"/>
      <c r="Y104" s="257"/>
      <c r="Z104" s="257"/>
      <c r="AA104" s="257"/>
    </row>
    <row r="105" spans="18:27" ht="12.75" customHeight="1" x14ac:dyDescent="0.2">
      <c r="R105" s="257"/>
      <c r="S105" s="257"/>
      <c r="T105" s="257"/>
      <c r="U105" s="257"/>
      <c r="V105" s="257"/>
      <c r="W105" s="257"/>
      <c r="X105" s="257"/>
      <c r="Y105" s="257"/>
      <c r="Z105" s="257"/>
      <c r="AA105" s="257"/>
    </row>
    <row r="106" spans="18:27" ht="12.75" customHeight="1" x14ac:dyDescent="0.2">
      <c r="R106" s="257"/>
      <c r="S106" s="257"/>
      <c r="T106" s="257"/>
      <c r="U106" s="257"/>
      <c r="V106" s="257"/>
      <c r="W106" s="257"/>
      <c r="X106" s="257"/>
      <c r="Y106" s="257"/>
      <c r="Z106" s="257"/>
      <c r="AA106" s="257"/>
    </row>
    <row r="107" spans="18:27" ht="12.75" customHeight="1" x14ac:dyDescent="0.2">
      <c r="R107" s="257"/>
      <c r="S107" s="257"/>
      <c r="T107" s="257"/>
      <c r="U107" s="257"/>
      <c r="V107" s="257"/>
      <c r="W107" s="257"/>
      <c r="X107" s="257"/>
      <c r="Y107" s="257"/>
      <c r="Z107" s="257"/>
      <c r="AA107" s="257"/>
    </row>
    <row r="108" spans="18:27" ht="12.75" customHeight="1" x14ac:dyDescent="0.2"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</row>
    <row r="109" spans="18:27" ht="12.75" customHeight="1" x14ac:dyDescent="0.2"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</row>
    <row r="110" spans="18:27" ht="12.75" customHeight="1" x14ac:dyDescent="0.2"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</row>
    <row r="111" spans="18:27" ht="12.75" customHeight="1" x14ac:dyDescent="0.2">
      <c r="R111" s="257"/>
      <c r="S111" s="257"/>
      <c r="T111" s="257"/>
      <c r="U111" s="257"/>
      <c r="V111" s="257"/>
      <c r="W111" s="257"/>
      <c r="X111" s="257"/>
      <c r="Y111" s="257"/>
      <c r="Z111" s="257"/>
      <c r="AA111" s="257"/>
    </row>
    <row r="112" spans="18:27" ht="12.75" customHeight="1" x14ac:dyDescent="0.2"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</row>
    <row r="113" spans="18:27" ht="12.75" customHeight="1" x14ac:dyDescent="0.2"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</row>
    <row r="114" spans="18:27" ht="12.75" customHeight="1" x14ac:dyDescent="0.2"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</row>
    <row r="115" spans="18:27" ht="12.75" customHeight="1" x14ac:dyDescent="0.2">
      <c r="R115" s="257"/>
      <c r="S115" s="257"/>
      <c r="T115" s="257"/>
      <c r="U115" s="257"/>
      <c r="V115" s="257"/>
      <c r="W115" s="257"/>
      <c r="X115" s="257"/>
      <c r="Y115" s="257"/>
      <c r="Z115" s="257"/>
      <c r="AA115" s="257"/>
    </row>
    <row r="116" spans="18:27" ht="12.75" customHeight="1" x14ac:dyDescent="0.2">
      <c r="R116" s="257"/>
      <c r="S116" s="257"/>
      <c r="T116" s="257"/>
      <c r="U116" s="257"/>
      <c r="V116" s="257"/>
      <c r="W116" s="257"/>
      <c r="X116" s="257"/>
      <c r="Y116" s="257"/>
      <c r="Z116" s="257"/>
      <c r="AA116" s="257"/>
    </row>
    <row r="117" spans="18:27" ht="12.75" customHeight="1" x14ac:dyDescent="0.2">
      <c r="R117" s="257"/>
      <c r="S117" s="257"/>
      <c r="T117" s="257"/>
      <c r="U117" s="257"/>
      <c r="V117" s="257"/>
      <c r="W117" s="257"/>
      <c r="X117" s="257"/>
      <c r="Y117" s="257"/>
      <c r="Z117" s="257"/>
      <c r="AA117" s="257"/>
    </row>
    <row r="118" spans="18:27" ht="12.75" customHeight="1" x14ac:dyDescent="0.2">
      <c r="R118" s="257"/>
      <c r="S118" s="257"/>
      <c r="T118" s="257"/>
      <c r="U118" s="257"/>
      <c r="V118" s="257"/>
      <c r="W118" s="257"/>
      <c r="X118" s="257"/>
      <c r="Y118" s="257"/>
      <c r="Z118" s="257"/>
      <c r="AA118" s="257"/>
    </row>
    <row r="119" spans="18:27" ht="12.75" customHeight="1" x14ac:dyDescent="0.2">
      <c r="R119" s="257"/>
      <c r="S119" s="257"/>
      <c r="T119" s="257"/>
      <c r="U119" s="257"/>
      <c r="V119" s="257"/>
      <c r="W119" s="257"/>
      <c r="X119" s="257"/>
      <c r="Y119" s="257"/>
      <c r="Z119" s="257"/>
      <c r="AA119" s="257"/>
    </row>
    <row r="120" spans="18:27" ht="12.75" customHeight="1" x14ac:dyDescent="0.2"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</row>
    <row r="121" spans="18:27" ht="12.75" customHeight="1" x14ac:dyDescent="0.2">
      <c r="R121" s="257"/>
      <c r="S121" s="257"/>
      <c r="T121" s="257"/>
      <c r="U121" s="257"/>
      <c r="V121" s="257"/>
      <c r="W121" s="257"/>
      <c r="X121" s="257"/>
      <c r="Y121" s="257"/>
      <c r="Z121" s="257"/>
      <c r="AA121" s="257"/>
    </row>
    <row r="122" spans="18:27" ht="12.75" customHeight="1" x14ac:dyDescent="0.2"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</row>
    <row r="123" spans="18:27" ht="12.75" customHeight="1" x14ac:dyDescent="0.2">
      <c r="R123" s="257"/>
      <c r="S123" s="257"/>
      <c r="T123" s="257"/>
      <c r="U123" s="257"/>
      <c r="V123" s="257"/>
      <c r="W123" s="257"/>
      <c r="X123" s="257"/>
      <c r="Y123" s="257"/>
      <c r="Z123" s="257"/>
      <c r="AA123" s="257"/>
    </row>
    <row r="124" spans="18:27" ht="12.75" customHeight="1" x14ac:dyDescent="0.2">
      <c r="R124" s="257"/>
      <c r="S124" s="257"/>
      <c r="T124" s="257"/>
      <c r="U124" s="257"/>
      <c r="V124" s="257"/>
      <c r="W124" s="257"/>
      <c r="X124" s="257"/>
      <c r="Y124" s="257"/>
      <c r="Z124" s="257"/>
      <c r="AA124" s="257"/>
    </row>
    <row r="125" spans="18:27" ht="12.75" customHeight="1" x14ac:dyDescent="0.2">
      <c r="R125" s="257"/>
      <c r="S125" s="257"/>
      <c r="T125" s="257"/>
      <c r="U125" s="257"/>
      <c r="V125" s="257"/>
      <c r="W125" s="257"/>
      <c r="X125" s="257"/>
      <c r="Y125" s="257"/>
      <c r="Z125" s="257"/>
      <c r="AA125" s="257"/>
    </row>
    <row r="126" spans="18:27" ht="12.75" customHeight="1" x14ac:dyDescent="0.2">
      <c r="R126" s="257"/>
      <c r="S126" s="257"/>
      <c r="T126" s="257"/>
      <c r="U126" s="257"/>
      <c r="V126" s="257"/>
      <c r="W126" s="257"/>
      <c r="X126" s="257"/>
      <c r="Y126" s="257"/>
      <c r="Z126" s="257"/>
      <c r="AA126" s="257"/>
    </row>
    <row r="127" spans="18:27" ht="12.75" customHeight="1" x14ac:dyDescent="0.2">
      <c r="R127" s="257"/>
      <c r="S127" s="257"/>
      <c r="T127" s="257"/>
      <c r="U127" s="257"/>
      <c r="V127" s="257"/>
      <c r="W127" s="257"/>
      <c r="X127" s="257"/>
      <c r="Y127" s="257"/>
      <c r="Z127" s="257"/>
      <c r="AA127" s="257"/>
    </row>
    <row r="128" spans="18:27" ht="12.75" customHeight="1" x14ac:dyDescent="0.2">
      <c r="R128" s="257"/>
      <c r="S128" s="257"/>
      <c r="T128" s="257"/>
      <c r="U128" s="257"/>
      <c r="V128" s="257"/>
      <c r="W128" s="257"/>
      <c r="X128" s="257"/>
      <c r="Y128" s="257"/>
      <c r="Z128" s="257"/>
      <c r="AA128" s="257"/>
    </row>
    <row r="129" spans="18:27" ht="12.75" customHeight="1" x14ac:dyDescent="0.2">
      <c r="R129" s="257"/>
      <c r="S129" s="257"/>
      <c r="T129" s="257"/>
      <c r="U129" s="257"/>
      <c r="V129" s="257"/>
      <c r="W129" s="257"/>
      <c r="X129" s="257"/>
      <c r="Y129" s="257"/>
      <c r="Z129" s="257"/>
      <c r="AA129" s="257"/>
    </row>
    <row r="130" spans="18:27" ht="12.75" customHeight="1" x14ac:dyDescent="0.2"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</row>
    <row r="131" spans="18:27" ht="12.75" customHeight="1" x14ac:dyDescent="0.2">
      <c r="R131" s="257"/>
      <c r="S131" s="257"/>
      <c r="T131" s="257"/>
      <c r="U131" s="257"/>
      <c r="V131" s="257"/>
      <c r="W131" s="257"/>
      <c r="X131" s="257"/>
      <c r="Y131" s="257"/>
      <c r="Z131" s="257"/>
      <c r="AA131" s="257"/>
    </row>
    <row r="132" spans="18:27" ht="12.75" customHeight="1" x14ac:dyDescent="0.2">
      <c r="R132" s="257"/>
      <c r="S132" s="257"/>
      <c r="T132" s="257"/>
      <c r="U132" s="257"/>
      <c r="V132" s="257"/>
      <c r="W132" s="257"/>
      <c r="X132" s="257"/>
      <c r="Y132" s="257"/>
      <c r="Z132" s="257"/>
      <c r="AA132" s="257"/>
    </row>
    <row r="133" spans="18:27" ht="12.75" customHeight="1" x14ac:dyDescent="0.2">
      <c r="R133" s="257"/>
      <c r="S133" s="257"/>
      <c r="T133" s="257"/>
      <c r="U133" s="257"/>
      <c r="V133" s="257"/>
      <c r="W133" s="257"/>
      <c r="X133" s="257"/>
      <c r="Y133" s="257"/>
      <c r="Z133" s="257"/>
      <c r="AA133" s="257"/>
    </row>
    <row r="134" spans="18:27" ht="12.75" customHeight="1" x14ac:dyDescent="0.2">
      <c r="R134" s="257"/>
      <c r="S134" s="257"/>
      <c r="T134" s="257"/>
      <c r="U134" s="257"/>
      <c r="V134" s="257"/>
      <c r="W134" s="257"/>
      <c r="X134" s="257"/>
      <c r="Y134" s="257"/>
      <c r="Z134" s="257"/>
      <c r="AA134" s="257"/>
    </row>
    <row r="135" spans="18:27" ht="12.75" customHeight="1" x14ac:dyDescent="0.2">
      <c r="R135" s="257"/>
      <c r="S135" s="257"/>
      <c r="T135" s="257"/>
      <c r="U135" s="257"/>
      <c r="V135" s="257"/>
      <c r="W135" s="257"/>
      <c r="X135" s="257"/>
      <c r="Y135" s="257"/>
      <c r="Z135" s="257"/>
      <c r="AA135" s="257"/>
    </row>
    <row r="136" spans="18:27" ht="12.75" customHeight="1" x14ac:dyDescent="0.2">
      <c r="R136" s="257"/>
      <c r="S136" s="257"/>
      <c r="T136" s="257"/>
      <c r="U136" s="257"/>
      <c r="V136" s="257"/>
      <c r="W136" s="257"/>
      <c r="X136" s="257"/>
      <c r="Y136" s="257"/>
      <c r="Z136" s="257"/>
      <c r="AA136" s="257"/>
    </row>
    <row r="137" spans="18:27" ht="12.75" customHeight="1" x14ac:dyDescent="0.2">
      <c r="R137" s="257"/>
      <c r="S137" s="257"/>
      <c r="T137" s="257"/>
      <c r="U137" s="257"/>
      <c r="V137" s="257"/>
      <c r="W137" s="257"/>
      <c r="X137" s="257"/>
      <c r="Y137" s="257"/>
      <c r="Z137" s="257"/>
      <c r="AA137" s="257"/>
    </row>
    <row r="138" spans="18:27" ht="12.75" customHeight="1" x14ac:dyDescent="0.2">
      <c r="R138" s="257"/>
      <c r="S138" s="257"/>
      <c r="T138" s="257"/>
      <c r="U138" s="257"/>
      <c r="V138" s="257"/>
      <c r="W138" s="257"/>
      <c r="X138" s="257"/>
      <c r="Y138" s="257"/>
      <c r="Z138" s="257"/>
      <c r="AA138" s="257"/>
    </row>
    <row r="139" spans="18:27" ht="12.75" customHeight="1" x14ac:dyDescent="0.2">
      <c r="R139" s="257"/>
      <c r="S139" s="257"/>
      <c r="T139" s="257"/>
      <c r="U139" s="257"/>
      <c r="V139" s="257"/>
      <c r="W139" s="257"/>
      <c r="X139" s="257"/>
      <c r="Y139" s="257"/>
      <c r="Z139" s="257"/>
      <c r="AA139" s="257"/>
    </row>
    <row r="140" spans="18:27" ht="12.75" customHeight="1" x14ac:dyDescent="0.2">
      <c r="R140" s="257"/>
      <c r="S140" s="257"/>
      <c r="T140" s="257"/>
      <c r="U140" s="257"/>
      <c r="V140" s="257"/>
      <c r="W140" s="257"/>
      <c r="X140" s="257"/>
      <c r="Y140" s="257"/>
      <c r="Z140" s="257"/>
      <c r="AA140" s="257"/>
    </row>
    <row r="141" spans="18:27" ht="12.75" customHeight="1" x14ac:dyDescent="0.2">
      <c r="R141" s="257"/>
      <c r="S141" s="257"/>
      <c r="T141" s="257"/>
      <c r="U141" s="257"/>
      <c r="V141" s="257"/>
      <c r="W141" s="257"/>
      <c r="X141" s="257"/>
      <c r="Y141" s="257"/>
      <c r="Z141" s="257"/>
      <c r="AA141" s="257"/>
    </row>
    <row r="142" spans="18:27" ht="12.75" customHeight="1" x14ac:dyDescent="0.2">
      <c r="R142" s="257"/>
      <c r="S142" s="257"/>
      <c r="T142" s="257"/>
      <c r="U142" s="257"/>
      <c r="V142" s="257"/>
      <c r="W142" s="257"/>
      <c r="X142" s="257"/>
      <c r="Y142" s="257"/>
      <c r="Z142" s="257"/>
      <c r="AA142" s="257"/>
    </row>
    <row r="143" spans="18:27" ht="12.75" customHeight="1" x14ac:dyDescent="0.2">
      <c r="R143" s="257"/>
      <c r="S143" s="257"/>
      <c r="T143" s="257"/>
      <c r="U143" s="257"/>
      <c r="V143" s="257"/>
      <c r="W143" s="257"/>
      <c r="X143" s="257"/>
      <c r="Y143" s="257"/>
      <c r="Z143" s="257"/>
      <c r="AA143" s="257"/>
    </row>
    <row r="144" spans="18:27" ht="12.75" customHeight="1" x14ac:dyDescent="0.2">
      <c r="R144" s="257"/>
      <c r="S144" s="257"/>
      <c r="T144" s="257"/>
      <c r="U144" s="257"/>
      <c r="V144" s="257"/>
      <c r="W144" s="257"/>
      <c r="X144" s="257"/>
      <c r="Y144" s="257"/>
      <c r="Z144" s="257"/>
      <c r="AA144" s="257"/>
    </row>
    <row r="145" spans="18:27" ht="12.75" customHeight="1" x14ac:dyDescent="0.2">
      <c r="R145" s="257"/>
      <c r="S145" s="257"/>
      <c r="T145" s="257"/>
      <c r="U145" s="257"/>
      <c r="V145" s="257"/>
      <c r="W145" s="257"/>
      <c r="X145" s="257"/>
      <c r="Y145" s="257"/>
      <c r="Z145" s="257"/>
      <c r="AA145" s="257"/>
    </row>
    <row r="146" spans="18:27" ht="12.75" customHeight="1" x14ac:dyDescent="0.2">
      <c r="R146" s="257"/>
      <c r="S146" s="257"/>
      <c r="T146" s="257"/>
      <c r="U146" s="257"/>
      <c r="V146" s="257"/>
      <c r="W146" s="257"/>
      <c r="X146" s="257"/>
      <c r="Y146" s="257"/>
      <c r="Z146" s="257"/>
      <c r="AA146" s="257"/>
    </row>
    <row r="147" spans="18:27" ht="12.75" customHeight="1" x14ac:dyDescent="0.2">
      <c r="R147" s="257"/>
      <c r="S147" s="257"/>
      <c r="T147" s="257"/>
      <c r="U147" s="257"/>
      <c r="V147" s="257"/>
      <c r="W147" s="257"/>
      <c r="X147" s="257"/>
      <c r="Y147" s="257"/>
      <c r="Z147" s="257"/>
      <c r="AA147" s="257"/>
    </row>
    <row r="148" spans="18:27" ht="12.75" customHeight="1" x14ac:dyDescent="0.2">
      <c r="R148" s="257"/>
      <c r="S148" s="257"/>
      <c r="T148" s="257"/>
      <c r="U148" s="257"/>
      <c r="V148" s="257"/>
      <c r="W148" s="257"/>
      <c r="X148" s="257"/>
      <c r="Y148" s="257"/>
      <c r="Z148" s="257"/>
      <c r="AA148" s="257"/>
    </row>
    <row r="149" spans="18:27" ht="12.75" customHeight="1" x14ac:dyDescent="0.2">
      <c r="R149" s="257"/>
      <c r="S149" s="257"/>
      <c r="T149" s="257"/>
      <c r="U149" s="257"/>
      <c r="V149" s="257"/>
      <c r="W149" s="257"/>
      <c r="X149" s="257"/>
      <c r="Y149" s="257"/>
      <c r="Z149" s="257"/>
      <c r="AA149" s="257"/>
    </row>
    <row r="150" spans="18:27" ht="12.75" customHeight="1" x14ac:dyDescent="0.2">
      <c r="R150" s="257"/>
      <c r="S150" s="257"/>
      <c r="T150" s="257"/>
      <c r="U150" s="257"/>
      <c r="V150" s="257"/>
      <c r="W150" s="257"/>
      <c r="X150" s="257"/>
      <c r="Y150" s="257"/>
      <c r="Z150" s="257"/>
      <c r="AA150" s="257"/>
    </row>
    <row r="151" spans="18:27" ht="12.75" customHeight="1" x14ac:dyDescent="0.2">
      <c r="R151" s="257"/>
      <c r="S151" s="257"/>
      <c r="T151" s="257"/>
      <c r="U151" s="257"/>
      <c r="V151" s="257"/>
      <c r="W151" s="257"/>
      <c r="X151" s="257"/>
      <c r="Y151" s="257"/>
      <c r="Z151" s="257"/>
      <c r="AA151" s="257"/>
    </row>
    <row r="152" spans="18:27" ht="12.75" customHeight="1" x14ac:dyDescent="0.2">
      <c r="R152" s="257"/>
      <c r="S152" s="257"/>
      <c r="T152" s="257"/>
      <c r="U152" s="257"/>
      <c r="V152" s="257"/>
      <c r="W152" s="257"/>
      <c r="X152" s="257"/>
      <c r="Y152" s="257"/>
      <c r="Z152" s="257"/>
      <c r="AA152" s="257"/>
    </row>
    <row r="153" spans="18:27" ht="12.75" customHeight="1" x14ac:dyDescent="0.2">
      <c r="R153" s="257"/>
      <c r="S153" s="257"/>
      <c r="T153" s="257"/>
      <c r="U153" s="257"/>
      <c r="V153" s="257"/>
      <c r="W153" s="257"/>
      <c r="X153" s="257"/>
      <c r="Y153" s="257"/>
      <c r="Z153" s="257"/>
      <c r="AA153" s="257"/>
    </row>
    <row r="154" spans="18:27" ht="12.75" customHeight="1" x14ac:dyDescent="0.2">
      <c r="R154" s="257"/>
      <c r="S154" s="257"/>
      <c r="T154" s="257"/>
      <c r="U154" s="257"/>
      <c r="V154" s="257"/>
      <c r="W154" s="257"/>
      <c r="X154" s="257"/>
      <c r="Y154" s="257"/>
      <c r="Z154" s="257"/>
      <c r="AA154" s="257"/>
    </row>
    <row r="155" spans="18:27" ht="12.75" customHeight="1" x14ac:dyDescent="0.2">
      <c r="R155" s="257"/>
      <c r="S155" s="257"/>
      <c r="T155" s="257"/>
      <c r="U155" s="257"/>
      <c r="V155" s="257"/>
      <c r="W155" s="257"/>
      <c r="X155" s="257"/>
      <c r="Y155" s="257"/>
      <c r="Z155" s="257"/>
      <c r="AA155" s="257"/>
    </row>
    <row r="156" spans="18:27" ht="12.75" customHeight="1" x14ac:dyDescent="0.2"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</row>
    <row r="157" spans="18:27" ht="12.75" customHeight="1" x14ac:dyDescent="0.2"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</row>
    <row r="158" spans="18:27" ht="12.75" customHeight="1" x14ac:dyDescent="0.2">
      <c r="R158" s="257"/>
      <c r="S158" s="257"/>
      <c r="T158" s="257"/>
      <c r="U158" s="257"/>
      <c r="V158" s="257"/>
      <c r="W158" s="257"/>
      <c r="X158" s="257"/>
      <c r="Y158" s="257"/>
      <c r="Z158" s="257"/>
      <c r="AA158" s="257"/>
    </row>
    <row r="159" spans="18:27" ht="12.75" customHeight="1" x14ac:dyDescent="0.2">
      <c r="R159" s="257"/>
      <c r="S159" s="257"/>
      <c r="T159" s="257"/>
      <c r="U159" s="257"/>
      <c r="V159" s="257"/>
      <c r="W159" s="257"/>
      <c r="X159" s="257"/>
      <c r="Y159" s="257"/>
      <c r="Z159" s="257"/>
      <c r="AA159" s="257"/>
    </row>
    <row r="160" spans="18:27" ht="12.75" customHeight="1" x14ac:dyDescent="0.2">
      <c r="R160" s="257"/>
      <c r="S160" s="257"/>
      <c r="T160" s="257"/>
      <c r="U160" s="257"/>
      <c r="V160" s="257"/>
      <c r="W160" s="257"/>
      <c r="X160" s="257"/>
      <c r="Y160" s="257"/>
      <c r="Z160" s="257"/>
      <c r="AA160" s="257"/>
    </row>
    <row r="161" spans="18:27" ht="12.75" customHeight="1" x14ac:dyDescent="0.2">
      <c r="R161" s="257"/>
      <c r="S161" s="257"/>
      <c r="T161" s="257"/>
      <c r="U161" s="257"/>
      <c r="V161" s="257"/>
      <c r="W161" s="257"/>
      <c r="X161" s="257"/>
      <c r="Y161" s="257"/>
      <c r="Z161" s="257"/>
      <c r="AA161" s="257"/>
    </row>
    <row r="162" spans="18:27" ht="12.75" customHeight="1" x14ac:dyDescent="0.2">
      <c r="R162" s="257"/>
      <c r="S162" s="257"/>
      <c r="T162" s="257"/>
      <c r="U162" s="257"/>
      <c r="V162" s="257"/>
      <c r="W162" s="257"/>
      <c r="X162" s="257"/>
      <c r="Y162" s="257"/>
      <c r="Z162" s="257"/>
      <c r="AA162" s="257"/>
    </row>
    <row r="163" spans="18:27" ht="12.75" customHeight="1" x14ac:dyDescent="0.2">
      <c r="R163" s="257"/>
      <c r="S163" s="257"/>
      <c r="T163" s="257"/>
      <c r="U163" s="257"/>
      <c r="V163" s="257"/>
      <c r="W163" s="257"/>
      <c r="X163" s="257"/>
      <c r="Y163" s="257"/>
      <c r="Z163" s="257"/>
      <c r="AA163" s="257"/>
    </row>
    <row r="164" spans="18:27" ht="12.75" customHeight="1" x14ac:dyDescent="0.2">
      <c r="R164" s="257"/>
      <c r="S164" s="257"/>
      <c r="T164" s="257"/>
      <c r="U164" s="257"/>
      <c r="V164" s="257"/>
      <c r="W164" s="257"/>
      <c r="X164" s="257"/>
      <c r="Y164" s="257"/>
      <c r="Z164" s="257"/>
      <c r="AA164" s="257"/>
    </row>
    <row r="165" spans="18:27" ht="12.75" customHeight="1" x14ac:dyDescent="0.2">
      <c r="R165" s="257"/>
      <c r="S165" s="257"/>
      <c r="T165" s="257"/>
      <c r="U165" s="257"/>
      <c r="V165" s="257"/>
      <c r="W165" s="257"/>
      <c r="X165" s="257"/>
      <c r="Y165" s="257"/>
      <c r="Z165" s="257"/>
      <c r="AA165" s="257"/>
    </row>
    <row r="166" spans="18:27" ht="12.75" customHeight="1" x14ac:dyDescent="0.2">
      <c r="R166" s="257"/>
      <c r="S166" s="257"/>
      <c r="T166" s="257"/>
      <c r="U166" s="257"/>
      <c r="V166" s="257"/>
      <c r="W166" s="257"/>
      <c r="X166" s="257"/>
      <c r="Y166" s="257"/>
      <c r="Z166" s="257"/>
      <c r="AA166" s="257"/>
    </row>
    <row r="167" spans="18:27" ht="12.75" customHeight="1" x14ac:dyDescent="0.2">
      <c r="R167" s="257"/>
      <c r="S167" s="257"/>
      <c r="T167" s="257"/>
      <c r="U167" s="257"/>
      <c r="V167" s="257"/>
      <c r="W167" s="257"/>
      <c r="X167" s="257"/>
      <c r="Y167" s="257"/>
      <c r="Z167" s="257"/>
      <c r="AA167" s="257"/>
    </row>
    <row r="168" spans="18:27" ht="12.75" customHeight="1" x14ac:dyDescent="0.2">
      <c r="R168" s="257"/>
      <c r="S168" s="257"/>
      <c r="T168" s="257"/>
      <c r="U168" s="257"/>
      <c r="V168" s="257"/>
      <c r="W168" s="257"/>
      <c r="X168" s="257"/>
      <c r="Y168" s="257"/>
      <c r="Z168" s="257"/>
      <c r="AA168" s="257"/>
    </row>
    <row r="169" spans="18:27" ht="12.75" customHeight="1" x14ac:dyDescent="0.2">
      <c r="R169" s="257"/>
      <c r="S169" s="257"/>
      <c r="T169" s="257"/>
      <c r="U169" s="257"/>
      <c r="V169" s="257"/>
      <c r="W169" s="257"/>
      <c r="X169" s="257"/>
      <c r="Y169" s="257"/>
      <c r="Z169" s="257"/>
      <c r="AA169" s="257"/>
    </row>
    <row r="170" spans="18:27" ht="12.75" customHeight="1" x14ac:dyDescent="0.2">
      <c r="R170" s="257"/>
      <c r="S170" s="257"/>
      <c r="T170" s="257"/>
      <c r="U170" s="257"/>
      <c r="V170" s="257"/>
      <c r="W170" s="257"/>
      <c r="X170" s="257"/>
      <c r="Y170" s="257"/>
      <c r="Z170" s="257"/>
      <c r="AA170" s="257"/>
    </row>
    <row r="171" spans="18:27" ht="12.75" customHeight="1" x14ac:dyDescent="0.2">
      <c r="R171" s="257"/>
      <c r="S171" s="257"/>
      <c r="T171" s="257"/>
      <c r="U171" s="257"/>
      <c r="V171" s="257"/>
      <c r="W171" s="257"/>
      <c r="X171" s="257"/>
      <c r="Y171" s="257"/>
      <c r="Z171" s="257"/>
      <c r="AA171" s="257"/>
    </row>
    <row r="172" spans="18:27" ht="12.75" customHeight="1" x14ac:dyDescent="0.2">
      <c r="R172" s="257"/>
      <c r="S172" s="257"/>
      <c r="T172" s="257"/>
      <c r="U172" s="257"/>
      <c r="V172" s="257"/>
      <c r="W172" s="257"/>
      <c r="X172" s="257"/>
      <c r="Y172" s="257"/>
      <c r="Z172" s="257"/>
      <c r="AA172" s="257"/>
    </row>
    <row r="173" spans="18:27" ht="12.75" customHeight="1" x14ac:dyDescent="0.2">
      <c r="R173" s="257"/>
      <c r="S173" s="257"/>
      <c r="T173" s="257"/>
      <c r="U173" s="257"/>
      <c r="V173" s="257"/>
      <c r="W173" s="257"/>
      <c r="X173" s="257"/>
      <c r="Y173" s="257"/>
      <c r="Z173" s="257"/>
      <c r="AA173" s="257"/>
    </row>
    <row r="174" spans="18:27" ht="12.75" customHeight="1" x14ac:dyDescent="0.2">
      <c r="R174" s="257"/>
      <c r="S174" s="257"/>
      <c r="T174" s="257"/>
      <c r="U174" s="257"/>
      <c r="V174" s="257"/>
      <c r="W174" s="257"/>
      <c r="X174" s="257"/>
      <c r="Y174" s="257"/>
      <c r="Z174" s="257"/>
      <c r="AA174" s="257"/>
    </row>
    <row r="175" spans="18:27" ht="12.75" customHeight="1" x14ac:dyDescent="0.2">
      <c r="R175" s="257"/>
      <c r="S175" s="257"/>
      <c r="T175" s="257"/>
      <c r="U175" s="257"/>
      <c r="V175" s="257"/>
      <c r="W175" s="257"/>
      <c r="X175" s="257"/>
      <c r="Y175" s="257"/>
      <c r="Z175" s="257"/>
      <c r="AA175" s="257"/>
    </row>
    <row r="176" spans="18:27" ht="12.75" customHeight="1" x14ac:dyDescent="0.2">
      <c r="R176" s="257"/>
      <c r="S176" s="257"/>
      <c r="T176" s="257"/>
      <c r="U176" s="257"/>
      <c r="V176" s="257"/>
      <c r="W176" s="257"/>
      <c r="X176" s="257"/>
      <c r="Y176" s="257"/>
      <c r="Z176" s="257"/>
      <c r="AA176" s="257"/>
    </row>
    <row r="177" spans="18:27" ht="12.75" customHeight="1" x14ac:dyDescent="0.2">
      <c r="R177" s="257"/>
      <c r="S177" s="257"/>
      <c r="T177" s="257"/>
      <c r="U177" s="257"/>
      <c r="V177" s="257"/>
      <c r="W177" s="257"/>
      <c r="X177" s="257"/>
      <c r="Y177" s="257"/>
      <c r="Z177" s="257"/>
      <c r="AA177" s="257"/>
    </row>
    <row r="178" spans="18:27" ht="12.75" customHeight="1" x14ac:dyDescent="0.2">
      <c r="R178" s="257"/>
      <c r="S178" s="257"/>
      <c r="T178" s="257"/>
      <c r="U178" s="257"/>
      <c r="V178" s="257"/>
      <c r="W178" s="257"/>
      <c r="X178" s="257"/>
      <c r="Y178" s="257"/>
      <c r="Z178" s="257"/>
      <c r="AA178" s="257"/>
    </row>
    <row r="179" spans="18:27" ht="12.75" customHeight="1" x14ac:dyDescent="0.2">
      <c r="R179" s="257"/>
      <c r="S179" s="257"/>
      <c r="T179" s="257"/>
      <c r="U179" s="257"/>
      <c r="V179" s="257"/>
      <c r="W179" s="257"/>
      <c r="X179" s="257"/>
      <c r="Y179" s="257"/>
      <c r="Z179" s="257"/>
      <c r="AA179" s="257"/>
    </row>
    <row r="180" spans="18:27" ht="12.75" customHeight="1" x14ac:dyDescent="0.2">
      <c r="R180" s="257"/>
      <c r="S180" s="257"/>
      <c r="T180" s="257"/>
      <c r="U180" s="257"/>
      <c r="V180" s="257"/>
      <c r="W180" s="257"/>
      <c r="X180" s="257"/>
      <c r="Y180" s="257"/>
      <c r="Z180" s="257"/>
      <c r="AA180" s="257"/>
    </row>
    <row r="181" spans="18:27" ht="12.75" customHeight="1" x14ac:dyDescent="0.2">
      <c r="R181" s="257"/>
      <c r="S181" s="257"/>
      <c r="T181" s="257"/>
      <c r="U181" s="257"/>
      <c r="V181" s="257"/>
      <c r="W181" s="257"/>
      <c r="X181" s="257"/>
      <c r="Y181" s="257"/>
      <c r="Z181" s="257"/>
      <c r="AA181" s="257"/>
    </row>
    <row r="182" spans="18:27" ht="12.75" customHeight="1" x14ac:dyDescent="0.2">
      <c r="R182" s="257"/>
      <c r="S182" s="257"/>
      <c r="T182" s="257"/>
      <c r="U182" s="257"/>
      <c r="V182" s="257"/>
      <c r="W182" s="257"/>
      <c r="X182" s="257"/>
      <c r="Y182" s="257"/>
      <c r="Z182" s="257"/>
      <c r="AA182" s="257"/>
    </row>
    <row r="183" spans="18:27" ht="12.75" customHeight="1" x14ac:dyDescent="0.2">
      <c r="R183" s="257"/>
      <c r="S183" s="257"/>
      <c r="T183" s="257"/>
      <c r="U183" s="257"/>
      <c r="V183" s="257"/>
      <c r="W183" s="257"/>
      <c r="X183" s="257"/>
      <c r="Y183" s="257"/>
      <c r="Z183" s="257"/>
      <c r="AA183" s="257"/>
    </row>
    <row r="184" spans="18:27" ht="12.75" customHeight="1" x14ac:dyDescent="0.2">
      <c r="R184" s="257"/>
      <c r="S184" s="257"/>
      <c r="T184" s="257"/>
      <c r="U184" s="257"/>
      <c r="V184" s="257"/>
      <c r="W184" s="257"/>
      <c r="X184" s="257"/>
      <c r="Y184" s="257"/>
      <c r="Z184" s="257"/>
      <c r="AA184" s="257"/>
    </row>
    <row r="185" spans="18:27" ht="12.75" customHeight="1" x14ac:dyDescent="0.2">
      <c r="R185" s="257"/>
      <c r="S185" s="257"/>
      <c r="T185" s="257"/>
      <c r="U185" s="257"/>
      <c r="V185" s="257"/>
      <c r="W185" s="257"/>
      <c r="X185" s="257"/>
      <c r="Y185" s="257"/>
      <c r="Z185" s="257"/>
      <c r="AA185" s="257"/>
    </row>
    <row r="186" spans="18:27" ht="12.75" customHeight="1" x14ac:dyDescent="0.2">
      <c r="R186" s="257"/>
      <c r="S186" s="257"/>
      <c r="T186" s="257"/>
      <c r="U186" s="257"/>
      <c r="V186" s="257"/>
      <c r="W186" s="257"/>
      <c r="X186" s="257"/>
      <c r="Y186" s="257"/>
      <c r="Z186" s="257"/>
      <c r="AA186" s="257"/>
    </row>
    <row r="187" spans="18:27" ht="12.75" customHeight="1" x14ac:dyDescent="0.2">
      <c r="R187" s="257"/>
      <c r="S187" s="257"/>
      <c r="T187" s="257"/>
      <c r="U187" s="257"/>
      <c r="V187" s="257"/>
      <c r="W187" s="257"/>
      <c r="X187" s="257"/>
      <c r="Y187" s="257"/>
      <c r="Z187" s="257"/>
      <c r="AA187" s="257"/>
    </row>
    <row r="188" spans="18:27" ht="12.75" customHeight="1" x14ac:dyDescent="0.2">
      <c r="R188" s="257"/>
      <c r="S188" s="257"/>
      <c r="T188" s="257"/>
      <c r="U188" s="257"/>
      <c r="V188" s="257"/>
      <c r="W188" s="257"/>
      <c r="X188" s="257"/>
      <c r="Y188" s="257"/>
      <c r="Z188" s="257"/>
      <c r="AA188" s="257"/>
    </row>
    <row r="189" spans="18:27" ht="12.75" customHeight="1" x14ac:dyDescent="0.2">
      <c r="R189" s="257"/>
      <c r="S189" s="257"/>
      <c r="T189" s="257"/>
      <c r="U189" s="257"/>
      <c r="V189" s="257"/>
      <c r="W189" s="257"/>
      <c r="X189" s="257"/>
      <c r="Y189" s="257"/>
      <c r="Z189" s="257"/>
      <c r="AA189" s="257"/>
    </row>
    <row r="190" spans="18:27" ht="12.75" customHeight="1" x14ac:dyDescent="0.2">
      <c r="R190" s="257"/>
      <c r="S190" s="257"/>
      <c r="T190" s="257"/>
      <c r="U190" s="257"/>
      <c r="V190" s="257"/>
      <c r="W190" s="257"/>
      <c r="X190" s="257"/>
      <c r="Y190" s="257"/>
      <c r="Z190" s="257"/>
      <c r="AA190" s="257"/>
    </row>
    <row r="191" spans="18:27" ht="12.75" customHeight="1" x14ac:dyDescent="0.2">
      <c r="R191" s="257"/>
      <c r="S191" s="257"/>
      <c r="T191" s="257"/>
      <c r="U191" s="257"/>
      <c r="V191" s="257"/>
      <c r="W191" s="257"/>
      <c r="X191" s="257"/>
      <c r="Y191" s="257"/>
      <c r="Z191" s="257"/>
      <c r="AA191" s="257"/>
    </row>
    <row r="192" spans="18:27" ht="12.75" customHeight="1" x14ac:dyDescent="0.2">
      <c r="R192" s="257"/>
      <c r="S192" s="257"/>
      <c r="T192" s="257"/>
      <c r="U192" s="257"/>
      <c r="V192" s="257"/>
      <c r="W192" s="257"/>
      <c r="X192" s="257"/>
      <c r="Y192" s="257"/>
      <c r="Z192" s="257"/>
      <c r="AA192" s="257"/>
    </row>
    <row r="193" spans="18:27" ht="12.75" customHeight="1" x14ac:dyDescent="0.2">
      <c r="R193" s="257"/>
      <c r="S193" s="257"/>
      <c r="T193" s="257"/>
      <c r="U193" s="257"/>
      <c r="V193" s="257"/>
      <c r="W193" s="257"/>
      <c r="X193" s="257"/>
      <c r="Y193" s="257"/>
      <c r="Z193" s="257"/>
      <c r="AA193" s="257"/>
    </row>
    <row r="194" spans="18:27" ht="12.75" customHeight="1" x14ac:dyDescent="0.2">
      <c r="R194" s="257"/>
      <c r="S194" s="257"/>
      <c r="T194" s="257"/>
      <c r="U194" s="257"/>
      <c r="V194" s="257"/>
      <c r="W194" s="257"/>
      <c r="X194" s="257"/>
      <c r="Y194" s="257"/>
      <c r="Z194" s="257"/>
      <c r="AA194" s="257"/>
    </row>
    <row r="195" spans="18:27" ht="12.75" customHeight="1" x14ac:dyDescent="0.2">
      <c r="R195" s="257"/>
      <c r="S195" s="257"/>
      <c r="T195" s="257"/>
      <c r="U195" s="257"/>
      <c r="V195" s="257"/>
      <c r="W195" s="257"/>
      <c r="X195" s="257"/>
      <c r="Y195" s="257"/>
      <c r="Z195" s="257"/>
      <c r="AA195" s="257"/>
    </row>
    <row r="196" spans="18:27" ht="12.75" customHeight="1" x14ac:dyDescent="0.2">
      <c r="R196" s="257"/>
      <c r="S196" s="257"/>
      <c r="T196" s="257"/>
      <c r="U196" s="257"/>
      <c r="V196" s="257"/>
      <c r="W196" s="257"/>
      <c r="X196" s="257"/>
      <c r="Y196" s="257"/>
      <c r="Z196" s="257"/>
      <c r="AA196" s="257"/>
    </row>
    <row r="197" spans="18:27" ht="12.75" customHeight="1" x14ac:dyDescent="0.2">
      <c r="R197" s="257"/>
      <c r="S197" s="257"/>
      <c r="T197" s="257"/>
      <c r="U197" s="257"/>
      <c r="V197" s="257"/>
      <c r="W197" s="257"/>
      <c r="X197" s="257"/>
      <c r="Y197" s="257"/>
      <c r="Z197" s="257"/>
      <c r="AA197" s="257"/>
    </row>
    <row r="198" spans="18:27" ht="12.75" customHeight="1" x14ac:dyDescent="0.2">
      <c r="R198" s="257"/>
      <c r="S198" s="257"/>
      <c r="T198" s="257"/>
      <c r="U198" s="257"/>
      <c r="V198" s="257"/>
      <c r="W198" s="257"/>
      <c r="X198" s="257"/>
      <c r="Y198" s="257"/>
      <c r="Z198" s="257"/>
      <c r="AA198" s="257"/>
    </row>
    <row r="199" spans="18:27" ht="12.75" customHeight="1" x14ac:dyDescent="0.2">
      <c r="R199" s="257"/>
      <c r="S199" s="257"/>
      <c r="T199" s="257"/>
      <c r="U199" s="257"/>
      <c r="V199" s="257"/>
      <c r="W199" s="257"/>
      <c r="X199" s="257"/>
      <c r="Y199" s="257"/>
      <c r="Z199" s="257"/>
      <c r="AA199" s="257"/>
    </row>
    <row r="200" spans="18:27" ht="12.75" customHeight="1" x14ac:dyDescent="0.2">
      <c r="R200" s="257"/>
      <c r="S200" s="257"/>
      <c r="T200" s="257"/>
      <c r="U200" s="257"/>
      <c r="V200" s="257"/>
      <c r="W200" s="257"/>
      <c r="X200" s="257"/>
      <c r="Y200" s="257"/>
      <c r="Z200" s="257"/>
      <c r="AA200" s="257"/>
    </row>
    <row r="201" spans="18:27" ht="12.75" customHeight="1" x14ac:dyDescent="0.2">
      <c r="R201" s="257"/>
      <c r="S201" s="257"/>
      <c r="T201" s="257"/>
      <c r="U201" s="257"/>
      <c r="V201" s="257"/>
      <c r="W201" s="257"/>
      <c r="X201" s="257"/>
      <c r="Y201" s="257"/>
      <c r="Z201" s="257"/>
      <c r="AA201" s="257"/>
    </row>
    <row r="202" spans="18:27" ht="12.75" customHeight="1" x14ac:dyDescent="0.2">
      <c r="R202" s="257"/>
      <c r="S202" s="257"/>
      <c r="T202" s="257"/>
      <c r="U202" s="257"/>
      <c r="V202" s="257"/>
      <c r="W202" s="257"/>
      <c r="X202" s="257"/>
      <c r="Y202" s="257"/>
      <c r="Z202" s="257"/>
      <c r="AA202" s="257"/>
    </row>
    <row r="203" spans="18:27" ht="12.75" customHeight="1" x14ac:dyDescent="0.2">
      <c r="R203" s="257"/>
      <c r="S203" s="257"/>
      <c r="T203" s="257"/>
      <c r="U203" s="257"/>
      <c r="V203" s="257"/>
      <c r="W203" s="257"/>
      <c r="X203" s="257"/>
      <c r="Y203" s="257"/>
      <c r="Z203" s="257"/>
      <c r="AA203" s="257"/>
    </row>
    <row r="204" spans="18:27" ht="12.75" customHeight="1" x14ac:dyDescent="0.2">
      <c r="R204" s="257"/>
      <c r="S204" s="257"/>
      <c r="T204" s="257"/>
      <c r="U204" s="257"/>
      <c r="V204" s="257"/>
      <c r="W204" s="257"/>
      <c r="X204" s="257"/>
      <c r="Y204" s="257"/>
      <c r="Z204" s="257"/>
      <c r="AA204" s="257"/>
    </row>
    <row r="205" spans="18:27" ht="12.75" customHeight="1" x14ac:dyDescent="0.2">
      <c r="R205" s="257"/>
      <c r="S205" s="257"/>
      <c r="T205" s="257"/>
      <c r="U205" s="257"/>
      <c r="V205" s="257"/>
      <c r="W205" s="257"/>
      <c r="X205" s="257"/>
      <c r="Y205" s="257"/>
      <c r="Z205" s="257"/>
      <c r="AA205" s="257"/>
    </row>
    <row r="206" spans="18:27" ht="12.75" customHeight="1" x14ac:dyDescent="0.2">
      <c r="R206" s="257"/>
      <c r="S206" s="257"/>
      <c r="T206" s="257"/>
      <c r="U206" s="257"/>
      <c r="V206" s="257"/>
      <c r="W206" s="257"/>
      <c r="X206" s="257"/>
      <c r="Y206" s="257"/>
      <c r="Z206" s="257"/>
      <c r="AA206" s="257"/>
    </row>
    <row r="207" spans="18:27" ht="12.75" customHeight="1" x14ac:dyDescent="0.2">
      <c r="R207" s="257"/>
      <c r="S207" s="257"/>
      <c r="T207" s="257"/>
      <c r="U207" s="257"/>
      <c r="V207" s="257"/>
      <c r="W207" s="257"/>
      <c r="X207" s="257"/>
      <c r="Y207" s="257"/>
      <c r="Z207" s="257"/>
      <c r="AA207" s="257"/>
    </row>
    <row r="208" spans="18:27" ht="12.75" customHeight="1" x14ac:dyDescent="0.2">
      <c r="R208" s="257"/>
      <c r="S208" s="257"/>
      <c r="T208" s="257"/>
      <c r="U208" s="257"/>
      <c r="V208" s="257"/>
      <c r="W208" s="257"/>
      <c r="X208" s="257"/>
      <c r="Y208" s="257"/>
      <c r="Z208" s="257"/>
      <c r="AA208" s="257"/>
    </row>
    <row r="209" spans="18:27" ht="12.75" customHeight="1" x14ac:dyDescent="0.2">
      <c r="R209" s="257"/>
      <c r="S209" s="257"/>
      <c r="T209" s="257"/>
      <c r="U209" s="257"/>
      <c r="V209" s="257"/>
      <c r="W209" s="257"/>
      <c r="X209" s="257"/>
      <c r="Y209" s="257"/>
      <c r="Z209" s="257"/>
      <c r="AA209" s="257"/>
    </row>
    <row r="210" spans="18:27" ht="12.75" customHeight="1" x14ac:dyDescent="0.2">
      <c r="R210" s="257"/>
      <c r="S210" s="257"/>
      <c r="T210" s="257"/>
      <c r="U210" s="257"/>
      <c r="V210" s="257"/>
      <c r="W210" s="257"/>
      <c r="X210" s="257"/>
      <c r="Y210" s="257"/>
      <c r="Z210" s="257"/>
      <c r="AA210" s="257"/>
    </row>
    <row r="211" spans="18:27" ht="12.75" customHeight="1" x14ac:dyDescent="0.2">
      <c r="R211" s="257"/>
      <c r="S211" s="257"/>
      <c r="T211" s="257"/>
      <c r="U211" s="257"/>
      <c r="V211" s="257"/>
      <c r="W211" s="257"/>
      <c r="X211" s="257"/>
      <c r="Y211" s="257"/>
      <c r="Z211" s="257"/>
      <c r="AA211" s="257"/>
    </row>
    <row r="212" spans="18:27" ht="12.75" customHeight="1" x14ac:dyDescent="0.2">
      <c r="R212" s="257"/>
      <c r="S212" s="257"/>
      <c r="T212" s="257"/>
      <c r="U212" s="257"/>
      <c r="V212" s="257"/>
      <c r="W212" s="257"/>
      <c r="X212" s="257"/>
      <c r="Y212" s="257"/>
      <c r="Z212" s="257"/>
      <c r="AA212" s="257"/>
    </row>
    <row r="213" spans="18:27" ht="12.75" customHeight="1" x14ac:dyDescent="0.2">
      <c r="R213" s="257"/>
      <c r="S213" s="257"/>
      <c r="T213" s="257"/>
      <c r="U213" s="257"/>
      <c r="V213" s="257"/>
      <c r="W213" s="257"/>
      <c r="X213" s="257"/>
      <c r="Y213" s="257"/>
      <c r="Z213" s="257"/>
      <c r="AA213" s="257"/>
    </row>
    <row r="214" spans="18:27" ht="12.75" customHeight="1" x14ac:dyDescent="0.2">
      <c r="R214" s="257"/>
      <c r="S214" s="257"/>
      <c r="T214" s="257"/>
      <c r="U214" s="257"/>
      <c r="V214" s="257"/>
      <c r="W214" s="257"/>
      <c r="X214" s="257"/>
      <c r="Y214" s="257"/>
      <c r="Z214" s="257"/>
      <c r="AA214" s="257"/>
    </row>
    <row r="215" spans="18:27" ht="12.75" customHeight="1" x14ac:dyDescent="0.2">
      <c r="R215" s="257"/>
      <c r="S215" s="257"/>
      <c r="T215" s="257"/>
      <c r="U215" s="257"/>
      <c r="V215" s="257"/>
      <c r="W215" s="257"/>
      <c r="X215" s="257"/>
      <c r="Y215" s="257"/>
      <c r="Z215" s="257"/>
      <c r="AA215" s="257"/>
    </row>
    <row r="216" spans="18:27" ht="12.75" customHeight="1" x14ac:dyDescent="0.2">
      <c r="R216" s="257"/>
      <c r="S216" s="257"/>
      <c r="T216" s="257"/>
      <c r="U216" s="257"/>
      <c r="V216" s="257"/>
      <c r="W216" s="257"/>
      <c r="X216" s="257"/>
      <c r="Y216" s="257"/>
      <c r="Z216" s="257"/>
      <c r="AA216" s="257"/>
    </row>
    <row r="217" spans="18:27" ht="12.75" customHeight="1" x14ac:dyDescent="0.2">
      <c r="R217" s="257"/>
      <c r="S217" s="257"/>
      <c r="T217" s="257"/>
      <c r="U217" s="257"/>
      <c r="V217" s="257"/>
      <c r="W217" s="257"/>
      <c r="X217" s="257"/>
      <c r="Y217" s="257"/>
      <c r="Z217" s="257"/>
      <c r="AA217" s="257"/>
    </row>
    <row r="218" spans="18:27" ht="12.75" customHeight="1" x14ac:dyDescent="0.2">
      <c r="R218" s="257"/>
      <c r="S218" s="257"/>
      <c r="T218" s="257"/>
      <c r="U218" s="257"/>
      <c r="V218" s="257"/>
      <c r="W218" s="257"/>
      <c r="X218" s="257"/>
      <c r="Y218" s="257"/>
      <c r="Z218" s="257"/>
      <c r="AA218" s="257"/>
    </row>
    <row r="219" spans="18:27" ht="12.75" customHeight="1" x14ac:dyDescent="0.2">
      <c r="R219" s="257"/>
      <c r="S219" s="257"/>
      <c r="T219" s="257"/>
      <c r="U219" s="257"/>
      <c r="V219" s="257"/>
      <c r="W219" s="257"/>
      <c r="X219" s="257"/>
      <c r="Y219" s="257"/>
      <c r="Z219" s="257"/>
      <c r="AA219" s="257"/>
    </row>
    <row r="220" spans="18:27" ht="12.75" customHeight="1" x14ac:dyDescent="0.2">
      <c r="R220" s="257"/>
      <c r="S220" s="257"/>
      <c r="T220" s="257"/>
      <c r="U220" s="257"/>
      <c r="V220" s="257"/>
      <c r="W220" s="257"/>
      <c r="X220" s="257"/>
      <c r="Y220" s="257"/>
      <c r="Z220" s="257"/>
      <c r="AA220" s="257"/>
    </row>
    <row r="221" spans="18:27" ht="12.75" customHeight="1" x14ac:dyDescent="0.2">
      <c r="R221" s="257"/>
      <c r="S221" s="257"/>
      <c r="T221" s="257"/>
      <c r="U221" s="257"/>
      <c r="V221" s="257"/>
      <c r="W221" s="257"/>
      <c r="X221" s="257"/>
      <c r="Y221" s="257"/>
      <c r="Z221" s="257"/>
      <c r="AA221" s="257"/>
    </row>
    <row r="222" spans="18:27" ht="12.75" customHeight="1" x14ac:dyDescent="0.2">
      <c r="R222" s="257"/>
      <c r="S222" s="257"/>
      <c r="T222" s="257"/>
      <c r="U222" s="257"/>
      <c r="V222" s="257"/>
      <c r="W222" s="257"/>
      <c r="X222" s="257"/>
      <c r="Y222" s="257"/>
      <c r="Z222" s="257"/>
      <c r="AA222" s="257"/>
    </row>
    <row r="223" spans="18:27" ht="12.75" customHeight="1" x14ac:dyDescent="0.2">
      <c r="R223" s="257"/>
      <c r="S223" s="257"/>
      <c r="T223" s="257"/>
      <c r="U223" s="257"/>
      <c r="V223" s="257"/>
      <c r="W223" s="257"/>
      <c r="X223" s="257"/>
      <c r="Y223" s="257"/>
      <c r="Z223" s="257"/>
      <c r="AA223" s="257"/>
    </row>
    <row r="224" spans="18:27" ht="12.75" customHeight="1" x14ac:dyDescent="0.2">
      <c r="R224" s="257"/>
      <c r="S224" s="257"/>
      <c r="T224" s="257"/>
      <c r="U224" s="257"/>
      <c r="V224" s="257"/>
      <c r="W224" s="257"/>
      <c r="X224" s="257"/>
      <c r="Y224" s="257"/>
      <c r="Z224" s="257"/>
      <c r="AA224" s="257"/>
    </row>
    <row r="225" spans="18:27" ht="12.75" customHeight="1" x14ac:dyDescent="0.2">
      <c r="R225" s="257"/>
      <c r="S225" s="257"/>
      <c r="T225" s="257"/>
      <c r="U225" s="257"/>
      <c r="V225" s="257"/>
      <c r="W225" s="257"/>
      <c r="X225" s="257"/>
      <c r="Y225" s="257"/>
      <c r="Z225" s="257"/>
      <c r="AA225" s="257"/>
    </row>
    <row r="226" spans="18:27" ht="12.75" customHeight="1" x14ac:dyDescent="0.2">
      <c r="R226" s="257"/>
      <c r="S226" s="257"/>
      <c r="T226" s="257"/>
      <c r="U226" s="257"/>
      <c r="V226" s="257"/>
      <c r="W226" s="257"/>
      <c r="X226" s="257"/>
      <c r="Y226" s="257"/>
      <c r="Z226" s="257"/>
      <c r="AA226" s="257"/>
    </row>
    <row r="227" spans="18:27" ht="12.75" customHeight="1" x14ac:dyDescent="0.2">
      <c r="R227" s="257"/>
      <c r="S227" s="257"/>
      <c r="T227" s="257"/>
      <c r="U227" s="257"/>
      <c r="V227" s="257"/>
      <c r="W227" s="257"/>
      <c r="X227" s="257"/>
      <c r="Y227" s="257"/>
      <c r="Z227" s="257"/>
      <c r="AA227" s="257"/>
    </row>
    <row r="228" spans="18:27" ht="12.75" customHeight="1" x14ac:dyDescent="0.2">
      <c r="R228" s="257"/>
      <c r="S228" s="257"/>
      <c r="T228" s="257"/>
      <c r="U228" s="257"/>
      <c r="V228" s="257"/>
      <c r="W228" s="257"/>
      <c r="X228" s="257"/>
      <c r="Y228" s="257"/>
      <c r="Z228" s="257"/>
      <c r="AA228" s="257"/>
    </row>
    <row r="229" spans="18:27" ht="12.75" customHeight="1" x14ac:dyDescent="0.2">
      <c r="R229" s="257"/>
      <c r="S229" s="257"/>
      <c r="T229" s="257"/>
      <c r="U229" s="257"/>
      <c r="V229" s="257"/>
      <c r="W229" s="257"/>
      <c r="X229" s="257"/>
      <c r="Y229" s="257"/>
      <c r="Z229" s="257"/>
      <c r="AA229" s="257"/>
    </row>
    <row r="230" spans="18:27" ht="12.75" customHeight="1" x14ac:dyDescent="0.2">
      <c r="R230" s="257"/>
      <c r="S230" s="257"/>
      <c r="T230" s="257"/>
      <c r="U230" s="257"/>
      <c r="V230" s="257"/>
      <c r="W230" s="257"/>
      <c r="X230" s="257"/>
      <c r="Y230" s="257"/>
      <c r="Z230" s="257"/>
      <c r="AA230" s="257"/>
    </row>
    <row r="231" spans="18:27" ht="12.75" customHeight="1" x14ac:dyDescent="0.2">
      <c r="R231" s="257"/>
      <c r="S231" s="257"/>
      <c r="T231" s="257"/>
      <c r="U231" s="257"/>
      <c r="V231" s="257"/>
      <c r="W231" s="257"/>
      <c r="X231" s="257"/>
      <c r="Y231" s="257"/>
      <c r="Z231" s="257"/>
      <c r="AA231" s="257"/>
    </row>
    <row r="232" spans="18:27" ht="12.75" customHeight="1" x14ac:dyDescent="0.2">
      <c r="R232" s="257"/>
      <c r="S232" s="257"/>
      <c r="T232" s="257"/>
      <c r="U232" s="257"/>
      <c r="V232" s="257"/>
      <c r="W232" s="257"/>
      <c r="X232" s="257"/>
      <c r="Y232" s="257"/>
      <c r="Z232" s="257"/>
      <c r="AA232" s="257"/>
    </row>
    <row r="233" spans="18:27" ht="12.75" customHeight="1" x14ac:dyDescent="0.2">
      <c r="R233" s="257"/>
      <c r="S233" s="257"/>
      <c r="T233" s="257"/>
      <c r="U233" s="257"/>
      <c r="V233" s="257"/>
      <c r="W233" s="257"/>
      <c r="X233" s="257"/>
      <c r="Y233" s="257"/>
      <c r="Z233" s="257"/>
      <c r="AA233" s="257"/>
    </row>
    <row r="234" spans="18:27" ht="12.75" customHeight="1" x14ac:dyDescent="0.2">
      <c r="R234" s="257"/>
      <c r="S234" s="257"/>
      <c r="T234" s="257"/>
      <c r="U234" s="257"/>
      <c r="V234" s="257"/>
      <c r="W234" s="257"/>
      <c r="X234" s="257"/>
      <c r="Y234" s="257"/>
      <c r="Z234" s="257"/>
      <c r="AA234" s="257"/>
    </row>
    <row r="235" spans="18:27" ht="12.75" customHeight="1" x14ac:dyDescent="0.2">
      <c r="R235" s="257"/>
      <c r="S235" s="257"/>
      <c r="T235" s="257"/>
      <c r="U235" s="257"/>
      <c r="V235" s="257"/>
      <c r="W235" s="257"/>
      <c r="X235" s="257"/>
      <c r="Y235" s="257"/>
      <c r="Z235" s="257"/>
      <c r="AA235" s="257"/>
    </row>
    <row r="236" spans="18:27" ht="12.75" customHeight="1" x14ac:dyDescent="0.2">
      <c r="R236" s="257"/>
      <c r="S236" s="257"/>
      <c r="T236" s="257"/>
      <c r="U236" s="257"/>
      <c r="V236" s="257"/>
      <c r="W236" s="257"/>
      <c r="X236" s="257"/>
      <c r="Y236" s="257"/>
      <c r="Z236" s="257"/>
      <c r="AA236" s="257"/>
    </row>
    <row r="237" spans="18:27" ht="12.75" customHeight="1" x14ac:dyDescent="0.2">
      <c r="R237" s="257"/>
      <c r="S237" s="257"/>
      <c r="T237" s="257"/>
      <c r="U237" s="257"/>
      <c r="V237" s="257"/>
      <c r="W237" s="257"/>
      <c r="X237" s="257"/>
      <c r="Y237" s="257"/>
      <c r="Z237" s="257"/>
      <c r="AA237" s="257"/>
    </row>
    <row r="238" spans="18:27" ht="12.75" customHeight="1" x14ac:dyDescent="0.2">
      <c r="R238" s="257"/>
      <c r="S238" s="257"/>
      <c r="T238" s="257"/>
      <c r="U238" s="257"/>
      <c r="V238" s="257"/>
      <c r="W238" s="257"/>
      <c r="X238" s="257"/>
      <c r="Y238" s="257"/>
      <c r="Z238" s="257"/>
      <c r="AA238" s="257"/>
    </row>
    <row r="239" spans="18:27" ht="12.75" customHeight="1" x14ac:dyDescent="0.2">
      <c r="R239" s="257"/>
      <c r="S239" s="257"/>
      <c r="T239" s="257"/>
      <c r="U239" s="257"/>
      <c r="V239" s="257"/>
      <c r="W239" s="257"/>
      <c r="X239" s="257"/>
      <c r="Y239" s="257"/>
      <c r="Z239" s="257"/>
      <c r="AA239" s="257"/>
    </row>
    <row r="240" spans="18:27" ht="12.75" customHeight="1" x14ac:dyDescent="0.2">
      <c r="R240" s="257"/>
      <c r="S240" s="257"/>
      <c r="T240" s="257"/>
      <c r="U240" s="257"/>
      <c r="V240" s="257"/>
      <c r="W240" s="257"/>
      <c r="X240" s="257"/>
      <c r="Y240" s="257"/>
      <c r="Z240" s="257"/>
      <c r="AA240" s="257"/>
    </row>
    <row r="241" spans="18:27" ht="12.75" customHeight="1" x14ac:dyDescent="0.2">
      <c r="R241" s="257"/>
      <c r="S241" s="257"/>
      <c r="T241" s="257"/>
      <c r="U241" s="257"/>
      <c r="V241" s="257"/>
      <c r="W241" s="257"/>
      <c r="X241" s="257"/>
      <c r="Y241" s="257"/>
      <c r="Z241" s="257"/>
      <c r="AA241" s="257"/>
    </row>
    <row r="242" spans="18:27" ht="12.75" customHeight="1" x14ac:dyDescent="0.2">
      <c r="R242" s="257"/>
      <c r="S242" s="257"/>
      <c r="T242" s="257"/>
      <c r="U242" s="257"/>
      <c r="V242" s="257"/>
      <c r="W242" s="257"/>
      <c r="X242" s="257"/>
      <c r="Y242" s="257"/>
      <c r="Z242" s="257"/>
      <c r="AA242" s="257"/>
    </row>
    <row r="243" spans="18:27" ht="12.75" customHeight="1" x14ac:dyDescent="0.2">
      <c r="R243" s="257"/>
      <c r="S243" s="257"/>
      <c r="T243" s="257"/>
      <c r="U243" s="257"/>
      <c r="V243" s="257"/>
      <c r="W243" s="257"/>
      <c r="X243" s="257"/>
      <c r="Y243" s="257"/>
      <c r="Z243" s="257"/>
      <c r="AA243" s="257"/>
    </row>
    <row r="244" spans="18:27" ht="12.75" customHeight="1" x14ac:dyDescent="0.2">
      <c r="R244" s="257"/>
      <c r="S244" s="257"/>
      <c r="T244" s="257"/>
      <c r="U244" s="257"/>
      <c r="V244" s="257"/>
      <c r="W244" s="257"/>
      <c r="X244" s="257"/>
      <c r="Y244" s="257"/>
      <c r="Z244" s="257"/>
      <c r="AA244" s="257"/>
    </row>
    <row r="245" spans="18:27" ht="12.75" customHeight="1" x14ac:dyDescent="0.2">
      <c r="R245" s="257"/>
      <c r="S245" s="257"/>
      <c r="T245" s="257"/>
      <c r="U245" s="257"/>
      <c r="V245" s="257"/>
      <c r="W245" s="257"/>
      <c r="X245" s="257"/>
      <c r="Y245" s="257"/>
      <c r="Z245" s="257"/>
      <c r="AA245" s="257"/>
    </row>
    <row r="246" spans="18:27" ht="12.75" customHeight="1" x14ac:dyDescent="0.2">
      <c r="R246" s="257"/>
      <c r="S246" s="257"/>
      <c r="T246" s="257"/>
      <c r="U246" s="257"/>
      <c r="V246" s="257"/>
      <c r="W246" s="257"/>
      <c r="X246" s="257"/>
      <c r="Y246" s="257"/>
      <c r="Z246" s="257"/>
      <c r="AA246" s="257"/>
    </row>
    <row r="247" spans="18:27" ht="12.75" customHeight="1" x14ac:dyDescent="0.2">
      <c r="R247" s="257"/>
      <c r="S247" s="257"/>
      <c r="T247" s="257"/>
      <c r="U247" s="257"/>
      <c r="V247" s="257"/>
      <c r="W247" s="257"/>
      <c r="X247" s="257"/>
      <c r="Y247" s="257"/>
      <c r="Z247" s="257"/>
      <c r="AA247" s="257"/>
    </row>
    <row r="248" spans="18:27" ht="12.75" customHeight="1" x14ac:dyDescent="0.2">
      <c r="R248" s="257"/>
      <c r="S248" s="257"/>
      <c r="T248" s="257"/>
      <c r="U248" s="257"/>
      <c r="V248" s="257"/>
      <c r="W248" s="257"/>
      <c r="X248" s="257"/>
      <c r="Y248" s="257"/>
      <c r="Z248" s="257"/>
      <c r="AA248" s="257"/>
    </row>
    <row r="249" spans="18:27" ht="12.75" customHeight="1" x14ac:dyDescent="0.2">
      <c r="R249" s="257"/>
      <c r="S249" s="257"/>
      <c r="T249" s="257"/>
      <c r="U249" s="257"/>
      <c r="V249" s="257"/>
      <c r="W249" s="257"/>
      <c r="X249" s="257"/>
      <c r="Y249" s="257"/>
      <c r="Z249" s="257"/>
      <c r="AA249" s="257"/>
    </row>
    <row r="250" spans="18:27" ht="12.75" customHeight="1" x14ac:dyDescent="0.2">
      <c r="R250" s="257"/>
      <c r="S250" s="257"/>
      <c r="T250" s="257"/>
      <c r="U250" s="257"/>
      <c r="V250" s="257"/>
      <c r="W250" s="257"/>
      <c r="X250" s="257"/>
      <c r="Y250" s="257"/>
      <c r="Z250" s="257"/>
      <c r="AA250" s="257"/>
    </row>
    <row r="251" spans="18:27" ht="12.75" customHeight="1" x14ac:dyDescent="0.2">
      <c r="R251" s="257"/>
      <c r="S251" s="257"/>
      <c r="T251" s="257"/>
      <c r="U251" s="257"/>
      <c r="V251" s="257"/>
      <c r="W251" s="257"/>
      <c r="X251" s="257"/>
      <c r="Y251" s="257"/>
      <c r="Z251" s="257"/>
      <c r="AA251" s="257"/>
    </row>
    <row r="252" spans="18:27" ht="12.75" customHeight="1" x14ac:dyDescent="0.2">
      <c r="R252" s="257"/>
      <c r="S252" s="257"/>
      <c r="T252" s="257"/>
      <c r="U252" s="257"/>
      <c r="V252" s="257"/>
      <c r="W252" s="257"/>
      <c r="X252" s="257"/>
      <c r="Y252" s="257"/>
      <c r="Z252" s="257"/>
      <c r="AA252" s="257"/>
    </row>
    <row r="253" spans="18:27" ht="12.75" customHeight="1" x14ac:dyDescent="0.2">
      <c r="R253" s="257"/>
      <c r="S253" s="257"/>
      <c r="T253" s="257"/>
      <c r="U253" s="257"/>
      <c r="V253" s="257"/>
      <c r="W253" s="257"/>
      <c r="X253" s="257"/>
      <c r="Y253" s="257"/>
      <c r="Z253" s="257"/>
      <c r="AA253" s="257"/>
    </row>
    <row r="254" spans="18:27" ht="12.75" customHeight="1" x14ac:dyDescent="0.2">
      <c r="R254" s="257"/>
      <c r="S254" s="257"/>
      <c r="T254" s="257"/>
      <c r="U254" s="257"/>
      <c r="V254" s="257"/>
      <c r="W254" s="257"/>
      <c r="X254" s="257"/>
      <c r="Y254" s="257"/>
      <c r="Z254" s="257"/>
      <c r="AA254" s="257"/>
    </row>
    <row r="255" spans="18:27" ht="12.75" customHeight="1" x14ac:dyDescent="0.2">
      <c r="R255" s="257"/>
      <c r="S255" s="257"/>
      <c r="T255" s="257"/>
      <c r="U255" s="257"/>
      <c r="V255" s="257"/>
      <c r="W255" s="257"/>
      <c r="X255" s="257"/>
      <c r="Y255" s="257"/>
      <c r="Z255" s="257"/>
      <c r="AA255" s="257"/>
    </row>
    <row r="256" spans="18:27" ht="12.75" customHeight="1" x14ac:dyDescent="0.2">
      <c r="R256" s="257"/>
      <c r="S256" s="257"/>
      <c r="T256" s="257"/>
      <c r="U256" s="257"/>
      <c r="V256" s="257"/>
      <c r="W256" s="257"/>
      <c r="X256" s="257"/>
      <c r="Y256" s="257"/>
      <c r="Z256" s="257"/>
      <c r="AA256" s="257"/>
    </row>
    <row r="257" spans="18:27" ht="12.75" customHeight="1" x14ac:dyDescent="0.2">
      <c r="R257" s="257"/>
      <c r="S257" s="257"/>
      <c r="T257" s="257"/>
      <c r="U257" s="257"/>
      <c r="V257" s="257"/>
      <c r="W257" s="257"/>
      <c r="X257" s="257"/>
      <c r="Y257" s="257"/>
      <c r="Z257" s="257"/>
      <c r="AA257" s="257"/>
    </row>
    <row r="258" spans="18:27" ht="12.75" customHeight="1" x14ac:dyDescent="0.2">
      <c r="R258" s="257"/>
      <c r="S258" s="257"/>
      <c r="T258" s="257"/>
      <c r="U258" s="257"/>
      <c r="V258" s="257"/>
      <c r="W258" s="257"/>
      <c r="X258" s="257"/>
      <c r="Y258" s="257"/>
      <c r="Z258" s="257"/>
      <c r="AA258" s="257"/>
    </row>
    <row r="259" spans="18:27" ht="12.75" customHeight="1" x14ac:dyDescent="0.2">
      <c r="R259" s="257"/>
      <c r="S259" s="257"/>
      <c r="T259" s="257"/>
      <c r="U259" s="257"/>
      <c r="V259" s="257"/>
      <c r="W259" s="257"/>
      <c r="X259" s="257"/>
      <c r="Y259" s="257"/>
      <c r="Z259" s="257"/>
      <c r="AA259" s="257"/>
    </row>
    <row r="260" spans="18:27" ht="12.75" customHeight="1" x14ac:dyDescent="0.2">
      <c r="R260" s="257"/>
      <c r="S260" s="257"/>
      <c r="T260" s="257"/>
      <c r="U260" s="257"/>
      <c r="V260" s="257"/>
      <c r="W260" s="257"/>
      <c r="X260" s="257"/>
      <c r="Y260" s="257"/>
      <c r="Z260" s="257"/>
      <c r="AA260" s="257"/>
    </row>
    <row r="261" spans="18:27" ht="12.75" customHeight="1" x14ac:dyDescent="0.2">
      <c r="R261" s="257"/>
      <c r="S261" s="257"/>
      <c r="T261" s="257"/>
      <c r="U261" s="257"/>
      <c r="V261" s="257"/>
      <c r="W261" s="257"/>
      <c r="X261" s="257"/>
      <c r="Y261" s="257"/>
      <c r="Z261" s="257"/>
      <c r="AA261" s="257"/>
    </row>
    <row r="262" spans="18:27" ht="12.75" customHeight="1" x14ac:dyDescent="0.2">
      <c r="R262" s="257"/>
      <c r="S262" s="257"/>
      <c r="T262" s="257"/>
      <c r="U262" s="257"/>
      <c r="V262" s="257"/>
      <c r="W262" s="257"/>
      <c r="X262" s="257"/>
      <c r="Y262" s="257"/>
      <c r="Z262" s="257"/>
      <c r="AA262" s="257"/>
    </row>
    <row r="263" spans="18:27" ht="12.75" customHeight="1" x14ac:dyDescent="0.2">
      <c r="R263" s="257"/>
      <c r="S263" s="257"/>
      <c r="T263" s="257"/>
      <c r="U263" s="257"/>
      <c r="V263" s="257"/>
      <c r="W263" s="257"/>
      <c r="X263" s="257"/>
      <c r="Y263" s="257"/>
      <c r="Z263" s="257"/>
      <c r="AA263" s="257"/>
    </row>
    <row r="264" spans="18:27" ht="12.75" customHeight="1" x14ac:dyDescent="0.2">
      <c r="R264" s="257"/>
      <c r="S264" s="257"/>
      <c r="T264" s="257"/>
      <c r="U264" s="257"/>
      <c r="V264" s="257"/>
      <c r="W264" s="257"/>
      <c r="X264" s="257"/>
      <c r="Y264" s="257"/>
      <c r="Z264" s="257"/>
      <c r="AA264" s="257"/>
    </row>
    <row r="265" spans="18:27" ht="12.75" customHeight="1" x14ac:dyDescent="0.2">
      <c r="R265" s="257"/>
      <c r="S265" s="257"/>
      <c r="T265" s="257"/>
      <c r="U265" s="257"/>
      <c r="V265" s="257"/>
      <c r="W265" s="257"/>
      <c r="X265" s="257"/>
      <c r="Y265" s="257"/>
      <c r="Z265" s="257"/>
      <c r="AA265" s="257"/>
    </row>
    <row r="266" spans="18:27" ht="12.75" customHeight="1" x14ac:dyDescent="0.2">
      <c r="R266" s="257"/>
      <c r="S266" s="257"/>
      <c r="T266" s="257"/>
      <c r="U266" s="257"/>
      <c r="V266" s="257"/>
      <c r="W266" s="257"/>
      <c r="X266" s="257"/>
      <c r="Y266" s="257"/>
      <c r="Z266" s="257"/>
      <c r="AA266" s="257"/>
    </row>
    <row r="267" spans="18:27" ht="12.75" customHeight="1" x14ac:dyDescent="0.2">
      <c r="R267" s="257"/>
      <c r="S267" s="257"/>
      <c r="T267" s="257"/>
      <c r="U267" s="257"/>
      <c r="V267" s="257"/>
      <c r="W267" s="257"/>
      <c r="X267" s="257"/>
      <c r="Y267" s="257"/>
      <c r="Z267" s="257"/>
      <c r="AA267" s="257"/>
    </row>
    <row r="268" spans="18:27" ht="12.75" customHeight="1" x14ac:dyDescent="0.2">
      <c r="R268" s="257"/>
      <c r="S268" s="257"/>
      <c r="T268" s="257"/>
      <c r="U268" s="257"/>
      <c r="V268" s="257"/>
      <c r="W268" s="257"/>
      <c r="X268" s="257"/>
      <c r="Y268" s="257"/>
      <c r="Z268" s="257"/>
      <c r="AA268" s="257"/>
    </row>
    <row r="269" spans="18:27" ht="12.75" customHeight="1" x14ac:dyDescent="0.2">
      <c r="R269" s="257"/>
      <c r="S269" s="257"/>
      <c r="T269" s="257"/>
      <c r="U269" s="257"/>
      <c r="V269" s="257"/>
      <c r="W269" s="257"/>
      <c r="X269" s="257"/>
      <c r="Y269" s="257"/>
      <c r="Z269" s="257"/>
      <c r="AA269" s="257"/>
    </row>
    <row r="270" spans="18:27" ht="12.75" customHeight="1" x14ac:dyDescent="0.2">
      <c r="R270" s="257"/>
      <c r="S270" s="257"/>
      <c r="T270" s="257"/>
      <c r="U270" s="257"/>
      <c r="V270" s="257"/>
      <c r="W270" s="257"/>
      <c r="X270" s="257"/>
      <c r="Y270" s="257"/>
      <c r="Z270" s="257"/>
      <c r="AA270" s="257"/>
    </row>
    <row r="271" spans="18:27" ht="12.75" customHeight="1" x14ac:dyDescent="0.2">
      <c r="R271" s="257"/>
      <c r="S271" s="257"/>
      <c r="T271" s="257"/>
      <c r="U271" s="257"/>
      <c r="V271" s="257"/>
      <c r="W271" s="257"/>
      <c r="X271" s="257"/>
      <c r="Y271" s="257"/>
      <c r="Z271" s="257"/>
      <c r="AA271" s="257"/>
    </row>
    <row r="272" spans="18:27" ht="12.75" customHeight="1" x14ac:dyDescent="0.2">
      <c r="R272" s="257"/>
      <c r="S272" s="257"/>
      <c r="T272" s="257"/>
      <c r="U272" s="257"/>
      <c r="V272" s="257"/>
      <c r="W272" s="257"/>
      <c r="X272" s="257"/>
      <c r="Y272" s="257"/>
      <c r="Z272" s="257"/>
      <c r="AA272" s="257"/>
    </row>
    <row r="273" spans="18:27" ht="12.75" customHeight="1" x14ac:dyDescent="0.2">
      <c r="R273" s="257"/>
      <c r="S273" s="257"/>
      <c r="T273" s="257"/>
      <c r="U273" s="257"/>
      <c r="V273" s="257"/>
      <c r="W273" s="257"/>
      <c r="X273" s="257"/>
      <c r="Y273" s="257"/>
      <c r="Z273" s="257"/>
      <c r="AA273" s="257"/>
    </row>
    <row r="274" spans="18:27" ht="12.75" customHeight="1" x14ac:dyDescent="0.2">
      <c r="R274" s="257"/>
      <c r="S274" s="257"/>
      <c r="T274" s="257"/>
      <c r="U274" s="257"/>
      <c r="V274" s="257"/>
      <c r="W274" s="257"/>
      <c r="X274" s="257"/>
      <c r="Y274" s="257"/>
      <c r="Z274" s="257"/>
      <c r="AA274" s="257"/>
    </row>
    <row r="275" spans="18:27" ht="12.75" customHeight="1" x14ac:dyDescent="0.2">
      <c r="R275" s="257"/>
      <c r="S275" s="257"/>
      <c r="T275" s="257"/>
      <c r="U275" s="257"/>
      <c r="V275" s="257"/>
      <c r="W275" s="257"/>
      <c r="X275" s="257"/>
      <c r="Y275" s="257"/>
      <c r="Z275" s="257"/>
      <c r="AA275" s="257"/>
    </row>
    <row r="276" spans="18:27" ht="15.75" customHeight="1" x14ac:dyDescent="0.2"/>
    <row r="277" spans="18:27" ht="15.75" customHeight="1" x14ac:dyDescent="0.2"/>
    <row r="278" spans="18:27" ht="15.75" customHeight="1" x14ac:dyDescent="0.2"/>
    <row r="279" spans="18:27" ht="15.75" customHeight="1" x14ac:dyDescent="0.2"/>
    <row r="280" spans="18:27" ht="15.75" customHeight="1" x14ac:dyDescent="0.2"/>
    <row r="281" spans="18:27" ht="15.75" customHeight="1" x14ac:dyDescent="0.2"/>
    <row r="282" spans="18:27" ht="15.75" customHeight="1" x14ac:dyDescent="0.2"/>
    <row r="283" spans="18:27" ht="15.75" customHeight="1" x14ac:dyDescent="0.2"/>
    <row r="284" spans="18:27" ht="15.75" customHeight="1" x14ac:dyDescent="0.2"/>
    <row r="285" spans="18:27" ht="15.75" customHeight="1" x14ac:dyDescent="0.2"/>
    <row r="286" spans="18:27" ht="15.75" customHeight="1" x14ac:dyDescent="0.2"/>
    <row r="287" spans="18:27" ht="15.75" customHeight="1" x14ac:dyDescent="0.2"/>
    <row r="288" spans="18:27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</sheetData>
  <mergeCells count="4">
    <mergeCell ref="B3:P3"/>
    <mergeCell ref="B4:P4"/>
    <mergeCell ref="B6:C6"/>
    <mergeCell ref="B8:C8"/>
  </mergeCells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610479-8F7F-48C9-8FF0-022206EFCE78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customXml/itemProps2.xml><?xml version="1.0" encoding="utf-8"?>
<ds:datastoreItem xmlns:ds="http://schemas.openxmlformats.org/officeDocument/2006/customXml" ds:itemID="{AC97E885-26C4-4271-92DF-BB9D703CB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045BEE-A8B1-45C8-AC08-C8003C6A1D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Desem Total</vt:lpstr>
      <vt:lpstr>RHM por especie</vt:lpstr>
      <vt:lpstr>RHM por proced</vt:lpstr>
      <vt:lpstr>Continental Dpto</vt:lpstr>
      <vt:lpstr>Continental especie</vt:lpstr>
      <vt:lpstr>Trucha</vt:lpstr>
      <vt:lpstr>Anchoveta</vt:lpstr>
      <vt:lpstr>Otras especies</vt:lpstr>
      <vt:lpstr>Curado ind especie</vt:lpstr>
      <vt:lpstr>Curado ind puerto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General de Estadistica e Informatica</dc:creator>
  <cp:keywords/>
  <dc:description/>
  <cp:lastModifiedBy>Karin Lissett Montoya Javes</cp:lastModifiedBy>
  <cp:revision/>
  <dcterms:created xsi:type="dcterms:W3CDTF">2004-03-09T16:01:00Z</dcterms:created>
  <dcterms:modified xsi:type="dcterms:W3CDTF">2023-06-23T19:36:02Z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  <property fmtid="{D5CDD505-2E9C-101B-9397-08002B2CF9AE}" pid="3" name="ContentTypeId">
    <vt:lpwstr>0x010100F0137DF093341A459B1725B370F0D6C3</vt:lpwstr>
  </property>
  <property fmtid="{D5CDD505-2E9C-101B-9397-08002B2CF9AE}" pid="4" name="MediaServiceImageTags">
    <vt:lpwstr/>
  </property>
</Properties>
</file>