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7065" tabRatio="677" activeTab="0"/>
  </bookViews>
  <sheets>
    <sheet name="X_Mills_Anual" sheetId="1" r:id="rId1"/>
    <sheet name="X_Var%_Anual" sheetId="2" r:id="rId2"/>
    <sheet name="Gráfico N°1" sheetId="3" state="hidden" r:id="rId3"/>
    <sheet name="Gráfico N° 2" sheetId="4" state="hidden" r:id="rId4"/>
  </sheets>
  <definedNames/>
  <calcPr fullCalcOnLoad="1"/>
</workbook>
</file>

<file path=xl/sharedStrings.xml><?xml version="1.0" encoding="utf-8"?>
<sst xmlns="http://schemas.openxmlformats.org/spreadsheetml/2006/main" count="200" uniqueCount="134">
  <si>
    <t xml:space="preserve"> (Millones de Dólares)</t>
  </si>
  <si>
    <t>Total</t>
  </si>
  <si>
    <t>1/ Incluye contenidos de plata.</t>
  </si>
  <si>
    <t xml:space="preserve"> 2/ Incluye  molibdeno, bismuto y tungsteno, principalmente.</t>
  </si>
  <si>
    <t xml:space="preserve"> 3/ Incluye hoja de coca y derivados, melazas, lanas y pieles</t>
  </si>
  <si>
    <t xml:space="preserve"> 4/ Incluye abastecimientos de alimentos y combustibles a naves extranjeras</t>
  </si>
  <si>
    <t>Minero</t>
  </si>
  <si>
    <t>Pesquero</t>
  </si>
  <si>
    <t>-</t>
  </si>
  <si>
    <t>Sectores</t>
  </si>
  <si>
    <t>Totales</t>
  </si>
  <si>
    <t>Rubros</t>
  </si>
  <si>
    <t>Cobre</t>
  </si>
  <si>
    <t>Hierro</t>
  </si>
  <si>
    <t xml:space="preserve">Plata refinada </t>
  </si>
  <si>
    <t>Plomo 1/</t>
  </si>
  <si>
    <t>Zinc</t>
  </si>
  <si>
    <t>Oro</t>
  </si>
  <si>
    <t>Estaño</t>
  </si>
  <si>
    <t>Resto 2/</t>
  </si>
  <si>
    <t>Harina de pescado</t>
  </si>
  <si>
    <t>Aceite de pescado</t>
  </si>
  <si>
    <t>Petroleo y derivados</t>
  </si>
  <si>
    <t>Crudo</t>
  </si>
  <si>
    <t>Derivados</t>
  </si>
  <si>
    <t>Agricolas</t>
  </si>
  <si>
    <t>Algodón</t>
  </si>
  <si>
    <t>Azucar</t>
  </si>
  <si>
    <t>Café</t>
  </si>
  <si>
    <t>Resto 3/</t>
  </si>
  <si>
    <t>Agropecuario</t>
  </si>
  <si>
    <t>Textil</t>
  </si>
  <si>
    <t>Quimico</t>
  </si>
  <si>
    <t>Sidero - metalurgico</t>
  </si>
  <si>
    <t>Mineria no metalica</t>
  </si>
  <si>
    <t>Resto</t>
  </si>
  <si>
    <t>Madera y papeles</t>
  </si>
  <si>
    <t>Pieles y cueros</t>
  </si>
  <si>
    <t>Varios (inc. joyería)</t>
  </si>
  <si>
    <t xml:space="preserve">I.   Productos Tradicionales </t>
  </si>
  <si>
    <t>II.  Productos no Tradicionales</t>
  </si>
  <si>
    <t>III. Otros  4/.</t>
  </si>
  <si>
    <t>Artesanías</t>
  </si>
  <si>
    <t>1.  Bienes de Consumo no Duradero</t>
  </si>
  <si>
    <t>Bienes de Consumo</t>
  </si>
  <si>
    <t>12  Bebidas</t>
  </si>
  <si>
    <t>11  Productos Alimenticios</t>
  </si>
  <si>
    <t>111  Primarios</t>
  </si>
  <si>
    <t>113  Elaborados</t>
  </si>
  <si>
    <t>13  Tabaco</t>
  </si>
  <si>
    <t>15   Vestuarios y otras confecciones textiles</t>
  </si>
  <si>
    <t>14   Productos farmaceúticos y de tocador</t>
  </si>
  <si>
    <t>19   Otros bienes de consumo no durarero</t>
  </si>
  <si>
    <t>2.  Bienes de Consumo Duradero</t>
  </si>
  <si>
    <t>21   Utensilios domésticos</t>
  </si>
  <si>
    <t>23   Muebles y otro equipo para el hogar</t>
  </si>
  <si>
    <t>25   VehÍculos de transporte particular</t>
  </si>
  <si>
    <t>29   Armas y equipo militar</t>
  </si>
  <si>
    <t>Materias Primas y Productos Intermedios</t>
  </si>
  <si>
    <t>3.  Combustibles, Lubricantes y Productos Conexos</t>
  </si>
  <si>
    <t>31   Combustibles</t>
  </si>
  <si>
    <t>311  Primarios</t>
  </si>
  <si>
    <t>312  Semielaborados</t>
  </si>
  <si>
    <t>313  Elaborados</t>
  </si>
  <si>
    <t>32   Lubricantes</t>
  </si>
  <si>
    <t>33   Electricidad</t>
  </si>
  <si>
    <t>4.  Mat. Primas y Prod. Intermed. para la Agricultura</t>
  </si>
  <si>
    <t>41   Alimentos para animales</t>
  </si>
  <si>
    <t>412  Semielaborados</t>
  </si>
  <si>
    <t>413  Elaborados</t>
  </si>
  <si>
    <t>42   Otras materias primas para la agricultura</t>
  </si>
  <si>
    <t>5.  Mat. Primas y Prod. Intermed. para la Industria</t>
  </si>
  <si>
    <t>51   Productos alimenticios</t>
  </si>
  <si>
    <t>511  Primarios</t>
  </si>
  <si>
    <t>512  Semielaborados</t>
  </si>
  <si>
    <t>52   Productos agropecuarios no alimenticios</t>
  </si>
  <si>
    <t>521  Primarios</t>
  </si>
  <si>
    <t>522  Semielaborados</t>
  </si>
  <si>
    <t>523  Elaborados</t>
  </si>
  <si>
    <t>524  Desechos</t>
  </si>
  <si>
    <t>53   Productos mineros</t>
  </si>
  <si>
    <t>531  Primarios</t>
  </si>
  <si>
    <t>532  Semielaborados</t>
  </si>
  <si>
    <t>533  Elaborados</t>
  </si>
  <si>
    <t>534  Desechos</t>
  </si>
  <si>
    <t>55   Productos quimico farmaceúticos</t>
  </si>
  <si>
    <t>552  Primarios</t>
  </si>
  <si>
    <t>553  Semielaborados</t>
  </si>
  <si>
    <t>Bienes de Capital y Materiales de Construcción</t>
  </si>
  <si>
    <t>6.  Materiales de Construcción</t>
  </si>
  <si>
    <t>611  Materias primas naturales</t>
  </si>
  <si>
    <t>612  Semielaborados</t>
  </si>
  <si>
    <t>613  Elaborados</t>
  </si>
  <si>
    <t>7.  Bienes de Capital para la Agricultura</t>
  </si>
  <si>
    <t>71   Maquinas y herramientas</t>
  </si>
  <si>
    <t>72   Otro equipo para la agricultura</t>
  </si>
  <si>
    <t>8.  Bienes de Capital para la Industria</t>
  </si>
  <si>
    <t>82   Herramientas</t>
  </si>
  <si>
    <t>83   Partes y accesorios de maquinaria industrial</t>
  </si>
  <si>
    <t>84   Maquinaria industrial</t>
  </si>
  <si>
    <t>85   Otro equipo fijo</t>
  </si>
  <si>
    <t>9.  Equipos de Transporte</t>
  </si>
  <si>
    <t>91   Partes y accesorios de equipo de transporte</t>
  </si>
  <si>
    <t>92   Equipo rodante de transporte</t>
  </si>
  <si>
    <t>93   Equipo fjo de transporte</t>
  </si>
  <si>
    <t>Diversos</t>
  </si>
  <si>
    <t>22   Objetos de adorno de uso personal, inst. musical. y otros</t>
  </si>
  <si>
    <t>24   Maquinas y aparatos de uso doméstico</t>
  </si>
  <si>
    <t>421  Naturales</t>
  </si>
  <si>
    <t>423  Elaborados</t>
  </si>
  <si>
    <t>411   Primarios</t>
  </si>
  <si>
    <t>81   Maquinas y aparatos de oficina, serv. y científicos</t>
  </si>
  <si>
    <t>73   Material de transporte y tracción</t>
  </si>
  <si>
    <t>Gas natural</t>
  </si>
  <si>
    <t>Fuente: Sunat</t>
  </si>
  <si>
    <t>NOTA : No incluye las donaciones, el servicio diplomático ni las muestras sin valor comercial.</t>
  </si>
  <si>
    <t>PERÚ: IMPORTACIONES CIF SEGÚN CLASIFICACIÓN POR USO O DESTINO ECONÓMICO - CUODE, 2005 - 14</t>
  </si>
  <si>
    <t>Químico</t>
  </si>
  <si>
    <t>Var.% 14/13</t>
  </si>
  <si>
    <t>Part.%</t>
  </si>
  <si>
    <t>Siderometalúrgico</t>
  </si>
  <si>
    <t>Minería no metálica</t>
  </si>
  <si>
    <t>Metalmecánico</t>
  </si>
  <si>
    <t>Insumos para la industria</t>
  </si>
  <si>
    <t>Bienes de capital para la Industria</t>
  </si>
  <si>
    <t>(Variación porcentual anual)</t>
  </si>
  <si>
    <t>Metal - mecánico</t>
  </si>
  <si>
    <t>Fuente: SUNAT</t>
  </si>
  <si>
    <t>NOTAS : (*) Cifras sujeta a reajustes</t>
  </si>
  <si>
    <t xml:space="preserve">                    PERÚ: EXPORTACIONES SEGÚN SECTORES ECONÓMICOS, 2011 - 2021</t>
  </si>
  <si>
    <t xml:space="preserve">                                                                                                                                                                         </t>
  </si>
  <si>
    <t>(Millones de Dólares  FOB)</t>
  </si>
  <si>
    <t>2021*</t>
  </si>
  <si>
    <t>PERÚ: EXPORTACIONES SEGÚN SECTORES ECONÓMICOS, 2010 - 2021</t>
  </si>
</sst>
</file>

<file path=xl/styles.xml><?xml version="1.0" encoding="utf-8"?>
<styleSheet xmlns="http://schemas.openxmlformats.org/spreadsheetml/2006/main">
  <numFmts count="3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#,##0;\-&quot;S/.&quot;#,##0"/>
    <numFmt numFmtId="173" formatCode="&quot;S/.&quot;#,##0;[Red]\-&quot;S/.&quot;#,##0"/>
    <numFmt numFmtId="174" formatCode="&quot;S/.&quot;#,##0.00;\-&quot;S/.&quot;#,##0.00"/>
    <numFmt numFmtId="175" formatCode="&quot;S/.&quot;#,##0.00;[Red]\-&quot;S/.&quot;#,##0.00"/>
    <numFmt numFmtId="176" formatCode="_-&quot;S/.&quot;* #,##0_-;\-&quot;S/.&quot;* #,##0_-;_-&quot;S/.&quot;* &quot;-&quot;_-;_-@_-"/>
    <numFmt numFmtId="177" formatCode="_-&quot;S/.&quot;* #,##0.00_-;\-&quot;S/.&quot;* #,##0.00_-;_-&quot;S/.&quot;* &quot;-&quot;??_-;_-@_-"/>
    <numFmt numFmtId="178" formatCode="_(&quot;S/.&quot;\ * #,##0_);_(&quot;S/.&quot;\ * \(#,##0\);_(&quot;S/.&quot;\ * &quot;-&quot;_);_(@_)"/>
    <numFmt numFmtId="179" formatCode="_(* #,##0_);_(* \(#,##0\);_(* &quot;-&quot;_);_(@_)"/>
    <numFmt numFmtId="180" formatCode="_(&quot;S/.&quot;\ * #,##0.00_);_(&quot;S/.&quot;\ * \(#,##0.00\);_(&quot;S/.&quot;\ * &quot;-&quot;??_);_(@_)"/>
    <numFmt numFmtId="181" formatCode="_(* #,##0.00_);_(* \(#,##0.00\);_(* &quot;-&quot;??_);_(@_)"/>
    <numFmt numFmtId="182" formatCode="#,##0.0"/>
    <numFmt numFmtId="183" formatCode="0.0"/>
    <numFmt numFmtId="184" formatCode="_(* #,##0_);_(* \(#,##0\);_(* &quot;-&quot;??_);_(@_)"/>
    <numFmt numFmtId="185" formatCode="_(* #,##0.00_);_(* \(#,##0.00\);_(* &quot;-&quot;_);_(@_)"/>
    <numFmt numFmtId="186" formatCode="0.0%"/>
    <numFmt numFmtId="187" formatCode="_(* #,##0.0_);_(* \(#,##0.0\);_(* &quot;-&quot;??_);_(@_)"/>
    <numFmt numFmtId="188" formatCode="_ * #,##0.0_ ;_ * \-#,##0.0_ ;_ * &quot;-&quot;??_ ;_ @_ "/>
  </numFmts>
  <fonts count="6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9"/>
      <name val="Arial"/>
      <family val="2"/>
    </font>
    <font>
      <b/>
      <sz val="12"/>
      <name val="Arial Narrow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8"/>
      <name val="Calibri Light"/>
      <family val="2"/>
    </font>
    <font>
      <sz val="7"/>
      <name val="Arial"/>
      <family val="2"/>
    </font>
    <font>
      <b/>
      <sz val="20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Calibri Light"/>
      <family val="2"/>
    </font>
    <font>
      <sz val="10"/>
      <color indexed="8"/>
      <name val="Calibri"/>
      <family val="0"/>
    </font>
    <font>
      <sz val="10.5"/>
      <color indexed="63"/>
      <name val="Arial"/>
      <family val="0"/>
    </font>
    <font>
      <b/>
      <sz val="10.5"/>
      <color indexed="8"/>
      <name val="Arial"/>
      <family val="0"/>
    </font>
    <font>
      <sz val="9"/>
      <color indexed="9"/>
      <name val="Calibri"/>
      <family val="0"/>
    </font>
    <font>
      <b/>
      <sz val="18"/>
      <color indexed="8"/>
      <name val="Calibri Light"/>
      <family val="0"/>
    </font>
    <font>
      <sz val="14"/>
      <color indexed="63"/>
      <name val="Calibri Light"/>
      <family val="0"/>
    </font>
    <font>
      <sz val="9"/>
      <color indexed="8"/>
      <name val="Calibri Light"/>
      <family val="0"/>
    </font>
    <font>
      <sz val="9"/>
      <color indexed="63"/>
      <name val="Calibri"/>
      <family val="0"/>
    </font>
    <font>
      <b/>
      <sz val="9"/>
      <color indexed="8"/>
      <name val="Calibri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u val="single"/>
      <sz val="10"/>
      <color indexed="8"/>
      <name val="Calibri"/>
      <family val="0"/>
    </font>
    <font>
      <b/>
      <u val="single"/>
      <sz val="10"/>
      <color indexed="8"/>
      <name val="Calibri"/>
      <family val="0"/>
    </font>
    <font>
      <sz val="10.5"/>
      <color indexed="8"/>
      <name val="Calibri"/>
      <family val="0"/>
    </font>
    <font>
      <sz val="10"/>
      <color indexed="8"/>
      <name val="Calibri Light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5" fontId="0" fillId="0" borderId="0" xfId="5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" fontId="4" fillId="0" borderId="0" xfId="0" applyNumberFormat="1" applyFont="1" applyFill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 indent="2"/>
    </xf>
    <xf numFmtId="0" fontId="7" fillId="0" borderId="12" xfId="0" applyFont="1" applyFill="1" applyBorder="1" applyAlignment="1">
      <alignment horizontal="left" vertical="center" wrapText="1"/>
    </xf>
    <xf numFmtId="4" fontId="0" fillId="0" borderId="0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3" fillId="0" borderId="13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0" borderId="0" xfId="5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Border="1" applyAlignment="1">
      <alignment vertical="center"/>
    </xf>
    <xf numFmtId="4" fontId="3" fillId="3" borderId="11" xfId="0" applyNumberFormat="1" applyFont="1" applyFill="1" applyBorder="1" applyAlignment="1">
      <alignment vertical="center"/>
    </xf>
    <xf numFmtId="184" fontId="0" fillId="0" borderId="0" xfId="49" applyNumberFormat="1" applyFont="1" applyAlignment="1">
      <alignment/>
    </xf>
    <xf numFmtId="184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3" fillId="3" borderId="1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187" fontId="0" fillId="0" borderId="0" xfId="49" applyNumberFormat="1" applyFont="1" applyAlignment="1">
      <alignment vertical="center"/>
    </xf>
    <xf numFmtId="184" fontId="0" fillId="0" borderId="0" xfId="49" applyNumberFormat="1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188" fontId="3" fillId="0" borderId="0" xfId="0" applyNumberFormat="1" applyFont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 vertical="center" wrapText="1" indent="2"/>
    </xf>
    <xf numFmtId="185" fontId="10" fillId="0" borderId="0" xfId="50" applyNumberFormat="1" applyFont="1" applyAlignment="1">
      <alignment horizontal="left" indent="1"/>
    </xf>
    <xf numFmtId="0" fontId="10" fillId="0" borderId="0" xfId="0" applyFont="1" applyAlignment="1">
      <alignment horizontal="left" indent="1"/>
    </xf>
    <xf numFmtId="1" fontId="9" fillId="2" borderId="15" xfId="0" applyNumberFormat="1" applyFont="1" applyFill="1" applyBorder="1" applyAlignment="1">
      <alignment horizontal="center" vertical="center"/>
    </xf>
    <xf numFmtId="1" fontId="9" fillId="2" borderId="1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9" fillId="2" borderId="15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4" fontId="9" fillId="6" borderId="0" xfId="49" applyNumberFormat="1" applyFont="1" applyFill="1" applyBorder="1" applyAlignment="1">
      <alignment vertical="center"/>
    </xf>
    <xf numFmtId="4" fontId="10" fillId="0" borderId="0" xfId="49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 indent="2"/>
    </xf>
    <xf numFmtId="4" fontId="9" fillId="6" borderId="13" xfId="49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/>
    </xf>
    <xf numFmtId="182" fontId="9" fillId="6" borderId="0" xfId="49" applyNumberFormat="1" applyFont="1" applyFill="1" applyBorder="1" applyAlignment="1">
      <alignment vertical="center"/>
    </xf>
    <xf numFmtId="182" fontId="10" fillId="0" borderId="0" xfId="49" applyNumberFormat="1" applyFont="1" applyBorder="1" applyAlignment="1">
      <alignment vertical="center"/>
    </xf>
    <xf numFmtId="182" fontId="9" fillId="6" borderId="13" xfId="49" applyNumberFormat="1" applyFont="1" applyFill="1" applyBorder="1" applyAlignment="1">
      <alignment vertical="center"/>
    </xf>
    <xf numFmtId="182" fontId="10" fillId="0" borderId="0" xfId="49" applyNumberFormat="1" applyFont="1" applyBorder="1" applyAlignment="1">
      <alignment horizontal="right" vertical="center"/>
    </xf>
    <xf numFmtId="182" fontId="10" fillId="0" borderId="0" xfId="0" applyNumberFormat="1" applyFont="1" applyBorder="1" applyAlignment="1">
      <alignment vertical="center"/>
    </xf>
    <xf numFmtId="182" fontId="9" fillId="6" borderId="0" xfId="0" applyNumberFormat="1" applyFont="1" applyFill="1" applyBorder="1" applyAlignment="1">
      <alignment vertical="center"/>
    </xf>
    <xf numFmtId="182" fontId="9" fillId="6" borderId="13" xfId="0" applyNumberFormat="1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55" applyFont="1" applyBorder="1">
      <alignment/>
      <protection/>
    </xf>
    <xf numFmtId="186" fontId="10" fillId="0" borderId="0" xfId="57" applyNumberFormat="1" applyFont="1" applyAlignment="1">
      <alignment/>
    </xf>
    <xf numFmtId="0" fontId="9" fillId="0" borderId="0" xfId="0" applyFont="1" applyBorder="1" applyAlignment="1">
      <alignment horizontal="center"/>
    </xf>
    <xf numFmtId="183" fontId="9" fillId="0" borderId="0" xfId="0" applyNumberFormat="1" applyFont="1" applyBorder="1" applyAlignment="1">
      <alignment horizontal="center"/>
    </xf>
    <xf numFmtId="182" fontId="9" fillId="0" borderId="0" xfId="49" applyNumberFormat="1" applyFont="1" applyBorder="1" applyAlignment="1">
      <alignment vertical="center"/>
    </xf>
    <xf numFmtId="183" fontId="10" fillId="0" borderId="0" xfId="0" applyNumberFormat="1" applyFont="1" applyBorder="1" applyAlignment="1">
      <alignment horizontal="center"/>
    </xf>
    <xf numFmtId="183" fontId="10" fillId="0" borderId="0" xfId="0" applyNumberFormat="1" applyFont="1" applyAlignment="1">
      <alignment/>
    </xf>
    <xf numFmtId="182" fontId="9" fillId="0" borderId="0" xfId="49" applyNumberFormat="1" applyFont="1" applyFill="1" applyBorder="1" applyAlignment="1">
      <alignment vertical="center"/>
    </xf>
    <xf numFmtId="182" fontId="10" fillId="0" borderId="0" xfId="49" applyNumberFormat="1" applyFont="1" applyFill="1" applyBorder="1" applyAlignment="1">
      <alignment vertical="center"/>
    </xf>
    <xf numFmtId="182" fontId="9" fillId="6" borderId="0" xfId="49" applyNumberFormat="1" applyFont="1" applyFill="1" applyBorder="1" applyAlignment="1">
      <alignment horizontal="right" vertical="center"/>
    </xf>
    <xf numFmtId="182" fontId="9" fillId="6" borderId="13" xfId="49" applyNumberFormat="1" applyFont="1" applyFill="1" applyBorder="1" applyAlignment="1">
      <alignment horizontal="right" vertical="center"/>
    </xf>
    <xf numFmtId="182" fontId="10" fillId="0" borderId="0" xfId="49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1" fontId="10" fillId="0" borderId="0" xfId="0" applyNumberFormat="1" applyFont="1" applyFill="1" applyAlignment="1">
      <alignment/>
    </xf>
    <xf numFmtId="182" fontId="10" fillId="0" borderId="0" xfId="0" applyNumberFormat="1" applyFont="1" applyAlignment="1">
      <alignment vertical="center"/>
    </xf>
    <xf numFmtId="182" fontId="10" fillId="0" borderId="0" xfId="0" applyNumberFormat="1" applyFont="1" applyAlignment="1">
      <alignment/>
    </xf>
    <xf numFmtId="4" fontId="10" fillId="0" borderId="0" xfId="0" applyNumberFormat="1" applyFont="1" applyAlignment="1">
      <alignment vertical="center"/>
    </xf>
    <xf numFmtId="182" fontId="9" fillId="0" borderId="0" xfId="49" applyNumberFormat="1" applyFont="1" applyBorder="1" applyAlignment="1">
      <alignment horizontal="right" vertical="center"/>
    </xf>
    <xf numFmtId="182" fontId="9" fillId="0" borderId="0" xfId="49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182" fontId="9" fillId="0" borderId="0" xfId="0" applyNumberFormat="1" applyFont="1" applyBorder="1" applyAlignment="1">
      <alignment horizontal="left"/>
    </xf>
    <xf numFmtId="1" fontId="10" fillId="0" borderId="0" xfId="0" applyNumberFormat="1" applyFont="1" applyFill="1" applyAlignment="1">
      <alignment horizontal="left"/>
    </xf>
    <xf numFmtId="0" fontId="65" fillId="0" borderId="0" xfId="0" applyFont="1" applyAlignment="1">
      <alignment horizontal="center" vertical="center" wrapText="1"/>
    </xf>
    <xf numFmtId="4" fontId="65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 wrapText="1" indent="2"/>
    </xf>
    <xf numFmtId="0" fontId="9" fillId="6" borderId="0" xfId="0" applyFont="1" applyFill="1" applyBorder="1" applyAlignment="1">
      <alignment horizontal="left" vertical="center" wrapText="1"/>
    </xf>
    <xf numFmtId="0" fontId="9" fillId="6" borderId="1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 indent="2"/>
    </xf>
    <xf numFmtId="0" fontId="10" fillId="0" borderId="0" xfId="0" applyFont="1" applyFill="1" applyBorder="1" applyAlignment="1">
      <alignment horizontal="left" vertical="center" wrapText="1" indent="2"/>
    </xf>
    <xf numFmtId="0" fontId="11" fillId="0" borderId="0" xfId="0" applyFont="1" applyAlignment="1">
      <alignment horizontal="center"/>
    </xf>
    <xf numFmtId="4" fontId="9" fillId="6" borderId="0" xfId="49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 indent="2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vertical="center"/>
    </xf>
    <xf numFmtId="184" fontId="10" fillId="0" borderId="0" xfId="49" applyNumberFormat="1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3" xfId="51"/>
    <cellStyle name="Currency" xfId="52"/>
    <cellStyle name="Currency [0]" xfId="53"/>
    <cellStyle name="Neutral" xfId="54"/>
    <cellStyle name="Normal_nt_cdrExport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Exportaciones peruanas vs. agroindustriales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(Millones de US$-FOB)</a:t>
            </a:r>
          </a:p>
        </c:rich>
      </c:tx>
      <c:layout>
        <c:manualLayout>
          <c:xMode val="factor"/>
          <c:yMode val="factor"/>
          <c:x val="-0.077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5"/>
          <c:y val="0.23225"/>
          <c:w val="1.0035"/>
          <c:h val="0.67975"/>
        </c:manualLayout>
      </c:layout>
      <c:lineChart>
        <c:grouping val="standard"/>
        <c:varyColors val="0"/>
        <c:ser>
          <c:idx val="2"/>
          <c:order val="1"/>
          <c:tx>
            <c:v>Nacional</c:v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FF"/>
              </a:solidFill>
              <a:ln>
                <a:solidFill>
                  <a:srgbClr val="0066CC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X_Mills_Anual!$S$5:$AC$5</c:f>
              <c:strCache/>
            </c:strRef>
          </c:cat>
          <c:val>
            <c:numRef>
              <c:f>X_Mills_Anual!$S$7:$AC$7</c:f>
              <c:numCache/>
            </c:numRef>
          </c:val>
          <c:smooth val="0"/>
        </c:ser>
        <c:marker val="1"/>
        <c:axId val="18440833"/>
        <c:axId val="31749770"/>
      </c:lineChart>
      <c:lineChart>
        <c:grouping val="standard"/>
        <c:varyColors val="0"/>
        <c:ser>
          <c:idx val="0"/>
          <c:order val="0"/>
          <c:tx>
            <c:v>Agroindustria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CC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X_Mills_Anual!$S$5:$AC$5</c:f>
              <c:strCache/>
            </c:strRef>
          </c:cat>
          <c:val>
            <c:numRef>
              <c:f>X_Mills_Anual!$S$32:$AC$32</c:f>
              <c:numCache/>
            </c:numRef>
          </c:val>
          <c:smooth val="0"/>
        </c:ser>
        <c:marker val="1"/>
        <c:axId val="17312475"/>
        <c:axId val="21594548"/>
      </c:lineChart>
      <c:catAx>
        <c:axId val="18440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31749770"/>
        <c:crosses val="autoZero"/>
        <c:auto val="1"/>
        <c:lblOffset val="100"/>
        <c:tickLblSkip val="1"/>
        <c:noMultiLvlLbl val="0"/>
      </c:catAx>
      <c:valAx>
        <c:axId val="317497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FFFFFF"/>
                </a:solidFill>
              </a:defRPr>
            </a:pPr>
          </a:p>
        </c:txPr>
        <c:crossAx val="18440833"/>
        <c:crossesAt val="1"/>
        <c:crossBetween val="between"/>
        <c:dispUnits/>
      </c:valAx>
      <c:catAx>
        <c:axId val="17312475"/>
        <c:scaling>
          <c:orientation val="minMax"/>
        </c:scaling>
        <c:axPos val="b"/>
        <c:delete val="1"/>
        <c:majorTickMark val="out"/>
        <c:minorTickMark val="none"/>
        <c:tickLblPos val="nextTo"/>
        <c:crossAx val="21594548"/>
        <c:crosses val="autoZero"/>
        <c:auto val="1"/>
        <c:lblOffset val="100"/>
        <c:tickLblSkip val="1"/>
        <c:noMultiLvlLbl val="0"/>
      </c:catAx>
      <c:valAx>
        <c:axId val="21594548"/>
        <c:scaling>
          <c:orientation val="minMax"/>
          <c:max val="1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FFFFFF"/>
                </a:solidFill>
              </a:defRPr>
            </a:pPr>
          </a:p>
        </c:txPr>
        <c:crossAx val="1731247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825"/>
          <c:y val="0.93275"/>
          <c:w val="0.7085"/>
          <c:h val="0.05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Desempeño de las exportaciones netamente manufactureras, 2014</a:t>
            </a:r>
          </a:p>
        </c:rich>
      </c:tx>
      <c:layout>
        <c:manualLayout>
          <c:xMode val="factor"/>
          <c:yMode val="factor"/>
          <c:x val="0.0085"/>
          <c:y val="-0.02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795"/>
          <c:w val="0.66775"/>
          <c:h val="0.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N°1'!$B$3:$B$9</c:f>
              <c:strCache/>
            </c:strRef>
          </c:cat>
          <c:val>
            <c:numRef>
              <c:f>'Gráfico N°1'!$E$3:$E$9</c:f>
              <c:numCache/>
            </c:numRef>
          </c:val>
        </c:ser>
        <c:gapWidth val="182"/>
        <c:axId val="60133205"/>
        <c:axId val="4327934"/>
      </c:barChart>
      <c:catAx>
        <c:axId val="6013320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27934"/>
        <c:crosses val="autoZero"/>
        <c:auto val="1"/>
        <c:lblOffset val="100"/>
        <c:tickLblSkip val="1"/>
        <c:noMultiLvlLbl val="0"/>
      </c:catAx>
      <c:valAx>
        <c:axId val="4327934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601332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Importaciones de bienes para la industria manufacturera por rubros, 2005-2014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(Millones de US$-CIF)</a:t>
            </a:r>
          </a:p>
        </c:rich>
      </c:tx>
      <c:layout>
        <c:manualLayout>
          <c:xMode val="factor"/>
          <c:yMode val="factor"/>
          <c:x val="0.0302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"/>
          <c:y val="0.20475"/>
          <c:w val="0.97"/>
          <c:h val="0.67125"/>
        </c:manualLayout>
      </c:layout>
      <c:lineChart>
        <c:grouping val="standard"/>
        <c:varyColors val="0"/>
        <c:ser>
          <c:idx val="1"/>
          <c:order val="0"/>
          <c:tx>
            <c:strRef>
              <c:f>'Gráfico N° 2'!$U$23</c:f>
              <c:strCache>
                <c:ptCount val="1"/>
                <c:pt idx="0">
                  <c:v>Insumos para la industria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'Gráfico N° 2'!$V$21:$AE$22</c:f>
              <c:multiLvlStrCache/>
            </c:multiLvlStrRef>
          </c:cat>
          <c:val>
            <c:numRef>
              <c:f>'Gráfico N° 2'!$V$23:$AE$23</c:f>
              <c:numCache/>
            </c:numRef>
          </c:val>
          <c:smooth val="0"/>
        </c:ser>
        <c:ser>
          <c:idx val="2"/>
          <c:order val="1"/>
          <c:tx>
            <c:strRef>
              <c:f>'Gráfico N° 2'!$U$24</c:f>
              <c:strCache>
                <c:ptCount val="1"/>
                <c:pt idx="0">
                  <c:v>Bienes de capital para la Industria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33CCCC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'Gráfico N° 2'!$V$21:$AE$22</c:f>
              <c:multiLvlStrCache/>
            </c:multiLvlStrRef>
          </c:cat>
          <c:val>
            <c:numRef>
              <c:f>'Gráfico N° 2'!$V$24:$AE$24</c:f>
              <c:numCache/>
            </c:numRef>
          </c:val>
          <c:smooth val="0"/>
        </c:ser>
        <c:marker val="1"/>
        <c:axId val="38951407"/>
        <c:axId val="15018344"/>
      </c:lineChart>
      <c:catAx>
        <c:axId val="3895140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018344"/>
        <c:crosses val="autoZero"/>
        <c:auto val="1"/>
        <c:lblOffset val="100"/>
        <c:tickLblSkip val="1"/>
        <c:noMultiLvlLbl val="0"/>
      </c:catAx>
      <c:valAx>
        <c:axId val="15018344"/>
        <c:scaling>
          <c:orientation val="minMax"/>
          <c:min val="400"/>
        </c:scaling>
        <c:axPos val="l"/>
        <c:delete val="1"/>
        <c:majorTickMark val="out"/>
        <c:minorTickMark val="none"/>
        <c:tickLblPos val="nextTo"/>
        <c:crossAx val="389514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55"/>
          <c:y val="0.9035"/>
          <c:w val="0.83375"/>
          <c:h val="0.07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-0.0065</cdr:x>
      <cdr:y>0.95375</cdr:y>
    </cdr:from>
    <cdr:to>
      <cdr:x>-0.0065</cdr:x>
      <cdr:y>0.955</cdr:y>
    </cdr:to>
    <cdr:sp>
      <cdr:nvSpPr>
        <cdr:cNvPr id="1" name="CuadroTexto 1"/>
        <cdr:cNvSpPr txBox="1">
          <a:spLocks noChangeArrowheads="1"/>
        </cdr:cNvSpPr>
      </cdr:nvSpPr>
      <cdr:spPr>
        <a:xfrm>
          <a:off x="-47624" y="4000500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Fuente: SUNAT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1943100</xdr:colOff>
      <xdr:row>4</xdr:row>
      <xdr:rowOff>390525</xdr:rowOff>
    </xdr:from>
    <xdr:to>
      <xdr:col>41</xdr:col>
      <xdr:colOff>180975</xdr:colOff>
      <xdr:row>25</xdr:row>
      <xdr:rowOff>38100</xdr:rowOff>
    </xdr:to>
    <xdr:grpSp>
      <xdr:nvGrpSpPr>
        <xdr:cNvPr id="1" name="Grupo 1"/>
        <xdr:cNvGrpSpPr>
          <a:grpSpLocks/>
        </xdr:cNvGrpSpPr>
      </xdr:nvGrpSpPr>
      <xdr:grpSpPr>
        <a:xfrm>
          <a:off x="20688300" y="1419225"/>
          <a:ext cx="8667750" cy="4200525"/>
          <a:chOff x="20734564" y="1438275"/>
          <a:chExt cx="8674554" cy="4274004"/>
        </a:xfrm>
        <a:solidFill>
          <a:srgbClr val="FFFFFF"/>
        </a:solidFill>
      </xdr:grpSpPr>
      <xdr:graphicFrame>
        <xdr:nvGraphicFramePr>
          <xdr:cNvPr id="2" name="Gráfico 1"/>
          <xdr:cNvGraphicFramePr/>
        </xdr:nvGraphicFramePr>
        <xdr:xfrm>
          <a:off x="21664910" y="1438275"/>
          <a:ext cx="7744208" cy="427400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pic>
        <xdr:nvPicPr>
          <xdr:cNvPr id="3" name="Imagen 2" descr="grafica estadistica comercioext 1"/>
          <xdr:cNvPicPr preferRelativeResize="1">
            <a:picLocks noChangeAspect="1"/>
          </xdr:cNvPicPr>
        </xdr:nvPicPr>
        <xdr:blipFill>
          <a:blip r:embed="rId2"/>
          <a:srcRect t="24719" r="87196" b="20559"/>
          <a:stretch>
            <a:fillRect/>
          </a:stretch>
        </xdr:blipFill>
        <xdr:spPr>
          <a:xfrm>
            <a:off x="20734564" y="2149897"/>
            <a:ext cx="1064802" cy="315421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0.7375</cdr:x>
      <cdr:y>0.27075</cdr:y>
    </cdr:from>
    <cdr:to>
      <cdr:x>0.849</cdr:x>
      <cdr:y>0.3875</cdr:y>
    </cdr:to>
    <cdr:sp>
      <cdr:nvSpPr>
        <cdr:cNvPr id="1" name="Elipse 1"/>
        <cdr:cNvSpPr>
          <a:spLocks/>
        </cdr:cNvSpPr>
      </cdr:nvSpPr>
      <cdr:spPr>
        <a:xfrm>
          <a:off x="3371850" y="1076325"/>
          <a:ext cx="514350" cy="466725"/>
        </a:xfrm>
        <a:prstGeom prst="ellipse">
          <a:avLst/>
        </a:prstGeom>
        <a:solidFill>
          <a:srgbClr val="FFFFFF"/>
        </a:solidFill>
        <a:ln w="6350" cmpd="sng">
          <a:solidFill>
            <a:srgbClr val="4F81BD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29</a:t>
          </a:r>
        </a:p>
      </cdr:txBody>
    </cdr:sp>
  </cdr:relSizeAnchor>
  <cdr:relSizeAnchor xmlns:cdr="http://schemas.openxmlformats.org/drawingml/2006/chartDrawing">
    <cdr:from>
      <cdr:x>0.74625</cdr:x>
      <cdr:y>0.40475</cdr:y>
    </cdr:from>
    <cdr:to>
      <cdr:x>0.849</cdr:x>
      <cdr:y>0.51425</cdr:y>
    </cdr:to>
    <cdr:sp>
      <cdr:nvSpPr>
        <cdr:cNvPr id="2" name="Elipse 2"/>
        <cdr:cNvSpPr>
          <a:spLocks/>
        </cdr:cNvSpPr>
      </cdr:nvSpPr>
      <cdr:spPr>
        <a:xfrm>
          <a:off x="3409950" y="1609725"/>
          <a:ext cx="466725" cy="438150"/>
        </a:xfrm>
        <a:prstGeom prst="ellipse">
          <a:avLst/>
        </a:prstGeom>
        <a:solidFill>
          <a:srgbClr val="FFFFFF"/>
        </a:solidFill>
        <a:ln w="6350" cmpd="sng">
          <a:solidFill>
            <a:srgbClr val="4F81BD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24</a:t>
          </a:r>
        </a:p>
      </cdr:txBody>
    </cdr:sp>
  </cdr:relSizeAnchor>
  <cdr:relSizeAnchor xmlns:cdr="http://schemas.openxmlformats.org/drawingml/2006/chartDrawing">
    <cdr:from>
      <cdr:x>0.7485</cdr:x>
      <cdr:y>0.5395</cdr:y>
    </cdr:from>
    <cdr:to>
      <cdr:x>0.8425</cdr:x>
      <cdr:y>0.63375</cdr:y>
    </cdr:to>
    <cdr:sp>
      <cdr:nvSpPr>
        <cdr:cNvPr id="3" name="Elipse 3"/>
        <cdr:cNvSpPr>
          <a:spLocks/>
        </cdr:cNvSpPr>
      </cdr:nvSpPr>
      <cdr:spPr>
        <a:xfrm>
          <a:off x="3419475" y="2152650"/>
          <a:ext cx="428625" cy="371475"/>
        </a:xfrm>
        <a:prstGeom prst="ellipse">
          <a:avLst/>
        </a:prstGeom>
        <a:solidFill>
          <a:srgbClr val="FFFFFF"/>
        </a:solidFill>
        <a:ln w="6350" cmpd="sng">
          <a:solidFill>
            <a:srgbClr val="4F81BD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17</a:t>
          </a:r>
        </a:p>
      </cdr:txBody>
    </cdr:sp>
  </cdr:relSizeAnchor>
  <cdr:relSizeAnchor xmlns:cdr="http://schemas.openxmlformats.org/drawingml/2006/chartDrawing">
    <cdr:from>
      <cdr:x>0.7615</cdr:x>
      <cdr:y>0.667</cdr:y>
    </cdr:from>
    <cdr:to>
      <cdr:x>0.83625</cdr:x>
      <cdr:y>0.74675</cdr:y>
    </cdr:to>
    <cdr:sp>
      <cdr:nvSpPr>
        <cdr:cNvPr id="4" name="Elipse 4"/>
        <cdr:cNvSpPr>
          <a:spLocks/>
        </cdr:cNvSpPr>
      </cdr:nvSpPr>
      <cdr:spPr>
        <a:xfrm>
          <a:off x="3476625" y="2657475"/>
          <a:ext cx="342900" cy="314325"/>
        </a:xfrm>
        <a:prstGeom prst="ellipse">
          <a:avLst/>
        </a:prstGeom>
        <a:solidFill>
          <a:srgbClr val="FFFFFF"/>
        </a:solidFill>
        <a:ln w="6350" cmpd="sng">
          <a:solidFill>
            <a:srgbClr val="4F81BD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11</a:t>
          </a:r>
        </a:p>
      </cdr:txBody>
    </cdr:sp>
  </cdr:relSizeAnchor>
  <cdr:relSizeAnchor xmlns:cdr="http://schemas.openxmlformats.org/drawingml/2006/chartDrawing">
    <cdr:from>
      <cdr:x>0.76775</cdr:x>
      <cdr:y>0.8945</cdr:y>
    </cdr:from>
    <cdr:to>
      <cdr:x>0.8425</cdr:x>
      <cdr:y>0.974</cdr:y>
    </cdr:to>
    <cdr:sp>
      <cdr:nvSpPr>
        <cdr:cNvPr id="5" name="Elipse 5"/>
        <cdr:cNvSpPr>
          <a:spLocks/>
        </cdr:cNvSpPr>
      </cdr:nvSpPr>
      <cdr:spPr>
        <a:xfrm>
          <a:off x="3505200" y="3562350"/>
          <a:ext cx="342900" cy="314325"/>
        </a:xfrm>
        <a:prstGeom prst="ellipse">
          <a:avLst/>
        </a:prstGeom>
        <a:solidFill>
          <a:srgbClr val="FFFFFF"/>
        </a:solidFill>
        <a:ln w="6350" cmpd="sng">
          <a:solidFill>
            <a:srgbClr val="4F81BD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11</a:t>
          </a:r>
        </a:p>
      </cdr:txBody>
    </cdr:sp>
  </cdr:relSizeAnchor>
  <cdr:relSizeAnchor xmlns:cdr="http://schemas.openxmlformats.org/drawingml/2006/chartDrawing">
    <cdr:from>
      <cdr:x>0.77</cdr:x>
      <cdr:y>0.784</cdr:y>
    </cdr:from>
    <cdr:to>
      <cdr:x>0.834</cdr:x>
      <cdr:y>0.85625</cdr:y>
    </cdr:to>
    <cdr:sp>
      <cdr:nvSpPr>
        <cdr:cNvPr id="6" name="Elipse 8"/>
        <cdr:cNvSpPr>
          <a:spLocks/>
        </cdr:cNvSpPr>
      </cdr:nvSpPr>
      <cdr:spPr>
        <a:xfrm>
          <a:off x="3514725" y="3124200"/>
          <a:ext cx="295275" cy="285750"/>
        </a:xfrm>
        <a:prstGeom prst="ellipse">
          <a:avLst/>
        </a:prstGeom>
        <a:solidFill>
          <a:srgbClr val="FFFFFF"/>
        </a:solidFill>
        <a:ln w="6350" cmpd="sng">
          <a:solidFill>
            <a:srgbClr val="4F81BD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9</a:t>
          </a:r>
        </a:p>
      </cdr:txBody>
    </cdr:sp>
  </cdr:relSizeAnchor>
  <cdr:relSizeAnchor xmlns:cdr="http://schemas.openxmlformats.org/drawingml/2006/chartDrawing">
    <cdr:from>
      <cdr:x>0.6975</cdr:x>
      <cdr:y>0.19925</cdr:y>
    </cdr:from>
    <cdr:to>
      <cdr:x>0.89825</cdr:x>
      <cdr:y>0.26425</cdr:y>
    </cdr:to>
    <cdr:sp>
      <cdr:nvSpPr>
        <cdr:cNvPr id="7" name="CuadroTexto 9"/>
        <cdr:cNvSpPr txBox="1">
          <a:spLocks noChangeArrowheads="1"/>
        </cdr:cNvSpPr>
      </cdr:nvSpPr>
      <cdr:spPr>
        <a:xfrm>
          <a:off x="3181350" y="790575"/>
          <a:ext cx="914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100%</a:t>
          </a:r>
        </a:p>
      </cdr:txBody>
    </cdr:sp>
  </cdr:relSizeAnchor>
  <cdr:relSizeAnchor xmlns:cdr="http://schemas.openxmlformats.org/drawingml/2006/chartDrawing">
    <cdr:from>
      <cdr:x>0.3445</cdr:x>
      <cdr:y>0.12275</cdr:y>
    </cdr:from>
    <cdr:to>
      <cdr:x>0.6865</cdr:x>
      <cdr:y>0.18625</cdr:y>
    </cdr:to>
    <cdr:sp>
      <cdr:nvSpPr>
        <cdr:cNvPr id="8" name="CuadroTexto 10"/>
        <cdr:cNvSpPr txBox="1">
          <a:spLocks noChangeArrowheads="1"/>
        </cdr:cNvSpPr>
      </cdr:nvSpPr>
      <cdr:spPr>
        <a:xfrm>
          <a:off x="1571625" y="485775"/>
          <a:ext cx="15621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Var.</a:t>
          </a: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% 14/13</a:t>
          </a:r>
        </a:p>
      </cdr:txBody>
    </cdr:sp>
  </cdr:relSizeAnchor>
  <cdr:relSizeAnchor xmlns:cdr="http://schemas.openxmlformats.org/drawingml/2006/chartDrawing">
    <cdr:from>
      <cdr:x>0.65875</cdr:x>
      <cdr:y>0.12525</cdr:y>
    </cdr:from>
    <cdr:to>
      <cdr:x>0.909</cdr:x>
      <cdr:y>0.1895</cdr:y>
    </cdr:to>
    <cdr:sp>
      <cdr:nvSpPr>
        <cdr:cNvPr id="9" name="CuadroTexto 11"/>
        <cdr:cNvSpPr txBox="1">
          <a:spLocks noChangeArrowheads="1"/>
        </cdr:cNvSpPr>
      </cdr:nvSpPr>
      <cdr:spPr>
        <a:xfrm>
          <a:off x="3009900" y="495300"/>
          <a:ext cx="11430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Part.</a:t>
          </a: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% 2014</a:t>
          </a:r>
        </a:p>
      </cdr:txBody>
    </cdr:sp>
  </cdr:relSizeAnchor>
  <cdr:relSizeAnchor xmlns:cdr="http://schemas.openxmlformats.org/drawingml/2006/chartDrawing">
    <cdr:from>
      <cdr:x>0.04725</cdr:x>
      <cdr:y>0.18625</cdr:y>
    </cdr:from>
    <cdr:to>
      <cdr:x>0.2515</cdr:x>
      <cdr:y>0.29175</cdr:y>
    </cdr:to>
    <cdr:sp>
      <cdr:nvSpPr>
        <cdr:cNvPr id="10" name="CuadroTexto 12"/>
        <cdr:cNvSpPr txBox="1">
          <a:spLocks noChangeArrowheads="1"/>
        </cdr:cNvSpPr>
      </cdr:nvSpPr>
      <cdr:spPr>
        <a:xfrm>
          <a:off x="209550" y="742950"/>
          <a:ext cx="9334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Netamente Manuafctura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9525</xdr:rowOff>
    </xdr:from>
    <xdr:to>
      <xdr:col>13</xdr:col>
      <xdr:colOff>0</xdr:colOff>
      <xdr:row>25</xdr:row>
      <xdr:rowOff>114300</xdr:rowOff>
    </xdr:to>
    <xdr:graphicFrame>
      <xdr:nvGraphicFramePr>
        <xdr:cNvPr id="1" name="Gráfico 1"/>
        <xdr:cNvGraphicFramePr/>
      </xdr:nvGraphicFramePr>
      <xdr:xfrm>
        <a:off x="5505450" y="171450"/>
        <a:ext cx="45720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0.921</cdr:y>
    </cdr:from>
    <cdr:to>
      <cdr:x>0.22825</cdr:x>
      <cdr:y>0.99825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47625" y="3990975"/>
          <a:ext cx="17716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85725</xdr:colOff>
      <xdr:row>33</xdr:row>
      <xdr:rowOff>104775</xdr:rowOff>
    </xdr:from>
    <xdr:to>
      <xdr:col>28</xdr:col>
      <xdr:colOff>504825</xdr:colOff>
      <xdr:row>60</xdr:row>
      <xdr:rowOff>47625</xdr:rowOff>
    </xdr:to>
    <xdr:graphicFrame>
      <xdr:nvGraphicFramePr>
        <xdr:cNvPr id="1" name="1 Gráfico"/>
        <xdr:cNvGraphicFramePr/>
      </xdr:nvGraphicFramePr>
      <xdr:xfrm>
        <a:off x="15659100" y="5715000"/>
        <a:ext cx="7991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2"/>
  <sheetViews>
    <sheetView showGridLines="0" tabSelected="1" zoomScale="70" zoomScaleNormal="70" zoomScaleSheetLayoutView="75" zoomScalePageLayoutView="0" workbookViewId="0" topLeftCell="A1">
      <pane xSplit="13" topLeftCell="R1" activePane="topRight" state="frozen"/>
      <selection pane="topLeft" activeCell="A1" sqref="A1"/>
      <selection pane="topRight" activeCell="Z28" sqref="Z28"/>
    </sheetView>
  </sheetViews>
  <sheetFormatPr defaultColWidth="11.421875" defaultRowHeight="12.75"/>
  <cols>
    <col min="1" max="1" width="2.57421875" style="47" customWidth="1"/>
    <col min="2" max="2" width="39.00390625" style="47" customWidth="1"/>
    <col min="3" max="3" width="0.13671875" style="47" customWidth="1"/>
    <col min="4" max="5" width="12.00390625" style="47" hidden="1" customWidth="1"/>
    <col min="6" max="6" width="13.28125" style="47" hidden="1" customWidth="1"/>
    <col min="7" max="7" width="11.57421875" style="47" hidden="1" customWidth="1"/>
    <col min="8" max="8" width="4.421875" style="47" hidden="1" customWidth="1"/>
    <col min="9" max="9" width="5.7109375" style="47" hidden="1" customWidth="1"/>
    <col min="10" max="10" width="6.28125" style="47" hidden="1" customWidth="1"/>
    <col min="11" max="11" width="10.421875" style="47" hidden="1" customWidth="1"/>
    <col min="12" max="12" width="12.8515625" style="47" hidden="1" customWidth="1"/>
    <col min="13" max="13" width="0.13671875" style="47" customWidth="1"/>
    <col min="14" max="14" width="0.13671875" style="47" hidden="1" customWidth="1"/>
    <col min="15" max="15" width="12.00390625" style="47" hidden="1" customWidth="1"/>
    <col min="16" max="17" width="16.7109375" style="47" hidden="1" customWidth="1"/>
    <col min="18" max="18" width="11.57421875" style="47" bestFit="1" customWidth="1"/>
    <col min="19" max="22" width="18.7109375" style="47" customWidth="1"/>
    <col min="23" max="23" width="18.8515625" style="47" customWidth="1"/>
    <col min="24" max="25" width="18.7109375" style="47" customWidth="1"/>
    <col min="26" max="26" width="18.8515625" style="47" customWidth="1"/>
    <col min="27" max="29" width="18.7109375" style="47" customWidth="1"/>
    <col min="30" max="30" width="21.57421875" style="47" customWidth="1"/>
    <col min="31" max="31" width="32.140625" style="47" customWidth="1"/>
    <col min="32" max="32" width="11.421875" style="47" customWidth="1"/>
    <col min="33" max="33" width="14.28125" style="47" customWidth="1"/>
    <col min="34" max="37" width="11.421875" style="47" customWidth="1"/>
    <col min="38" max="38" width="18.57421875" style="47" customWidth="1"/>
    <col min="39" max="43" width="11.421875" style="47" customWidth="1"/>
    <col min="44" max="44" width="14.8515625" style="47" customWidth="1"/>
    <col min="45" max="46" width="13.00390625" style="47" customWidth="1"/>
    <col min="47" max="16384" width="11.421875" style="47" customWidth="1"/>
  </cols>
  <sheetData>
    <row r="1" spans="1:22" ht="23.2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21:50" ht="26.25">
      <c r="U2" s="83" t="s">
        <v>133</v>
      </c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46"/>
      <c r="AU2" s="46"/>
      <c r="AV2" s="46"/>
      <c r="AW2" s="46"/>
      <c r="AX2" s="46"/>
    </row>
    <row r="3" spans="2:50" ht="15.75">
      <c r="B3" s="85" t="s">
        <v>130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 t="s">
        <v>131</v>
      </c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46"/>
      <c r="AU3" s="46"/>
      <c r="AV3" s="46"/>
      <c r="AW3" s="46"/>
      <c r="AX3" s="46"/>
    </row>
    <row r="4" ht="15.75">
      <c r="U4" s="87"/>
    </row>
    <row r="5" spans="2:30" s="53" customFormat="1" ht="32.25" customHeight="1">
      <c r="B5" s="106" t="s">
        <v>9</v>
      </c>
      <c r="C5" s="107"/>
      <c r="D5" s="54">
        <v>1993</v>
      </c>
      <c r="E5" s="54">
        <v>1994</v>
      </c>
      <c r="F5" s="54">
        <v>1995</v>
      </c>
      <c r="G5" s="54">
        <v>1996</v>
      </c>
      <c r="H5" s="54">
        <v>1997</v>
      </c>
      <c r="I5" s="54">
        <v>2001</v>
      </c>
      <c r="J5" s="51">
        <v>2002</v>
      </c>
      <c r="K5" s="51">
        <v>2003</v>
      </c>
      <c r="L5" s="51">
        <v>2004</v>
      </c>
      <c r="M5" s="51">
        <v>2005</v>
      </c>
      <c r="N5" s="51">
        <v>2006</v>
      </c>
      <c r="O5" s="51">
        <v>2007</v>
      </c>
      <c r="P5" s="51">
        <v>2008</v>
      </c>
      <c r="Q5" s="51">
        <v>2009</v>
      </c>
      <c r="R5" s="51">
        <v>2010</v>
      </c>
      <c r="S5" s="51">
        <v>2011</v>
      </c>
      <c r="T5" s="51">
        <v>2012</v>
      </c>
      <c r="U5" s="51">
        <v>2013</v>
      </c>
      <c r="V5" s="52">
        <v>2014</v>
      </c>
      <c r="W5" s="52">
        <v>2015</v>
      </c>
      <c r="X5" s="52">
        <v>2016</v>
      </c>
      <c r="Y5" s="52">
        <v>2017</v>
      </c>
      <c r="Z5" s="52">
        <v>2018</v>
      </c>
      <c r="AA5" s="52">
        <v>2019</v>
      </c>
      <c r="AB5" s="52">
        <v>2020</v>
      </c>
      <c r="AC5" s="51" t="s">
        <v>132</v>
      </c>
      <c r="AD5" s="73"/>
    </row>
    <row r="6" spans="2:23" s="55" customFormat="1" ht="15.75">
      <c r="B6" s="108"/>
      <c r="C6" s="108"/>
      <c r="D6" s="56"/>
      <c r="E6" s="56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</row>
    <row r="7" spans="2:33" s="53" customFormat="1" ht="23.25" customHeight="1">
      <c r="B7" s="104" t="s">
        <v>10</v>
      </c>
      <c r="C7" s="104"/>
      <c r="D7" s="58">
        <v>3347.6812902100005</v>
      </c>
      <c r="E7" s="58">
        <v>4390.160969680001</v>
      </c>
      <c r="F7" s="58">
        <v>5456.29384009</v>
      </c>
      <c r="G7" s="58">
        <v>5850.095911640001</v>
      </c>
      <c r="H7" s="58">
        <v>6775.250030110001</v>
      </c>
      <c r="I7" s="58">
        <f>+I9+I31+I44</f>
        <v>6956.25025542</v>
      </c>
      <c r="J7" s="58">
        <f aca="true" t="shared" si="0" ref="J7:Q7">+J9+J31+J44</f>
        <v>7665.261886869999</v>
      </c>
      <c r="K7" s="58">
        <f t="shared" si="0"/>
        <v>9026.639152439999</v>
      </c>
      <c r="L7" s="58">
        <f t="shared" si="0"/>
        <v>12434.888978430003</v>
      </c>
      <c r="M7" s="58">
        <f t="shared" si="0"/>
        <v>17299.923405180005</v>
      </c>
      <c r="N7" s="63">
        <f>+N9+N31+N44</f>
        <v>23799.879011170004</v>
      </c>
      <c r="O7" s="63">
        <f t="shared" si="0"/>
        <v>28084.58675498</v>
      </c>
      <c r="P7" s="63">
        <f t="shared" si="0"/>
        <v>31007.693014709996</v>
      </c>
      <c r="Q7" s="63">
        <f t="shared" si="0"/>
        <v>27074.01652646</v>
      </c>
      <c r="R7" s="63">
        <f aca="true" t="shared" si="1" ref="R7:X7">+R9+R31+R44</f>
        <v>35807.45105737999</v>
      </c>
      <c r="S7" s="63">
        <f t="shared" si="1"/>
        <v>46386.027181620004</v>
      </c>
      <c r="T7" s="63">
        <f t="shared" si="1"/>
        <v>46366.537516000004</v>
      </c>
      <c r="U7" s="63">
        <f t="shared" si="1"/>
        <v>42568.94714114</v>
      </c>
      <c r="V7" s="63">
        <f t="shared" si="1"/>
        <v>38645.83306307001</v>
      </c>
      <c r="W7" s="63">
        <f>+W9+W31+W44</f>
        <v>33668.7587635</v>
      </c>
      <c r="X7" s="63">
        <f t="shared" si="1"/>
        <v>36309.85366739</v>
      </c>
      <c r="Y7" s="63">
        <f>Y9+Y31+Y44</f>
        <v>44504.181947230005</v>
      </c>
      <c r="Z7" s="63">
        <f>Z9+Z31+Z44</f>
        <v>48015.148975849996</v>
      </c>
      <c r="AA7" s="63">
        <f>AA9+AA31+AA44</f>
        <v>46131.56475996</v>
      </c>
      <c r="AB7" s="63">
        <f>AB9+AB31+AB44</f>
        <v>39310.86168113</v>
      </c>
      <c r="AC7" s="63">
        <f>AC9+AC31+AC44</f>
        <v>57336.92452927801</v>
      </c>
      <c r="AD7" s="74"/>
      <c r="AE7" s="72"/>
      <c r="AF7" s="72"/>
      <c r="AG7" s="72"/>
    </row>
    <row r="8" spans="2:30" ht="15.75"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74"/>
    </row>
    <row r="9" spans="2:30" ht="19.5" customHeight="1">
      <c r="B9" s="99" t="s">
        <v>39</v>
      </c>
      <c r="C9" s="99"/>
      <c r="D9" s="58">
        <v>2296.58164081</v>
      </c>
      <c r="E9" s="58">
        <v>3149.0108462900002</v>
      </c>
      <c r="F9" s="58">
        <v>3981.8450923599994</v>
      </c>
      <c r="G9" s="58">
        <v>4225.91291712</v>
      </c>
      <c r="H9" s="58">
        <v>4697.314854429999</v>
      </c>
      <c r="I9" s="58">
        <v>4731.0207936100005</v>
      </c>
      <c r="J9" s="58">
        <v>5371.49146752</v>
      </c>
      <c r="K9" s="58">
        <v>6356.300243489999</v>
      </c>
      <c r="L9" s="58">
        <v>8855.22781874</v>
      </c>
      <c r="M9" s="58">
        <v>12949.564150520004</v>
      </c>
      <c r="N9" s="68">
        <v>18432.896076300003</v>
      </c>
      <c r="O9" s="63">
        <v>21666.45191332</v>
      </c>
      <c r="P9" s="63">
        <v>23265.761607559994</v>
      </c>
      <c r="Q9" s="63">
        <v>20721.236372440002</v>
      </c>
      <c r="R9" s="63">
        <v>27850.349287549994</v>
      </c>
      <c r="S9" s="63">
        <v>35896.294220050004</v>
      </c>
      <c r="T9" s="63">
        <v>34824.84602912</v>
      </c>
      <c r="U9" s="63">
        <v>31264.309299210003</v>
      </c>
      <c r="V9" s="63">
        <v>26757.561041480003</v>
      </c>
      <c r="W9" s="63">
        <v>22684.46377115</v>
      </c>
      <c r="X9" s="63">
        <v>25409.205089019997</v>
      </c>
      <c r="Y9" s="63">
        <v>32642.461660340003</v>
      </c>
      <c r="Z9" s="63">
        <v>34593.12236876</v>
      </c>
      <c r="AA9" s="63">
        <v>32177.093595559993</v>
      </c>
      <c r="AB9" s="63">
        <v>26310.223948950003</v>
      </c>
      <c r="AC9" s="63">
        <f>SUM(AC26,AC22,AC19,AC10)</f>
        <v>40738.60582706501</v>
      </c>
      <c r="AD9" s="74"/>
    </row>
    <row r="10" spans="1:30" ht="15.75">
      <c r="A10" s="70"/>
      <c r="B10" s="101" t="s">
        <v>6</v>
      </c>
      <c r="C10" s="101"/>
      <c r="D10" s="59">
        <v>1470.76830477</v>
      </c>
      <c r="E10" s="59">
        <v>1969.4477236799999</v>
      </c>
      <c r="F10" s="59">
        <v>2614.65335713</v>
      </c>
      <c r="G10" s="59">
        <v>2664.81219239</v>
      </c>
      <c r="H10" s="59">
        <v>2731.1445302099996</v>
      </c>
      <c r="I10" s="59">
        <v>3205.73499404</v>
      </c>
      <c r="J10" s="59">
        <v>3808.0482038800005</v>
      </c>
      <c r="K10" s="59">
        <v>4689.89593154</v>
      </c>
      <c r="L10" s="59">
        <v>6836.85457274</v>
      </c>
      <c r="M10" s="59">
        <v>9789.85509549</v>
      </c>
      <c r="N10" s="67">
        <v>14706.329561669998</v>
      </c>
      <c r="O10" s="64">
        <v>17439.36844483</v>
      </c>
      <c r="P10" s="64">
        <v>18100.98714655</v>
      </c>
      <c r="Q10" s="64">
        <v>16480.67280016</v>
      </c>
      <c r="R10" s="64">
        <v>21902.850000000002</v>
      </c>
      <c r="S10" s="64">
        <v>27525.68730305</v>
      </c>
      <c r="T10" s="64">
        <v>26422.791528330003</v>
      </c>
      <c r="U10" s="75">
        <v>23492.378474269997</v>
      </c>
      <c r="V10" s="75">
        <v>19597.92983845</v>
      </c>
      <c r="W10" s="75">
        <v>18202.451676660003</v>
      </c>
      <c r="X10" s="75">
        <v>21045.32989228</v>
      </c>
      <c r="Y10" s="75">
        <v>26539.348551080002</v>
      </c>
      <c r="Z10" s="75">
        <v>27853.52022749</v>
      </c>
      <c r="AA10" s="75">
        <v>26499.40342448</v>
      </c>
      <c r="AB10" s="75">
        <v>22668.453077300004</v>
      </c>
      <c r="AC10" s="75">
        <f>SUM(AC11:AC18)</f>
        <v>33860.670792093006</v>
      </c>
      <c r="AD10" s="74"/>
    </row>
    <row r="11" spans="1:30" ht="15.75">
      <c r="A11" s="70"/>
      <c r="B11" s="102" t="s">
        <v>12</v>
      </c>
      <c r="C11" s="102"/>
      <c r="D11" s="59">
        <v>649.84446271</v>
      </c>
      <c r="E11" s="59">
        <v>823.11982607</v>
      </c>
      <c r="F11" s="59">
        <v>1197.97218852</v>
      </c>
      <c r="G11" s="59">
        <v>1052.0343742199998</v>
      </c>
      <c r="H11" s="59">
        <v>1096.3096504100001</v>
      </c>
      <c r="I11" s="59">
        <v>985.8534174999999</v>
      </c>
      <c r="J11" s="59">
        <v>1187.09180302</v>
      </c>
      <c r="K11" s="59">
        <v>1260.51966323</v>
      </c>
      <c r="L11" s="59">
        <v>2446.0266945</v>
      </c>
      <c r="M11" s="59">
        <v>3471.79529475</v>
      </c>
      <c r="N11" s="67">
        <v>5995.547420660001</v>
      </c>
      <c r="O11" s="64">
        <v>7219.0745249500005</v>
      </c>
      <c r="P11" s="64">
        <v>7276.9578963799995</v>
      </c>
      <c r="Q11" s="64">
        <v>5935.40718545</v>
      </c>
      <c r="R11" s="64">
        <v>8879.16</v>
      </c>
      <c r="S11" s="64">
        <v>10721.039923109998</v>
      </c>
      <c r="T11" s="64">
        <v>10730.950857240001</v>
      </c>
      <c r="U11" s="64">
        <v>9820.755743099999</v>
      </c>
      <c r="V11" s="64">
        <v>8865.53177204</v>
      </c>
      <c r="W11" s="64">
        <v>8167.547902890001</v>
      </c>
      <c r="X11" s="64">
        <v>10170.88553653</v>
      </c>
      <c r="Y11" s="64">
        <v>13844.96983159</v>
      </c>
      <c r="Z11" s="64">
        <v>14942.66322835</v>
      </c>
      <c r="AA11" s="64">
        <v>13947.849746659998</v>
      </c>
      <c r="AB11" s="64">
        <v>11230.500200550001</v>
      </c>
      <c r="AC11" s="64">
        <v>18167.440161547</v>
      </c>
      <c r="AD11" s="74"/>
    </row>
    <row r="12" spans="1:30" ht="15.75">
      <c r="A12" s="70"/>
      <c r="B12" s="102" t="s">
        <v>13</v>
      </c>
      <c r="C12" s="102"/>
      <c r="D12" s="59">
        <v>81.17512679</v>
      </c>
      <c r="E12" s="59">
        <v>108.81162357000001</v>
      </c>
      <c r="F12" s="59">
        <v>100.31586797000001</v>
      </c>
      <c r="G12" s="59">
        <v>84.09473122</v>
      </c>
      <c r="H12" s="59">
        <v>77.99366892</v>
      </c>
      <c r="I12" s="59">
        <v>81.40693753</v>
      </c>
      <c r="J12" s="59">
        <v>82.59778439</v>
      </c>
      <c r="K12" s="59">
        <v>94.05072848999998</v>
      </c>
      <c r="L12" s="59">
        <v>129.08881978</v>
      </c>
      <c r="M12" s="59">
        <v>216.0881836</v>
      </c>
      <c r="N12" s="67">
        <v>255.98044364000003</v>
      </c>
      <c r="O12" s="64">
        <v>285.42350496</v>
      </c>
      <c r="P12" s="64">
        <v>385.09861323</v>
      </c>
      <c r="Q12" s="64">
        <v>297.68321090999996</v>
      </c>
      <c r="R12" s="64">
        <v>523.28</v>
      </c>
      <c r="S12" s="64">
        <v>1030.07229335</v>
      </c>
      <c r="T12" s="64">
        <v>844.8284342899999</v>
      </c>
      <c r="U12" s="64">
        <v>856.8085098099999</v>
      </c>
      <c r="V12" s="64">
        <v>646.70485962</v>
      </c>
      <c r="W12" s="64">
        <v>350.00262205</v>
      </c>
      <c r="X12" s="64">
        <v>343.5307362900001</v>
      </c>
      <c r="Y12" s="64">
        <v>434.37068558000004</v>
      </c>
      <c r="Z12" s="64">
        <v>484.36479929000006</v>
      </c>
      <c r="AA12" s="64">
        <v>978.98223642</v>
      </c>
      <c r="AB12" s="64">
        <v>1125.8334456600003</v>
      </c>
      <c r="AC12" s="64">
        <v>1804.4012814349999</v>
      </c>
      <c r="AD12" s="74"/>
    </row>
    <row r="13" spans="1:30" ht="15.75">
      <c r="A13" s="70"/>
      <c r="B13" s="102" t="s">
        <v>14</v>
      </c>
      <c r="C13" s="102"/>
      <c r="D13" s="59">
        <v>71.85012437</v>
      </c>
      <c r="E13" s="59">
        <v>97.93147254</v>
      </c>
      <c r="F13" s="59">
        <v>108.69482699999999</v>
      </c>
      <c r="G13" s="59">
        <v>119.46542336</v>
      </c>
      <c r="H13" s="59">
        <v>104.76985047</v>
      </c>
      <c r="I13" s="59">
        <v>168.63439218000002</v>
      </c>
      <c r="J13" s="59">
        <v>173.74245575</v>
      </c>
      <c r="K13" s="59">
        <v>191.0381721</v>
      </c>
      <c r="L13" s="59">
        <v>260.15601153</v>
      </c>
      <c r="M13" s="59">
        <v>280.59696743</v>
      </c>
      <c r="N13" s="67">
        <v>479.57417265000004</v>
      </c>
      <c r="O13" s="64">
        <v>538.2335299100002</v>
      </c>
      <c r="P13" s="64">
        <v>595.4452904</v>
      </c>
      <c r="Q13" s="64">
        <v>214.08494988</v>
      </c>
      <c r="R13" s="64">
        <v>405.09999999999997</v>
      </c>
      <c r="S13" s="64">
        <v>219.44864115000004</v>
      </c>
      <c r="T13" s="64">
        <v>209.56993054000003</v>
      </c>
      <c r="U13" s="64">
        <v>960.87960529</v>
      </c>
      <c r="V13" s="64">
        <v>727.3093299700001</v>
      </c>
      <c r="W13" s="64">
        <v>588.6493379299999</v>
      </c>
      <c r="X13" s="64">
        <v>120.45620639999997</v>
      </c>
      <c r="Y13" s="64">
        <v>757.1981350199999</v>
      </c>
      <c r="Z13" s="64">
        <v>625.8367094900001</v>
      </c>
      <c r="AA13" s="64">
        <v>655.0406505699999</v>
      </c>
      <c r="AB13" s="64">
        <v>672.98618524</v>
      </c>
      <c r="AC13" s="64">
        <v>845.233876858</v>
      </c>
      <c r="AD13" s="74"/>
    </row>
    <row r="14" spans="1:30" ht="15.75">
      <c r="A14" s="70"/>
      <c r="B14" s="102" t="s">
        <v>15</v>
      </c>
      <c r="C14" s="102"/>
      <c r="D14" s="59">
        <v>128.75112376</v>
      </c>
      <c r="E14" s="59">
        <v>193.45151356999997</v>
      </c>
      <c r="F14" s="59">
        <v>258.32626715</v>
      </c>
      <c r="G14" s="59">
        <v>274.66358425</v>
      </c>
      <c r="H14" s="59">
        <v>236.9414782</v>
      </c>
      <c r="I14" s="59">
        <v>196.00662084</v>
      </c>
      <c r="J14" s="59">
        <v>210.78141519</v>
      </c>
      <c r="K14" s="59">
        <v>201.35009767</v>
      </c>
      <c r="L14" s="59">
        <v>389.10449500999994</v>
      </c>
      <c r="M14" s="59">
        <v>491.44458806</v>
      </c>
      <c r="N14" s="67">
        <v>712.57806097</v>
      </c>
      <c r="O14" s="64">
        <v>1032.95648762</v>
      </c>
      <c r="P14" s="64">
        <v>1135.6656276800002</v>
      </c>
      <c r="Q14" s="64">
        <v>1115.80747159</v>
      </c>
      <c r="R14" s="64">
        <v>1291.91</v>
      </c>
      <c r="S14" s="64">
        <v>2426.73790587</v>
      </c>
      <c r="T14" s="64">
        <v>2575.33619565</v>
      </c>
      <c r="U14" s="64">
        <v>1294.43318968</v>
      </c>
      <c r="V14" s="64">
        <v>1138.9201228300003</v>
      </c>
      <c r="W14" s="64">
        <v>1097.4178665999998</v>
      </c>
      <c r="X14" s="64">
        <v>1657.81095679</v>
      </c>
      <c r="Y14" s="64">
        <v>1086.9655698699999</v>
      </c>
      <c r="Z14" s="64">
        <v>1048.6704716899999</v>
      </c>
      <c r="AA14" s="64">
        <v>987.51678095</v>
      </c>
      <c r="AB14" s="64">
        <v>851.3696366699997</v>
      </c>
      <c r="AC14" s="64">
        <v>1211.3604811</v>
      </c>
      <c r="AD14" s="74"/>
    </row>
    <row r="15" spans="1:30" ht="15.75">
      <c r="A15" s="70"/>
      <c r="B15" s="102" t="s">
        <v>16</v>
      </c>
      <c r="C15" s="102"/>
      <c r="D15" s="59">
        <v>266.8764525</v>
      </c>
      <c r="E15" s="59">
        <v>301.0004197</v>
      </c>
      <c r="F15" s="59">
        <v>325.4631713</v>
      </c>
      <c r="G15" s="59">
        <v>401.74963197999995</v>
      </c>
      <c r="H15" s="59">
        <v>538.58018507</v>
      </c>
      <c r="I15" s="59">
        <v>419.41760835</v>
      </c>
      <c r="J15" s="59">
        <v>428.94033766</v>
      </c>
      <c r="K15" s="59">
        <v>528.72332312</v>
      </c>
      <c r="L15" s="59">
        <v>576.8246282599999</v>
      </c>
      <c r="M15" s="59">
        <v>805.11268445</v>
      </c>
      <c r="N15" s="67">
        <v>1991.20760827</v>
      </c>
      <c r="O15" s="64">
        <v>2539.40932531</v>
      </c>
      <c r="P15" s="64">
        <v>1468.29629497</v>
      </c>
      <c r="Q15" s="64">
        <v>1233.22129524</v>
      </c>
      <c r="R15" s="64">
        <v>1696.08</v>
      </c>
      <c r="S15" s="64">
        <v>1522.54189057</v>
      </c>
      <c r="T15" s="64">
        <v>1352.3385218600001</v>
      </c>
      <c r="U15" s="64">
        <v>1413.84452543</v>
      </c>
      <c r="V15" s="64">
        <v>1504.07226907</v>
      </c>
      <c r="W15" s="64">
        <v>1507.6597467400002</v>
      </c>
      <c r="X15" s="64">
        <v>1468.7621057299998</v>
      </c>
      <c r="Y15" s="64">
        <v>2398.5107921199997</v>
      </c>
      <c r="Z15" s="64">
        <v>2587.1310677299994</v>
      </c>
      <c r="AA15" s="64">
        <v>2105.27962443</v>
      </c>
      <c r="AB15" s="64">
        <v>1440.7663504199998</v>
      </c>
      <c r="AC15" s="64">
        <v>2228.910556524</v>
      </c>
      <c r="AD15" s="74"/>
    </row>
    <row r="16" spans="1:30" ht="15.75">
      <c r="A16" s="70"/>
      <c r="B16" s="102" t="s">
        <v>17</v>
      </c>
      <c r="C16" s="102"/>
      <c r="D16" s="59">
        <v>207.68403178000003</v>
      </c>
      <c r="E16" s="59">
        <v>337.6962976700001</v>
      </c>
      <c r="F16" s="59">
        <v>462.86863562</v>
      </c>
      <c r="G16" s="59">
        <v>579.2905358300001</v>
      </c>
      <c r="H16" s="59">
        <v>499.93500169000004</v>
      </c>
      <c r="I16" s="59">
        <v>1166.1510019</v>
      </c>
      <c r="J16" s="59">
        <v>1500.7131946299999</v>
      </c>
      <c r="K16" s="59">
        <v>2101.63906603</v>
      </c>
      <c r="L16" s="59">
        <v>2383.1231081200003</v>
      </c>
      <c r="M16" s="59">
        <v>3095.3817296299994</v>
      </c>
      <c r="N16" s="67">
        <v>4004.2051274500004</v>
      </c>
      <c r="O16" s="64">
        <v>4187.40321289</v>
      </c>
      <c r="P16" s="64">
        <v>5586.03460492</v>
      </c>
      <c r="Q16" s="64">
        <v>6790.948091489999</v>
      </c>
      <c r="R16" s="64">
        <v>7744.62</v>
      </c>
      <c r="S16" s="64">
        <v>10235.35308203</v>
      </c>
      <c r="T16" s="64">
        <v>9701.62202675</v>
      </c>
      <c r="U16" s="64">
        <v>8239.201548730001</v>
      </c>
      <c r="V16" s="64">
        <v>5767.499081929999</v>
      </c>
      <c r="W16" s="64">
        <v>5902.295456449999</v>
      </c>
      <c r="X16" s="64">
        <v>6650.175531909999</v>
      </c>
      <c r="Y16" s="64">
        <v>7228.2071219</v>
      </c>
      <c r="Z16" s="64">
        <v>7190.132512390001</v>
      </c>
      <c r="AA16" s="64">
        <v>6795.814716180001</v>
      </c>
      <c r="AB16" s="64">
        <v>6574.512467630001</v>
      </c>
      <c r="AC16" s="64">
        <v>7836.907617598</v>
      </c>
      <c r="AD16" s="74"/>
    </row>
    <row r="17" spans="1:30" ht="15.75">
      <c r="A17" s="70"/>
      <c r="B17" s="102" t="s">
        <v>18</v>
      </c>
      <c r="C17" s="102"/>
      <c r="D17" s="59">
        <v>46.200269219999996</v>
      </c>
      <c r="E17" s="59">
        <v>81.47965369</v>
      </c>
      <c r="F17" s="59">
        <v>88.0583721</v>
      </c>
      <c r="G17" s="59">
        <v>117.80595081999998</v>
      </c>
      <c r="H17" s="59">
        <v>133.22216989999998</v>
      </c>
      <c r="I17" s="59">
        <v>149.53325789000002</v>
      </c>
      <c r="J17" s="59">
        <v>155.35058919</v>
      </c>
      <c r="K17" s="59">
        <v>211.04827813999998</v>
      </c>
      <c r="L17" s="59">
        <v>233.71268513999996</v>
      </c>
      <c r="M17" s="59">
        <v>301.4285009</v>
      </c>
      <c r="N17" s="67">
        <v>408.95931776</v>
      </c>
      <c r="O17" s="64">
        <v>595.09996988</v>
      </c>
      <c r="P17" s="64">
        <v>662.77028312</v>
      </c>
      <c r="Q17" s="64">
        <v>590.06609845</v>
      </c>
      <c r="R17" s="64">
        <v>841.6200000000001</v>
      </c>
      <c r="S17" s="64">
        <v>775.59557366</v>
      </c>
      <c r="T17" s="64">
        <v>558.2596869600001</v>
      </c>
      <c r="U17" s="64">
        <v>527.7128004699999</v>
      </c>
      <c r="V17" s="64">
        <v>541.63891643</v>
      </c>
      <c r="W17" s="64">
        <v>343.3759962</v>
      </c>
      <c r="X17" s="64">
        <v>344.26250591</v>
      </c>
      <c r="Y17" s="64">
        <v>370.47640858</v>
      </c>
      <c r="Z17" s="64">
        <v>352.03145367</v>
      </c>
      <c r="AA17" s="64">
        <v>382.07438096999994</v>
      </c>
      <c r="AB17" s="64">
        <v>355.29548495000006</v>
      </c>
      <c r="AC17" s="64">
        <v>872.5427612430001</v>
      </c>
      <c r="AD17" s="74"/>
    </row>
    <row r="18" spans="1:30" ht="15.75">
      <c r="A18" s="70"/>
      <c r="B18" s="102" t="s">
        <v>19</v>
      </c>
      <c r="C18" s="102"/>
      <c r="D18" s="59">
        <v>18.386713640000004</v>
      </c>
      <c r="E18" s="59">
        <v>25.956916870000004</v>
      </c>
      <c r="F18" s="59">
        <v>72.95402747</v>
      </c>
      <c r="G18" s="59">
        <v>35.70796071</v>
      </c>
      <c r="H18" s="59">
        <v>43.392525549999995</v>
      </c>
      <c r="I18" s="59">
        <v>38.73175785</v>
      </c>
      <c r="J18" s="59">
        <v>68.83062405000001</v>
      </c>
      <c r="K18" s="59">
        <v>101.52660276000002</v>
      </c>
      <c r="L18" s="59">
        <v>418.8181304</v>
      </c>
      <c r="M18" s="59">
        <v>1128.00714667</v>
      </c>
      <c r="N18" s="67">
        <v>858.2774102700001</v>
      </c>
      <c r="O18" s="64">
        <v>1041.7678893099999</v>
      </c>
      <c r="P18" s="64">
        <v>990.71853585</v>
      </c>
      <c r="Q18" s="64">
        <v>303.45449715</v>
      </c>
      <c r="R18" s="64">
        <v>521.0799999999999</v>
      </c>
      <c r="S18" s="64">
        <v>594.8979933100001</v>
      </c>
      <c r="T18" s="64">
        <v>449.88587504</v>
      </c>
      <c r="U18" s="64">
        <v>378.74255175999997</v>
      </c>
      <c r="V18" s="64">
        <v>406.25348656</v>
      </c>
      <c r="W18" s="64">
        <v>245.50274779999998</v>
      </c>
      <c r="X18" s="64">
        <v>289.44631272</v>
      </c>
      <c r="Y18" s="64">
        <v>418.65000641999995</v>
      </c>
      <c r="Z18" s="64">
        <v>622.68998488</v>
      </c>
      <c r="AA18" s="64">
        <v>646.8452883</v>
      </c>
      <c r="AB18" s="64">
        <v>417.18930617999996</v>
      </c>
      <c r="AC18" s="64">
        <v>893.874055788</v>
      </c>
      <c r="AD18" s="74"/>
    </row>
    <row r="19" spans="1:30" ht="15.75">
      <c r="A19" s="70"/>
      <c r="B19" s="101" t="s">
        <v>7</v>
      </c>
      <c r="C19" s="101"/>
      <c r="D19" s="59">
        <v>561.18064731</v>
      </c>
      <c r="E19" s="59">
        <v>777.17479794</v>
      </c>
      <c r="F19" s="59">
        <v>785.80633749</v>
      </c>
      <c r="G19" s="59">
        <v>910.62965858</v>
      </c>
      <c r="H19" s="59">
        <v>1118.2696873500001</v>
      </c>
      <c r="I19" s="59">
        <v>926.2198588199998</v>
      </c>
      <c r="J19" s="59">
        <v>892.33696669</v>
      </c>
      <c r="K19" s="59">
        <v>821.3042743999999</v>
      </c>
      <c r="L19" s="59">
        <v>1103.68418846</v>
      </c>
      <c r="M19" s="59">
        <v>1303.00911637</v>
      </c>
      <c r="N19" s="67">
        <v>1335.1616274</v>
      </c>
      <c r="O19" s="64">
        <v>1460.17508487</v>
      </c>
      <c r="P19" s="64">
        <v>1797.38584828</v>
      </c>
      <c r="Q19" s="64">
        <v>1683.2136680200001</v>
      </c>
      <c r="R19" s="64">
        <v>1884.2183041100002</v>
      </c>
      <c r="S19" s="75">
        <v>2113.4600065699997</v>
      </c>
      <c r="T19" s="75">
        <v>2311.71259775</v>
      </c>
      <c r="U19" s="75">
        <v>1711.66914838</v>
      </c>
      <c r="V19" s="75">
        <v>1733.2272195399999</v>
      </c>
      <c r="W19" s="75">
        <v>1456.9481839999999</v>
      </c>
      <c r="X19" s="75">
        <v>1269.25288095</v>
      </c>
      <c r="Y19" s="75">
        <v>1788.5044794000003</v>
      </c>
      <c r="Z19" s="75">
        <v>1938.0205850700006</v>
      </c>
      <c r="AA19" s="75">
        <v>1928.81442438</v>
      </c>
      <c r="AB19" s="75">
        <v>1546.26841404</v>
      </c>
      <c r="AC19" s="75">
        <f>SUM(AC20:AC21)</f>
        <v>2339.4572280270004</v>
      </c>
      <c r="AD19" s="74"/>
    </row>
    <row r="20" spans="1:30" ht="15.75">
      <c r="A20" s="70"/>
      <c r="B20" s="102" t="s">
        <v>20</v>
      </c>
      <c r="C20" s="102"/>
      <c r="D20" s="59">
        <v>527.6423927200001</v>
      </c>
      <c r="E20" s="59">
        <v>712.36316732</v>
      </c>
      <c r="F20" s="59">
        <v>710.9573102599998</v>
      </c>
      <c r="G20" s="59">
        <v>836.72286576</v>
      </c>
      <c r="H20" s="59">
        <v>1026.4000652199998</v>
      </c>
      <c r="I20" s="59">
        <v>835.0706797199999</v>
      </c>
      <c r="J20" s="59">
        <v>823.1472653</v>
      </c>
      <c r="K20" s="59">
        <v>742.23304875</v>
      </c>
      <c r="L20" s="59">
        <v>954.4586939599999</v>
      </c>
      <c r="M20" s="59">
        <v>1147.44703119</v>
      </c>
      <c r="N20" s="67">
        <v>1139.04830165</v>
      </c>
      <c r="O20" s="64">
        <v>1210.9733293</v>
      </c>
      <c r="P20" s="64">
        <v>1412.5985601999998</v>
      </c>
      <c r="Q20" s="64">
        <v>1425.50065857</v>
      </c>
      <c r="R20" s="64">
        <v>1609.9734975300003</v>
      </c>
      <c r="S20" s="64">
        <v>1780.11760965</v>
      </c>
      <c r="T20" s="64">
        <v>1770.04781497</v>
      </c>
      <c r="U20" s="64">
        <v>1369.2933891399998</v>
      </c>
      <c r="V20" s="64">
        <v>1337.9134306600001</v>
      </c>
      <c r="W20" s="64">
        <v>1157.9137878099998</v>
      </c>
      <c r="X20" s="64">
        <v>998.92417861</v>
      </c>
      <c r="Y20" s="64">
        <v>1458.7115969300003</v>
      </c>
      <c r="Z20" s="64">
        <v>1563.4869941300003</v>
      </c>
      <c r="AA20" s="64">
        <v>1508.88606762</v>
      </c>
      <c r="AB20" s="64">
        <v>1179.54974436</v>
      </c>
      <c r="AC20" s="64">
        <v>1806.7144099000002</v>
      </c>
      <c r="AD20" s="74"/>
    </row>
    <row r="21" spans="1:30" ht="15.75">
      <c r="A21" s="70"/>
      <c r="B21" s="102" t="s">
        <v>21</v>
      </c>
      <c r="C21" s="102"/>
      <c r="D21" s="59">
        <v>33.53825459000001</v>
      </c>
      <c r="E21" s="59">
        <v>64.81163061999999</v>
      </c>
      <c r="F21" s="59">
        <v>74.84902722999999</v>
      </c>
      <c r="G21" s="59">
        <v>73.90679282</v>
      </c>
      <c r="H21" s="59">
        <v>91.86962213</v>
      </c>
      <c r="I21" s="59">
        <v>91.14917910000001</v>
      </c>
      <c r="J21" s="59">
        <v>69.18970139</v>
      </c>
      <c r="K21" s="59">
        <v>79.07122565</v>
      </c>
      <c r="L21" s="59">
        <v>149.2254945</v>
      </c>
      <c r="M21" s="59">
        <v>155.56208517999997</v>
      </c>
      <c r="N21" s="67">
        <v>196.11332575</v>
      </c>
      <c r="O21" s="64">
        <v>249.20175557</v>
      </c>
      <c r="P21" s="64">
        <v>384.78728808</v>
      </c>
      <c r="Q21" s="64">
        <v>257.71300945</v>
      </c>
      <c r="R21" s="64">
        <v>274.24480658000004</v>
      </c>
      <c r="S21" s="64">
        <v>333.34239692000006</v>
      </c>
      <c r="T21" s="64">
        <v>541.66478278</v>
      </c>
      <c r="U21" s="64">
        <v>342.3757592399999</v>
      </c>
      <c r="V21" s="64">
        <v>395.31378887999995</v>
      </c>
      <c r="W21" s="64">
        <v>299.03439619</v>
      </c>
      <c r="X21" s="64">
        <v>270.32870234</v>
      </c>
      <c r="Y21" s="64">
        <v>329.79288246999994</v>
      </c>
      <c r="Z21" s="64">
        <v>374.53359094</v>
      </c>
      <c r="AA21" s="64">
        <v>419.92835675999993</v>
      </c>
      <c r="AB21" s="64">
        <v>366.71866968</v>
      </c>
      <c r="AC21" s="64">
        <v>532.742818127</v>
      </c>
      <c r="AD21" s="74"/>
    </row>
    <row r="22" spans="1:30" ht="15.75">
      <c r="A22" s="70"/>
      <c r="B22" s="101" t="s">
        <v>22</v>
      </c>
      <c r="C22" s="101"/>
      <c r="D22" s="59">
        <v>182.11546384000002</v>
      </c>
      <c r="E22" s="59">
        <v>155.61774656999998</v>
      </c>
      <c r="F22" s="59">
        <v>235.54561636000003</v>
      </c>
      <c r="G22" s="59">
        <v>353.16175246</v>
      </c>
      <c r="H22" s="59">
        <v>376.54332321</v>
      </c>
      <c r="I22" s="59">
        <v>391.57437124000006</v>
      </c>
      <c r="J22" s="59">
        <v>454.86300651</v>
      </c>
      <c r="K22" s="59">
        <v>620.9828521699999</v>
      </c>
      <c r="L22" s="59">
        <v>589.5217195000001</v>
      </c>
      <c r="M22" s="59">
        <v>1525.62158377</v>
      </c>
      <c r="N22" s="67">
        <v>1817.70387983</v>
      </c>
      <c r="O22" s="64">
        <v>2306.44753952</v>
      </c>
      <c r="P22" s="64">
        <v>2681.4366767700008</v>
      </c>
      <c r="Q22" s="64">
        <v>1920.8202873599998</v>
      </c>
      <c r="R22" s="64">
        <v>3088.1218498300004</v>
      </c>
      <c r="S22" s="75">
        <v>4567.79671777</v>
      </c>
      <c r="T22" s="75">
        <v>4995.53735006</v>
      </c>
      <c r="U22" s="75">
        <v>5270.95564944</v>
      </c>
      <c r="V22" s="75">
        <v>4563.01466712</v>
      </c>
      <c r="W22" s="75">
        <v>2302.3121144299994</v>
      </c>
      <c r="X22" s="75">
        <v>2216.69749633</v>
      </c>
      <c r="Y22" s="75">
        <v>3487.721163389999</v>
      </c>
      <c r="Z22" s="75">
        <v>4038.744885230001</v>
      </c>
      <c r="AA22" s="75">
        <v>2975.0022165299997</v>
      </c>
      <c r="AB22" s="75">
        <v>1362.89018453</v>
      </c>
      <c r="AC22" s="75">
        <f>SUM(AC23:AC25)</f>
        <v>3684.145852834</v>
      </c>
      <c r="AD22" s="74"/>
    </row>
    <row r="23" spans="1:30" ht="15.75">
      <c r="A23" s="70"/>
      <c r="B23" s="102" t="s">
        <v>23</v>
      </c>
      <c r="C23" s="102"/>
      <c r="D23" s="59">
        <v>0</v>
      </c>
      <c r="E23" s="59">
        <v>2E-05</v>
      </c>
      <c r="F23" s="59">
        <v>140.40643389000005</v>
      </c>
      <c r="G23" s="59">
        <v>236.58925728</v>
      </c>
      <c r="H23" s="59">
        <v>239.59763034</v>
      </c>
      <c r="I23" s="59">
        <v>125.90447051</v>
      </c>
      <c r="J23" s="59">
        <v>164.72572389</v>
      </c>
      <c r="K23" s="59">
        <v>262.13201624</v>
      </c>
      <c r="L23" s="59">
        <v>111.16783437</v>
      </c>
      <c r="M23" s="59">
        <v>186.89841059000003</v>
      </c>
      <c r="N23" s="67">
        <v>488.14573415000007</v>
      </c>
      <c r="O23" s="64">
        <v>620.4669598199999</v>
      </c>
      <c r="P23" s="64">
        <v>587.4588434899999</v>
      </c>
      <c r="Q23" s="64">
        <v>353.21431495</v>
      </c>
      <c r="R23" s="64">
        <v>505.06804415000005</v>
      </c>
      <c r="S23" s="64">
        <v>574.1581705699999</v>
      </c>
      <c r="T23" s="64">
        <v>578.6241650899999</v>
      </c>
      <c r="U23" s="64">
        <v>537.8399253900001</v>
      </c>
      <c r="V23" s="64">
        <v>496.33722011</v>
      </c>
      <c r="W23" s="64">
        <v>120.0713605</v>
      </c>
      <c r="X23" s="64">
        <v>24.015819210000004</v>
      </c>
      <c r="Y23" s="64">
        <v>25.64432743</v>
      </c>
      <c r="Z23" s="64">
        <v>138.8739065</v>
      </c>
      <c r="AA23" s="64">
        <v>121.95409088999999</v>
      </c>
      <c r="AB23" s="64">
        <v>151.65963028000004</v>
      </c>
      <c r="AC23" s="64">
        <v>289.65746831</v>
      </c>
      <c r="AD23" s="74"/>
    </row>
    <row r="24" spans="1:30" ht="15.75">
      <c r="A24" s="70"/>
      <c r="B24" s="102" t="s">
        <v>24</v>
      </c>
      <c r="C24" s="102"/>
      <c r="D24" s="59">
        <v>182.11546384000002</v>
      </c>
      <c r="E24" s="59">
        <v>155.61772657000003</v>
      </c>
      <c r="F24" s="59">
        <v>95.13918247</v>
      </c>
      <c r="G24" s="59">
        <v>116.57249518</v>
      </c>
      <c r="H24" s="59">
        <v>136.94569287</v>
      </c>
      <c r="I24" s="59">
        <v>265.66990073</v>
      </c>
      <c r="J24" s="59">
        <v>290.13728262</v>
      </c>
      <c r="K24" s="59">
        <v>358.8508359300001</v>
      </c>
      <c r="L24" s="59">
        <v>478.35388513</v>
      </c>
      <c r="M24" s="59">
        <v>1338.7231731800002</v>
      </c>
      <c r="N24" s="67">
        <v>1329.5581456800003</v>
      </c>
      <c r="O24" s="64">
        <v>1685.9805797</v>
      </c>
      <c r="P24" s="64">
        <v>2093.9778332799997</v>
      </c>
      <c r="Q24" s="64">
        <v>1567.60597241</v>
      </c>
      <c r="R24" s="64">
        <v>2299.5171534999995</v>
      </c>
      <c r="S24" s="64">
        <v>2710.12859123</v>
      </c>
      <c r="T24" s="64">
        <v>3086.35217048</v>
      </c>
      <c r="U24" s="64">
        <v>3361.2873885400004</v>
      </c>
      <c r="V24" s="64">
        <v>3280.3154493599995</v>
      </c>
      <c r="W24" s="64">
        <v>1733.16550696</v>
      </c>
      <c r="X24" s="64">
        <v>1669.30560676</v>
      </c>
      <c r="Y24" s="64">
        <v>2689.9133292499996</v>
      </c>
      <c r="Z24" s="64">
        <v>2858.0645005300003</v>
      </c>
      <c r="AA24" s="64">
        <v>2229.96762495</v>
      </c>
      <c r="AB24" s="64">
        <v>679.5289896600001</v>
      </c>
      <c r="AC24" s="64">
        <v>1691.186284694</v>
      </c>
      <c r="AD24" s="74"/>
    </row>
    <row r="25" spans="1:30" ht="15.75">
      <c r="A25" s="71"/>
      <c r="B25" s="102" t="s">
        <v>113</v>
      </c>
      <c r="C25" s="102"/>
      <c r="D25" s="59"/>
      <c r="E25" s="59"/>
      <c r="F25" s="59"/>
      <c r="G25" s="59"/>
      <c r="H25" s="59"/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67">
        <v>0</v>
      </c>
      <c r="O25" s="64">
        <v>0</v>
      </c>
      <c r="P25" s="64">
        <v>0</v>
      </c>
      <c r="Q25" s="64">
        <v>0</v>
      </c>
      <c r="R25" s="64">
        <v>283.53665218000003</v>
      </c>
      <c r="S25" s="64">
        <v>1283.5099559700002</v>
      </c>
      <c r="T25" s="64">
        <v>1330.56101449</v>
      </c>
      <c r="U25" s="64">
        <v>1371.8283355100002</v>
      </c>
      <c r="V25" s="64">
        <v>786.36199765</v>
      </c>
      <c r="W25" s="64">
        <v>449.0752469699999</v>
      </c>
      <c r="X25" s="64">
        <v>523.37607036</v>
      </c>
      <c r="Y25" s="64">
        <v>772.1635067099999</v>
      </c>
      <c r="Z25" s="64">
        <v>1041.8064782</v>
      </c>
      <c r="AA25" s="64">
        <v>623.08050069</v>
      </c>
      <c r="AB25" s="64">
        <v>531.70156459</v>
      </c>
      <c r="AC25" s="64">
        <v>1703.3020998299999</v>
      </c>
      <c r="AD25" s="74"/>
    </row>
    <row r="26" spans="1:30" ht="15.75">
      <c r="A26" s="70"/>
      <c r="B26" s="101" t="s">
        <v>25</v>
      </c>
      <c r="C26" s="101"/>
      <c r="D26" s="59">
        <v>82.51722489000001</v>
      </c>
      <c r="E26" s="59">
        <v>246.77057810000002</v>
      </c>
      <c r="F26" s="59">
        <v>345.83978138000003</v>
      </c>
      <c r="G26" s="59">
        <v>297.30931369</v>
      </c>
      <c r="H26" s="59">
        <v>471.35731366000005</v>
      </c>
      <c r="I26" s="59">
        <v>207.49156951000003</v>
      </c>
      <c r="J26" s="59">
        <v>216.24329044</v>
      </c>
      <c r="K26" s="59">
        <v>224.11718538000002</v>
      </c>
      <c r="L26" s="59">
        <v>325.16733804</v>
      </c>
      <c r="M26" s="59">
        <v>331.07835489</v>
      </c>
      <c r="N26" s="67">
        <v>573.7010074</v>
      </c>
      <c r="O26" s="64">
        <v>460.4608441</v>
      </c>
      <c r="P26" s="64">
        <v>685.95193596</v>
      </c>
      <c r="Q26" s="64">
        <v>636.5296169000001</v>
      </c>
      <c r="R26" s="64">
        <v>975.15913361</v>
      </c>
      <c r="S26" s="75">
        <v>1689.35019266</v>
      </c>
      <c r="T26" s="75">
        <v>1094.8045529800002</v>
      </c>
      <c r="U26" s="75">
        <v>789.3060271200001</v>
      </c>
      <c r="V26" s="75">
        <v>863.38931637</v>
      </c>
      <c r="W26" s="75">
        <v>722.7517960600001</v>
      </c>
      <c r="X26" s="75">
        <v>877.92481946</v>
      </c>
      <c r="Y26" s="75">
        <v>826.8874664699999</v>
      </c>
      <c r="Z26" s="75">
        <v>762.83667097</v>
      </c>
      <c r="AA26" s="75">
        <v>773.8735301699998</v>
      </c>
      <c r="AB26" s="75">
        <v>732.6122730799999</v>
      </c>
      <c r="AC26" s="75">
        <f>SUM(AC27:AC30)</f>
        <v>854.3319541110001</v>
      </c>
      <c r="AD26" s="74"/>
    </row>
    <row r="27" spans="1:30" ht="15.75">
      <c r="A27" s="70"/>
      <c r="B27" s="98" t="s">
        <v>26</v>
      </c>
      <c r="C27" s="98"/>
      <c r="D27" s="59">
        <v>5.08687688</v>
      </c>
      <c r="E27" s="59">
        <v>4.8846879</v>
      </c>
      <c r="F27" s="59">
        <v>25.0077637</v>
      </c>
      <c r="G27" s="59">
        <v>30.258911180000005</v>
      </c>
      <c r="H27" s="59">
        <v>32.14331666000001</v>
      </c>
      <c r="I27" s="59">
        <v>4.765699380000001</v>
      </c>
      <c r="J27" s="59">
        <v>2.33290407</v>
      </c>
      <c r="K27" s="59">
        <v>5.71267772</v>
      </c>
      <c r="L27" s="59">
        <v>6.2899366699999995</v>
      </c>
      <c r="M27" s="59">
        <v>3.2921437599999996</v>
      </c>
      <c r="N27" s="67">
        <v>6.995141240000001</v>
      </c>
      <c r="O27" s="64">
        <v>3.25193034</v>
      </c>
      <c r="P27" s="64">
        <v>2.3143496</v>
      </c>
      <c r="Q27" s="64">
        <v>2.68931478</v>
      </c>
      <c r="R27" s="64">
        <v>1.1596935499999999</v>
      </c>
      <c r="S27" s="64">
        <v>7.78972935</v>
      </c>
      <c r="T27" s="64">
        <v>4.400250100000001</v>
      </c>
      <c r="U27" s="64">
        <v>1.7060164400000004</v>
      </c>
      <c r="V27" s="64">
        <v>3.74275906</v>
      </c>
      <c r="W27" s="64">
        <v>3.2304319</v>
      </c>
      <c r="X27" s="64">
        <v>1.52650973</v>
      </c>
      <c r="Y27" s="64">
        <v>1.20250834</v>
      </c>
      <c r="Z27" s="64">
        <v>1.7915477599999998</v>
      </c>
      <c r="AA27" s="64">
        <v>1.58041298</v>
      </c>
      <c r="AB27" s="64">
        <v>1.1890650199999997</v>
      </c>
      <c r="AC27" s="64">
        <v>1.66066249</v>
      </c>
      <c r="AD27" s="74"/>
    </row>
    <row r="28" spans="1:30" ht="15.75">
      <c r="A28" s="70"/>
      <c r="B28" s="98" t="s">
        <v>27</v>
      </c>
      <c r="C28" s="98"/>
      <c r="D28" s="59">
        <v>10.480879</v>
      </c>
      <c r="E28" s="59">
        <v>30.93752101</v>
      </c>
      <c r="F28" s="59">
        <v>30.277092109999998</v>
      </c>
      <c r="G28" s="59">
        <v>37.19254709</v>
      </c>
      <c r="H28" s="59">
        <v>34.39362415</v>
      </c>
      <c r="I28" s="59">
        <v>16.74104822</v>
      </c>
      <c r="J28" s="59">
        <v>16.28509494</v>
      </c>
      <c r="K28" s="59">
        <v>19.1902788</v>
      </c>
      <c r="L28" s="59">
        <v>14.576423049999999</v>
      </c>
      <c r="M28" s="59">
        <v>12.71926103</v>
      </c>
      <c r="N28" s="67">
        <v>42.99028474</v>
      </c>
      <c r="O28" s="64">
        <v>18.77175509</v>
      </c>
      <c r="P28" s="64">
        <v>24.71960468</v>
      </c>
      <c r="Q28" s="64">
        <v>37.05223334</v>
      </c>
      <c r="R28" s="64">
        <v>64.74907415</v>
      </c>
      <c r="S28" s="64">
        <v>47.591659410000005</v>
      </c>
      <c r="T28" s="64">
        <v>5.82765178</v>
      </c>
      <c r="U28" s="64">
        <v>13.93472734</v>
      </c>
      <c r="V28" s="64">
        <v>37.09914051</v>
      </c>
      <c r="W28" s="64">
        <v>18.36023675</v>
      </c>
      <c r="X28" s="64">
        <v>28.312652690000004</v>
      </c>
      <c r="Y28" s="64">
        <v>18.286380839999996</v>
      </c>
      <c r="Z28" s="64">
        <v>14.11155823</v>
      </c>
      <c r="AA28" s="64">
        <v>40.62352482</v>
      </c>
      <c r="AB28" s="64">
        <v>58.49592988</v>
      </c>
      <c r="AC28" s="64">
        <v>48.703785887</v>
      </c>
      <c r="AD28" s="74"/>
    </row>
    <row r="29" spans="1:30" ht="15.75">
      <c r="A29" s="70"/>
      <c r="B29" s="98" t="s">
        <v>28</v>
      </c>
      <c r="C29" s="98"/>
      <c r="D29" s="59">
        <v>59.47409623</v>
      </c>
      <c r="E29" s="59">
        <v>206.82973957000002</v>
      </c>
      <c r="F29" s="59">
        <v>285.97118322999995</v>
      </c>
      <c r="G29" s="59">
        <v>223.25012228999998</v>
      </c>
      <c r="H29" s="59">
        <v>396.53897645</v>
      </c>
      <c r="I29" s="59">
        <v>180.53151746999998</v>
      </c>
      <c r="J29" s="59">
        <v>188.08929699000004</v>
      </c>
      <c r="K29" s="59">
        <v>181.13049173000002</v>
      </c>
      <c r="L29" s="59">
        <v>289.94885007</v>
      </c>
      <c r="M29" s="59">
        <v>306.65389426</v>
      </c>
      <c r="N29" s="67">
        <v>515.03537049</v>
      </c>
      <c r="O29" s="64">
        <v>426.94722224</v>
      </c>
      <c r="P29" s="64">
        <v>645.0921237</v>
      </c>
      <c r="Q29" s="64">
        <v>584.7184431300001</v>
      </c>
      <c r="R29" s="64">
        <v>888.7266038999999</v>
      </c>
      <c r="S29" s="64">
        <v>1597.22186891</v>
      </c>
      <c r="T29" s="64">
        <v>1023.60731538</v>
      </c>
      <c r="U29" s="64">
        <v>699.0613736300002</v>
      </c>
      <c r="V29" s="64">
        <v>749.36363214</v>
      </c>
      <c r="W29" s="64">
        <v>613.6829072600001</v>
      </c>
      <c r="X29" s="64">
        <v>762.55692251</v>
      </c>
      <c r="Y29" s="64">
        <v>713.8808235600001</v>
      </c>
      <c r="Z29" s="64">
        <v>682.6299070600002</v>
      </c>
      <c r="AA29" s="64">
        <v>636.83472261</v>
      </c>
      <c r="AB29" s="64">
        <v>648.6736943199999</v>
      </c>
      <c r="AC29" s="64">
        <v>766.40237743</v>
      </c>
      <c r="AD29" s="74"/>
    </row>
    <row r="30" spans="1:30" ht="15.75">
      <c r="A30" s="70"/>
      <c r="B30" s="98" t="s">
        <v>29</v>
      </c>
      <c r="C30" s="98"/>
      <c r="D30" s="59">
        <v>7.475372780000001</v>
      </c>
      <c r="E30" s="59">
        <v>4.11862962</v>
      </c>
      <c r="F30" s="59">
        <v>4.58374234</v>
      </c>
      <c r="G30" s="59">
        <v>6.607733130000001</v>
      </c>
      <c r="H30" s="59">
        <v>8.281396399999998</v>
      </c>
      <c r="I30" s="59">
        <v>5.45330444</v>
      </c>
      <c r="J30" s="59">
        <v>9.53599444</v>
      </c>
      <c r="K30" s="59">
        <v>18.08373713</v>
      </c>
      <c r="L30" s="59">
        <v>14.35212825</v>
      </c>
      <c r="M30" s="59">
        <v>8.41305584</v>
      </c>
      <c r="N30" s="67">
        <v>8.68021093</v>
      </c>
      <c r="O30" s="64">
        <v>11.48993643</v>
      </c>
      <c r="P30" s="64">
        <v>13.82585798</v>
      </c>
      <c r="Q30" s="64">
        <v>12.069625649999999</v>
      </c>
      <c r="R30" s="64">
        <v>20.523762010000002</v>
      </c>
      <c r="S30" s="64">
        <v>36.74693499</v>
      </c>
      <c r="T30" s="64">
        <v>60.969335720000004</v>
      </c>
      <c r="U30" s="64">
        <v>74.60390971</v>
      </c>
      <c r="V30" s="64">
        <v>73.18378465999999</v>
      </c>
      <c r="W30" s="64">
        <v>87.47822015000001</v>
      </c>
      <c r="X30" s="64">
        <v>85.52873453000001</v>
      </c>
      <c r="Y30" s="64">
        <v>93.51775373000001</v>
      </c>
      <c r="Z30" s="64">
        <v>64.30365792</v>
      </c>
      <c r="AA30" s="64">
        <v>94.83486976</v>
      </c>
      <c r="AB30" s="64">
        <v>24.25358386</v>
      </c>
      <c r="AC30" s="64">
        <v>37.565128304</v>
      </c>
      <c r="AD30" s="74"/>
    </row>
    <row r="31" spans="2:30" ht="21.75" customHeight="1">
      <c r="B31" s="99" t="s">
        <v>40</v>
      </c>
      <c r="C31" s="99"/>
      <c r="D31" s="58">
        <v>1013.2002224</v>
      </c>
      <c r="E31" s="58">
        <v>1212.5824118</v>
      </c>
      <c r="F31" s="58">
        <v>1444.28162724</v>
      </c>
      <c r="G31" s="58">
        <v>1592.4771334400002</v>
      </c>
      <c r="H31" s="58">
        <v>2045.0926042</v>
      </c>
      <c r="I31" s="58">
        <v>2194.34967505</v>
      </c>
      <c r="J31" s="58">
        <v>2269.74355579</v>
      </c>
      <c r="K31" s="58">
        <v>2625.5929040999995</v>
      </c>
      <c r="L31" s="58">
        <v>3533.0823737700002</v>
      </c>
      <c r="M31" s="58">
        <v>4284.408714300001</v>
      </c>
      <c r="N31" s="68">
        <v>5284.7554867</v>
      </c>
      <c r="O31" s="63">
        <v>6315.710283030001</v>
      </c>
      <c r="P31" s="63">
        <v>7565.233192139999</v>
      </c>
      <c r="Q31" s="63">
        <v>6196.291310769999</v>
      </c>
      <c r="R31" s="63">
        <v>7712.925877310001</v>
      </c>
      <c r="S31" s="63">
        <v>10195.6740031</v>
      </c>
      <c r="T31" s="63">
        <v>11206.467549189998</v>
      </c>
      <c r="U31" s="63">
        <v>11076.52538638</v>
      </c>
      <c r="V31" s="63">
        <v>11723.00630865</v>
      </c>
      <c r="W31" s="63">
        <v>10907.359883829999</v>
      </c>
      <c r="X31" s="63">
        <v>10810.68668299</v>
      </c>
      <c r="Y31" s="63">
        <v>11742.04640021</v>
      </c>
      <c r="Z31" s="63">
        <v>13244.06398116</v>
      </c>
      <c r="AA31" s="63">
        <v>13811.194040200002</v>
      </c>
      <c r="AB31" s="63">
        <v>12891.048938500002</v>
      </c>
      <c r="AC31" s="63">
        <f>SUM(AC32:AC39)</f>
        <v>16416.816783173002</v>
      </c>
      <c r="AD31" s="74"/>
    </row>
    <row r="32" spans="2:30" ht="15.75">
      <c r="B32" s="98" t="s">
        <v>30</v>
      </c>
      <c r="C32" s="98"/>
      <c r="D32" s="59">
        <v>186.28499899</v>
      </c>
      <c r="E32" s="59">
        <v>225.75947384</v>
      </c>
      <c r="F32" s="59">
        <v>275.43933921000007</v>
      </c>
      <c r="G32" s="59">
        <v>323.62438496999994</v>
      </c>
      <c r="H32" s="59">
        <v>339.77747395</v>
      </c>
      <c r="I32" s="59">
        <v>437.06292473</v>
      </c>
      <c r="J32" s="59">
        <v>550.2047580699999</v>
      </c>
      <c r="K32" s="59">
        <v>623.5765005800001</v>
      </c>
      <c r="L32" s="59">
        <v>798.58666103</v>
      </c>
      <c r="M32" s="59">
        <v>1007.4589393699999</v>
      </c>
      <c r="N32" s="67">
        <v>1219.69526239</v>
      </c>
      <c r="O32" s="64">
        <v>1511.5043914399998</v>
      </c>
      <c r="P32" s="64">
        <v>1911.8511047600002</v>
      </c>
      <c r="Q32" s="64">
        <v>1827.0517200799998</v>
      </c>
      <c r="R32" s="64">
        <v>2201.5251843</v>
      </c>
      <c r="S32" s="64">
        <v>2834.26811291</v>
      </c>
      <c r="T32" s="64">
        <v>3057.72226587</v>
      </c>
      <c r="U32" s="64">
        <v>3406.514478279999</v>
      </c>
      <c r="V32" s="64">
        <v>4201.52659805</v>
      </c>
      <c r="W32" s="64">
        <v>4389.31068215</v>
      </c>
      <c r="X32" s="64">
        <v>4685.08133553</v>
      </c>
      <c r="Y32" s="64">
        <v>5103.0636382600005</v>
      </c>
      <c r="Z32" s="64">
        <v>5855.537494000001</v>
      </c>
      <c r="AA32" s="64">
        <v>6301.6389514699995</v>
      </c>
      <c r="AB32" s="64">
        <v>6816.616241320001</v>
      </c>
      <c r="AC32" s="64">
        <v>7955.057846769</v>
      </c>
      <c r="AD32" s="74"/>
    </row>
    <row r="33" spans="2:30" ht="15.75">
      <c r="B33" s="98" t="s">
        <v>31</v>
      </c>
      <c r="C33" s="98"/>
      <c r="D33" s="59">
        <v>324.38946008</v>
      </c>
      <c r="E33" s="59">
        <v>396.46832818</v>
      </c>
      <c r="F33" s="59">
        <v>440.63250872000003</v>
      </c>
      <c r="G33" s="59">
        <v>455.01667523000003</v>
      </c>
      <c r="H33" s="59">
        <v>572.4717341600001</v>
      </c>
      <c r="I33" s="59">
        <v>664.3061887100001</v>
      </c>
      <c r="J33" s="59">
        <v>676.9255134299999</v>
      </c>
      <c r="K33" s="59">
        <v>823.2511474500001</v>
      </c>
      <c r="L33" s="59">
        <v>1092.0591854</v>
      </c>
      <c r="M33" s="59">
        <v>1275.10088698</v>
      </c>
      <c r="N33" s="67">
        <v>1472.50811791</v>
      </c>
      <c r="O33" s="64">
        <v>1736.4172655500001</v>
      </c>
      <c r="P33" s="64">
        <v>2025.7964829700002</v>
      </c>
      <c r="Q33" s="64">
        <v>1495.14022197</v>
      </c>
      <c r="R33" s="64">
        <v>1560.6711273400003</v>
      </c>
      <c r="S33" s="64">
        <v>1989.7137470499997</v>
      </c>
      <c r="T33" s="64">
        <v>2176.9576675699996</v>
      </c>
      <c r="U33" s="64">
        <v>1927.8522863599994</v>
      </c>
      <c r="V33" s="64">
        <v>1806.9308741900002</v>
      </c>
      <c r="W33" s="64">
        <v>1331.14789874</v>
      </c>
      <c r="X33" s="64">
        <v>1195.7221450599998</v>
      </c>
      <c r="Y33" s="64">
        <v>1272.33985364</v>
      </c>
      <c r="Z33" s="64">
        <v>1402.0651749200001</v>
      </c>
      <c r="AA33" s="64">
        <v>1354.3205177500001</v>
      </c>
      <c r="AB33" s="64">
        <v>1024.14759094</v>
      </c>
      <c r="AC33" s="64">
        <v>1648.0453089260002</v>
      </c>
      <c r="AD33" s="74"/>
    </row>
    <row r="34" spans="2:31" ht="15.75">
      <c r="B34" s="98" t="s">
        <v>7</v>
      </c>
      <c r="C34" s="98"/>
      <c r="D34" s="59">
        <v>135.43719023</v>
      </c>
      <c r="E34" s="59">
        <v>198.80790967000002</v>
      </c>
      <c r="F34" s="59">
        <v>222.42722118</v>
      </c>
      <c r="G34" s="59">
        <v>210.86341268</v>
      </c>
      <c r="H34" s="59">
        <v>276.42422586</v>
      </c>
      <c r="I34" s="59">
        <v>207.64983929999997</v>
      </c>
      <c r="J34" s="59">
        <v>174.58381472</v>
      </c>
      <c r="K34" s="59">
        <v>210.19178665</v>
      </c>
      <c r="L34" s="59">
        <v>283.93257217</v>
      </c>
      <c r="M34" s="59">
        <v>331.41566968</v>
      </c>
      <c r="N34" s="67">
        <v>440.25100523000003</v>
      </c>
      <c r="O34" s="64">
        <v>504.05005949</v>
      </c>
      <c r="P34" s="64">
        <v>626.4362530300001</v>
      </c>
      <c r="Q34" s="64">
        <v>526.49180152</v>
      </c>
      <c r="R34" s="64">
        <v>650.3654009200001</v>
      </c>
      <c r="S34" s="64">
        <v>1052.59805261</v>
      </c>
      <c r="T34" s="64">
        <v>1040.82370273</v>
      </c>
      <c r="U34" s="64">
        <v>1066.92991998</v>
      </c>
      <c r="V34" s="64">
        <v>1188.92157307</v>
      </c>
      <c r="W34" s="64">
        <v>950.60355241</v>
      </c>
      <c r="X34" s="64">
        <v>926.3808762000001</v>
      </c>
      <c r="Y34" s="64">
        <v>1088.61971364</v>
      </c>
      <c r="Z34" s="64">
        <v>1372.68797881</v>
      </c>
      <c r="AA34" s="64">
        <v>1613.9442143799997</v>
      </c>
      <c r="AB34" s="64">
        <v>1320.98932874</v>
      </c>
      <c r="AC34" s="64">
        <v>1523.2474872839998</v>
      </c>
      <c r="AD34" s="74"/>
      <c r="AE34" s="76"/>
    </row>
    <row r="35" spans="2:30" ht="15.75">
      <c r="B35" s="98" t="s">
        <v>32</v>
      </c>
      <c r="C35" s="98"/>
      <c r="D35" s="59">
        <v>73.95114211</v>
      </c>
      <c r="E35" s="59">
        <v>101.60025962999998</v>
      </c>
      <c r="F35" s="59">
        <v>132.87020330000001</v>
      </c>
      <c r="G35" s="59">
        <v>167.11947229</v>
      </c>
      <c r="H35" s="59">
        <v>206.21344456999995</v>
      </c>
      <c r="I35" s="59">
        <v>246.19918952</v>
      </c>
      <c r="J35" s="59">
        <v>256.48266189000003</v>
      </c>
      <c r="K35" s="59">
        <v>316.38580597000004</v>
      </c>
      <c r="L35" s="59">
        <v>465.86623943</v>
      </c>
      <c r="M35" s="59">
        <v>536.7069377400001</v>
      </c>
      <c r="N35" s="67">
        <v>601.26700282</v>
      </c>
      <c r="O35" s="64">
        <v>804.7535644800001</v>
      </c>
      <c r="P35" s="64">
        <v>1040.23663969</v>
      </c>
      <c r="Q35" s="64">
        <v>837.4998548399999</v>
      </c>
      <c r="R35" s="64">
        <v>1227.88548282</v>
      </c>
      <c r="S35" s="64">
        <v>1654.55839174</v>
      </c>
      <c r="T35" s="64">
        <v>1636.0377818799998</v>
      </c>
      <c r="U35" s="64">
        <v>1509.77373133</v>
      </c>
      <c r="V35" s="64">
        <v>1522.29488822</v>
      </c>
      <c r="W35" s="64">
        <v>1405.7885358199997</v>
      </c>
      <c r="X35" s="64">
        <v>1343.74404722</v>
      </c>
      <c r="Y35" s="64">
        <v>1384.7762835200003</v>
      </c>
      <c r="Z35" s="64">
        <v>1563.4825561500002</v>
      </c>
      <c r="AA35" s="64">
        <v>1602.3923498399997</v>
      </c>
      <c r="AB35" s="64">
        <v>1558.26255325</v>
      </c>
      <c r="AC35" s="64">
        <v>1996.0755417720002</v>
      </c>
      <c r="AD35" s="74"/>
    </row>
    <row r="36" spans="2:30" ht="15.75" customHeight="1">
      <c r="B36" s="98" t="s">
        <v>126</v>
      </c>
      <c r="C36" s="98"/>
      <c r="D36" s="59">
        <v>42.18674688</v>
      </c>
      <c r="E36" s="59">
        <v>39.588367129999995</v>
      </c>
      <c r="F36" s="59">
        <v>40.01635372</v>
      </c>
      <c r="G36" s="59">
        <v>49.61420971999999</v>
      </c>
      <c r="H36" s="59">
        <v>56.62390835</v>
      </c>
      <c r="I36" s="59">
        <v>160.01993961000002</v>
      </c>
      <c r="J36" s="59">
        <v>109.99975486999998</v>
      </c>
      <c r="K36" s="59">
        <v>99.36581143000001</v>
      </c>
      <c r="L36" s="59">
        <v>134.90140686</v>
      </c>
      <c r="M36" s="59">
        <v>190.88528604</v>
      </c>
      <c r="N36" s="67">
        <v>164.35199772</v>
      </c>
      <c r="O36" s="64">
        <v>219.59309347000004</v>
      </c>
      <c r="P36" s="64">
        <v>327.72136670000003</v>
      </c>
      <c r="Q36" s="64">
        <v>361.23862627</v>
      </c>
      <c r="R36" s="64">
        <v>401.73496388</v>
      </c>
      <c r="S36" s="64">
        <v>489.32878130999995</v>
      </c>
      <c r="T36" s="64">
        <v>553.4889063</v>
      </c>
      <c r="U36" s="64">
        <v>552.3262985299998</v>
      </c>
      <c r="V36" s="64">
        <v>596.98026551</v>
      </c>
      <c r="W36" s="64">
        <v>546.45662297</v>
      </c>
      <c r="X36" s="64">
        <v>461.94066326</v>
      </c>
      <c r="Y36" s="64">
        <v>536.3456816000001</v>
      </c>
      <c r="Z36" s="64">
        <v>604.34025957</v>
      </c>
      <c r="AA36" s="64">
        <v>571.6310479199999</v>
      </c>
      <c r="AB36" s="64">
        <v>462.0535069499999</v>
      </c>
      <c r="AC36" s="64">
        <v>567.136349201</v>
      </c>
      <c r="AD36" s="74"/>
    </row>
    <row r="37" spans="2:35" ht="15.75">
      <c r="B37" s="98" t="s">
        <v>33</v>
      </c>
      <c r="C37" s="98"/>
      <c r="D37" s="59">
        <v>122.17779499000001</v>
      </c>
      <c r="E37" s="59">
        <v>119.57366217</v>
      </c>
      <c r="F37" s="59">
        <v>145.49990522000002</v>
      </c>
      <c r="G37" s="59">
        <v>141.22859537000002</v>
      </c>
      <c r="H37" s="59">
        <v>233.87655085999998</v>
      </c>
      <c r="I37" s="59">
        <v>189.54773908</v>
      </c>
      <c r="J37" s="59">
        <v>162.21969149</v>
      </c>
      <c r="K37" s="59">
        <v>192.78672161</v>
      </c>
      <c r="L37" s="59">
        <v>299.97200721</v>
      </c>
      <c r="M37" s="59">
        <v>385.29126324000003</v>
      </c>
      <c r="N37" s="67">
        <v>717.1845536499999</v>
      </c>
      <c r="O37" s="64">
        <v>801.55897864</v>
      </c>
      <c r="P37" s="64">
        <v>822.4387096199999</v>
      </c>
      <c r="Q37" s="64">
        <v>506.72057756999993</v>
      </c>
      <c r="R37" s="64">
        <v>877.12733411</v>
      </c>
      <c r="S37" s="64">
        <v>1050.92037848</v>
      </c>
      <c r="T37" s="64">
        <v>1217.1008967999999</v>
      </c>
      <c r="U37" s="64">
        <v>1218.8035020900004</v>
      </c>
      <c r="V37" s="64">
        <v>1060.1864794800001</v>
      </c>
      <c r="W37" s="64">
        <v>997.98732414</v>
      </c>
      <c r="X37" s="64">
        <v>991.2622231400001</v>
      </c>
      <c r="Y37" s="64">
        <v>1150.0345945</v>
      </c>
      <c r="Z37" s="64">
        <v>1195.73251682</v>
      </c>
      <c r="AA37" s="64">
        <v>1190.76439269</v>
      </c>
      <c r="AB37" s="64">
        <v>855.4470647500001</v>
      </c>
      <c r="AC37" s="64">
        <v>1497.387111632</v>
      </c>
      <c r="AD37" s="74"/>
      <c r="AI37"/>
    </row>
    <row r="38" spans="2:30" ht="15.75">
      <c r="B38" s="98" t="s">
        <v>34</v>
      </c>
      <c r="C38" s="98"/>
      <c r="D38" s="59">
        <v>25.40484938</v>
      </c>
      <c r="E38" s="59">
        <v>29.373180520000002</v>
      </c>
      <c r="F38" s="59">
        <v>29.98238793</v>
      </c>
      <c r="G38" s="59">
        <v>37.289369799999996</v>
      </c>
      <c r="H38" s="59">
        <v>51.38595051</v>
      </c>
      <c r="I38" s="59">
        <v>57.75032117</v>
      </c>
      <c r="J38" s="59">
        <v>68.095556</v>
      </c>
      <c r="K38" s="59">
        <v>73.53222978</v>
      </c>
      <c r="L38" s="59">
        <v>94.03952590000002</v>
      </c>
      <c r="M38" s="59">
        <v>118.18249834999999</v>
      </c>
      <c r="N38" s="67">
        <v>135.44126996</v>
      </c>
      <c r="O38" s="64">
        <v>164.9567081</v>
      </c>
      <c r="P38" s="64">
        <v>175.8664577</v>
      </c>
      <c r="Q38" s="64">
        <v>148.01765919</v>
      </c>
      <c r="R38" s="64">
        <v>251.68130606000003</v>
      </c>
      <c r="S38" s="64">
        <v>491.96611287999997</v>
      </c>
      <c r="T38" s="64">
        <v>722.2638449499999</v>
      </c>
      <c r="U38" s="64">
        <v>721.9427825300002</v>
      </c>
      <c r="V38" s="64">
        <v>666.0993123000001</v>
      </c>
      <c r="W38" s="64">
        <v>698.46189007</v>
      </c>
      <c r="X38" s="64">
        <v>642.0918968999999</v>
      </c>
      <c r="Y38" s="64">
        <v>587.7432912200001</v>
      </c>
      <c r="Z38" s="64">
        <v>630.8145994900001</v>
      </c>
      <c r="AA38" s="64">
        <v>605.4717496800001</v>
      </c>
      <c r="AB38" s="64">
        <v>446.44888222</v>
      </c>
      <c r="AC38" s="64">
        <v>676.025946445</v>
      </c>
      <c r="AD38" s="74"/>
    </row>
    <row r="39" spans="2:30" ht="15.75">
      <c r="B39" s="105" t="s">
        <v>35</v>
      </c>
      <c r="C39" s="105"/>
      <c r="D39" s="59">
        <v>103.36803974</v>
      </c>
      <c r="E39" s="59">
        <v>101.41123065999999</v>
      </c>
      <c r="F39" s="59">
        <v>157.41370796</v>
      </c>
      <c r="G39" s="59">
        <v>207.72101338</v>
      </c>
      <c r="H39" s="59">
        <v>308.31931593999997</v>
      </c>
      <c r="I39" s="59">
        <v>231.81353292999995</v>
      </c>
      <c r="J39" s="59">
        <v>271.23180532</v>
      </c>
      <c r="K39" s="59">
        <v>286.50290063000006</v>
      </c>
      <c r="L39" s="59">
        <v>363.72477577</v>
      </c>
      <c r="M39" s="59">
        <v>439.3672329</v>
      </c>
      <c r="N39" s="67">
        <v>534.0562770199999</v>
      </c>
      <c r="O39" s="64">
        <v>572.87622186</v>
      </c>
      <c r="P39" s="64">
        <v>634.8861776699999</v>
      </c>
      <c r="Q39" s="64">
        <v>494.13084932999993</v>
      </c>
      <c r="R39" s="64">
        <v>541.93507788</v>
      </c>
      <c r="S39" s="75">
        <v>632.32042612</v>
      </c>
      <c r="T39" s="75">
        <v>802.0724830900001</v>
      </c>
      <c r="U39" s="75">
        <v>672.38238728</v>
      </c>
      <c r="V39" s="75">
        <v>680.0663178300001</v>
      </c>
      <c r="W39" s="75">
        <v>587.60337753</v>
      </c>
      <c r="X39" s="75">
        <v>564.4634956799999</v>
      </c>
      <c r="Y39" s="75">
        <v>619.1233438300001</v>
      </c>
      <c r="Z39" s="75">
        <v>619.4034014000001</v>
      </c>
      <c r="AA39" s="75">
        <v>571.0308164700001</v>
      </c>
      <c r="AB39" s="75">
        <v>407.08377033000005</v>
      </c>
      <c r="AC39" s="75">
        <f>SUM(AC40:AC43)</f>
        <v>553.841191144</v>
      </c>
      <c r="AD39" s="74"/>
    </row>
    <row r="40" spans="2:30" ht="15" customHeight="1">
      <c r="B40" s="60"/>
      <c r="C40" s="48" t="s">
        <v>42</v>
      </c>
      <c r="D40" s="59">
        <v>0.37481027000000006</v>
      </c>
      <c r="E40" s="59">
        <v>0.49630309000000006</v>
      </c>
      <c r="F40" s="59">
        <v>0.51696356</v>
      </c>
      <c r="G40" s="59">
        <v>0.6313131399999999</v>
      </c>
      <c r="H40" s="59">
        <v>0.6329958000000001</v>
      </c>
      <c r="I40" s="59">
        <v>1.7620294300000003</v>
      </c>
      <c r="J40" s="59">
        <v>1.12849702</v>
      </c>
      <c r="K40" s="59">
        <v>1.2199623900000003</v>
      </c>
      <c r="L40" s="59">
        <v>0.9241731100000001</v>
      </c>
      <c r="M40" s="59">
        <v>1.3192566399999999</v>
      </c>
      <c r="N40" s="67">
        <v>1.48722516</v>
      </c>
      <c r="O40" s="64">
        <v>1.53344071</v>
      </c>
      <c r="P40" s="64">
        <v>1.47420968</v>
      </c>
      <c r="Q40" s="64">
        <v>0.74928956</v>
      </c>
      <c r="R40" s="64">
        <v>0.63961923</v>
      </c>
      <c r="S40" s="64">
        <v>4.947084529999999</v>
      </c>
      <c r="T40" s="64">
        <v>1.27093173</v>
      </c>
      <c r="U40" s="64">
        <v>0.6221485700000001</v>
      </c>
      <c r="V40" s="64">
        <v>1.01741958</v>
      </c>
      <c r="W40" s="64">
        <v>1.74882978</v>
      </c>
      <c r="X40" s="64">
        <v>1.42858414</v>
      </c>
      <c r="Y40" s="64">
        <v>0.6629999299999999</v>
      </c>
      <c r="Z40" s="64">
        <v>0.70034087</v>
      </c>
      <c r="AA40" s="64">
        <v>0.8431860400000001</v>
      </c>
      <c r="AB40" s="64">
        <v>1.0374783600000002</v>
      </c>
      <c r="AC40" s="64">
        <v>2.190743953</v>
      </c>
      <c r="AD40" s="74"/>
    </row>
    <row r="41" spans="2:35" ht="15.75" customHeight="1">
      <c r="B41" s="60"/>
      <c r="C41" s="48" t="s">
        <v>36</v>
      </c>
      <c r="D41" s="59">
        <v>17.18105454</v>
      </c>
      <c r="E41" s="59">
        <v>26.38454351</v>
      </c>
      <c r="F41" s="59">
        <v>31.332536970000003</v>
      </c>
      <c r="G41" s="59">
        <v>33.04021227</v>
      </c>
      <c r="H41" s="59">
        <v>56.18071965</v>
      </c>
      <c r="I41" s="59">
        <v>141.92551987</v>
      </c>
      <c r="J41" s="59">
        <v>177.26191684999995</v>
      </c>
      <c r="K41" s="59">
        <v>172.38909458</v>
      </c>
      <c r="L41" s="59">
        <v>214.31498114000001</v>
      </c>
      <c r="M41" s="59">
        <v>261.38019965</v>
      </c>
      <c r="N41" s="67">
        <v>333.20342779</v>
      </c>
      <c r="O41" s="64">
        <v>361.66614235000003</v>
      </c>
      <c r="P41" s="64">
        <v>427.75845634</v>
      </c>
      <c r="Q41" s="64">
        <v>335.80051195000004</v>
      </c>
      <c r="R41" s="64">
        <v>359.02034060000005</v>
      </c>
      <c r="S41" s="64">
        <v>401.5483584400001</v>
      </c>
      <c r="T41" s="64">
        <v>437.90821574000006</v>
      </c>
      <c r="U41" s="64">
        <v>427.1386558399999</v>
      </c>
      <c r="V41" s="64">
        <v>417.25717235</v>
      </c>
      <c r="W41" s="64">
        <v>352.98167610999997</v>
      </c>
      <c r="X41" s="64">
        <v>322.3133468</v>
      </c>
      <c r="Y41" s="64">
        <v>343.85516681999997</v>
      </c>
      <c r="Z41" s="64">
        <v>339.04915206</v>
      </c>
      <c r="AA41" s="64">
        <v>321.4866243700001</v>
      </c>
      <c r="AB41" s="64">
        <v>239.56998985</v>
      </c>
      <c r="AC41" s="64">
        <v>281.312037871</v>
      </c>
      <c r="AD41" s="74"/>
      <c r="AI41" s="112"/>
    </row>
    <row r="42" spans="2:30" ht="16.5" customHeight="1">
      <c r="B42" s="60"/>
      <c r="C42" s="48" t="s">
        <v>37</v>
      </c>
      <c r="D42" s="59">
        <v>6.083414</v>
      </c>
      <c r="E42" s="59">
        <v>5.66237373</v>
      </c>
      <c r="F42" s="59">
        <v>4.58985036</v>
      </c>
      <c r="G42" s="59">
        <v>5.68453079</v>
      </c>
      <c r="H42" s="59">
        <v>6.66928541</v>
      </c>
      <c r="I42" s="59">
        <v>13.2898</v>
      </c>
      <c r="J42" s="59">
        <v>13.23592644</v>
      </c>
      <c r="K42" s="59">
        <v>16.058740659999998</v>
      </c>
      <c r="L42" s="59">
        <v>21.944915969999997</v>
      </c>
      <c r="M42" s="59">
        <v>22.63667514</v>
      </c>
      <c r="N42" s="67">
        <v>28.951505609999998</v>
      </c>
      <c r="O42" s="64">
        <v>31.799075609999996</v>
      </c>
      <c r="P42" s="64">
        <v>27.926461269999997</v>
      </c>
      <c r="Q42" s="64">
        <v>17.815302569999997</v>
      </c>
      <c r="R42" s="64">
        <v>23.231566370000003</v>
      </c>
      <c r="S42" s="64">
        <v>33.419731410000004</v>
      </c>
      <c r="T42" s="64">
        <v>31.50763357</v>
      </c>
      <c r="U42" s="64">
        <v>30.19746045</v>
      </c>
      <c r="V42" s="64">
        <v>36.6779842</v>
      </c>
      <c r="W42" s="64">
        <v>27.705319470000003</v>
      </c>
      <c r="X42" s="64">
        <v>30.47904502</v>
      </c>
      <c r="Y42" s="64">
        <v>25.23109713</v>
      </c>
      <c r="Z42" s="64">
        <v>18.07477042</v>
      </c>
      <c r="AA42" s="64">
        <v>10.900750030000001</v>
      </c>
      <c r="AB42" s="64">
        <v>4.86053921</v>
      </c>
      <c r="AC42" s="64">
        <v>6.232981841</v>
      </c>
      <c r="AD42" s="74"/>
    </row>
    <row r="43" spans="2:30" ht="14.25" customHeight="1">
      <c r="B43" s="60"/>
      <c r="C43" s="48" t="s">
        <v>38</v>
      </c>
      <c r="D43" s="59">
        <v>79.72876092999999</v>
      </c>
      <c r="E43" s="59">
        <v>68.86801032999999</v>
      </c>
      <c r="F43" s="59">
        <v>120.97435707</v>
      </c>
      <c r="G43" s="59">
        <v>168.36495717999998</v>
      </c>
      <c r="H43" s="59">
        <v>244.83631508000002</v>
      </c>
      <c r="I43" s="59">
        <v>74.83618363000001</v>
      </c>
      <c r="J43" s="59">
        <v>79.60546500999999</v>
      </c>
      <c r="K43" s="59">
        <v>96.83510299999999</v>
      </c>
      <c r="L43" s="59">
        <v>126.54070555</v>
      </c>
      <c r="M43" s="59">
        <v>154.03110146999998</v>
      </c>
      <c r="N43" s="67">
        <v>170.41411846</v>
      </c>
      <c r="O43" s="64">
        <v>177.87756319</v>
      </c>
      <c r="P43" s="64">
        <v>177.72705038</v>
      </c>
      <c r="Q43" s="64">
        <v>139.76574524999998</v>
      </c>
      <c r="R43" s="64">
        <v>159.04355168</v>
      </c>
      <c r="S43" s="64">
        <v>192.40525174</v>
      </c>
      <c r="T43" s="64">
        <v>331.38570204999996</v>
      </c>
      <c r="U43" s="64">
        <v>214.42412242</v>
      </c>
      <c r="V43" s="64">
        <v>225.11374170000002</v>
      </c>
      <c r="W43" s="64">
        <v>205.16755216999996</v>
      </c>
      <c r="X43" s="64">
        <v>210.24251972</v>
      </c>
      <c r="Y43" s="64">
        <v>249.37407995</v>
      </c>
      <c r="Z43" s="64">
        <v>261.57913805</v>
      </c>
      <c r="AA43" s="64">
        <v>237.80025602999999</v>
      </c>
      <c r="AB43" s="64">
        <v>161.61576290999997</v>
      </c>
      <c r="AC43" s="64">
        <v>264.105427479</v>
      </c>
      <c r="AD43" s="74"/>
    </row>
    <row r="44" spans="2:30" ht="15" customHeight="1">
      <c r="B44" s="100" t="s">
        <v>41</v>
      </c>
      <c r="C44" s="100"/>
      <c r="D44" s="61">
        <v>37.899426999999996</v>
      </c>
      <c r="E44" s="61">
        <v>28.56771159</v>
      </c>
      <c r="F44" s="61">
        <v>30.167120490000002</v>
      </c>
      <c r="G44" s="61">
        <v>31.705861079999995</v>
      </c>
      <c r="H44" s="61">
        <v>32.84257148</v>
      </c>
      <c r="I44" s="61">
        <v>30.879786760000002</v>
      </c>
      <c r="J44" s="61">
        <v>24.026863560000002</v>
      </c>
      <c r="K44" s="61">
        <v>44.74600485</v>
      </c>
      <c r="L44" s="61">
        <v>46.578785919999994</v>
      </c>
      <c r="M44" s="61">
        <v>65.95054036</v>
      </c>
      <c r="N44" s="69">
        <v>82.22744817000002</v>
      </c>
      <c r="O44" s="65">
        <v>102.42455862999999</v>
      </c>
      <c r="P44" s="65">
        <v>176.69821500999998</v>
      </c>
      <c r="Q44" s="65">
        <v>156.48884325</v>
      </c>
      <c r="R44" s="65">
        <v>244.17589252000002</v>
      </c>
      <c r="S44" s="65">
        <v>294.05895847</v>
      </c>
      <c r="T44" s="65">
        <v>335.22393769</v>
      </c>
      <c r="U44" s="65">
        <v>228.11245555000005</v>
      </c>
      <c r="V44" s="65">
        <v>165.26571294000001</v>
      </c>
      <c r="W44" s="65">
        <v>76.93510852</v>
      </c>
      <c r="X44" s="65">
        <v>89.96189538000002</v>
      </c>
      <c r="Y44" s="65">
        <v>119.67388667999998</v>
      </c>
      <c r="Z44" s="65">
        <v>177.96262593000003</v>
      </c>
      <c r="AA44" s="65">
        <v>143.2771242</v>
      </c>
      <c r="AB44" s="65">
        <v>109.58879368</v>
      </c>
      <c r="AC44" s="65">
        <f>181501919.04/1000000</f>
        <v>181.50191904</v>
      </c>
      <c r="AD44" s="74"/>
    </row>
    <row r="45" ht="15.75">
      <c r="B45" s="62" t="s">
        <v>128</v>
      </c>
    </row>
    <row r="46" ht="15.75">
      <c r="B46" s="49" t="s">
        <v>2</v>
      </c>
    </row>
    <row r="47" spans="2:30" ht="15.75">
      <c r="B47" s="50" t="s">
        <v>3</v>
      </c>
      <c r="T47" s="87"/>
      <c r="AB47" s="64"/>
      <c r="AC47" s="64"/>
      <c r="AD47" s="77"/>
    </row>
    <row r="48" spans="2:29" ht="15.75">
      <c r="B48" s="50" t="s">
        <v>4</v>
      </c>
      <c r="AB48" s="64"/>
      <c r="AC48" s="64"/>
    </row>
    <row r="49" spans="2:29" ht="15.75">
      <c r="B49" s="50" t="s">
        <v>5</v>
      </c>
      <c r="AB49" s="64"/>
      <c r="AC49" s="64"/>
    </row>
    <row r="50" spans="2:29" ht="15.75">
      <c r="B50" s="47" t="s">
        <v>127</v>
      </c>
      <c r="AB50" s="64"/>
      <c r="AC50" s="64"/>
    </row>
    <row r="51" spans="28:29" ht="15.75">
      <c r="AB51" s="64"/>
      <c r="AC51" s="64"/>
    </row>
    <row r="52" spans="28:29" ht="15.75">
      <c r="AB52" s="64"/>
      <c r="AC52" s="64"/>
    </row>
    <row r="53" spans="28:29" ht="15.75">
      <c r="AB53" s="64"/>
      <c r="AC53" s="64"/>
    </row>
    <row r="54" spans="28:29" ht="15.75">
      <c r="AB54" s="64"/>
      <c r="AC54" s="64"/>
    </row>
    <row r="55" spans="28:29" ht="15.75">
      <c r="AB55" s="64"/>
      <c r="AC55" s="64"/>
    </row>
    <row r="56" spans="28:29" ht="15.75">
      <c r="AB56" s="64"/>
      <c r="AC56" s="64"/>
    </row>
    <row r="57" spans="28:29" ht="15.75">
      <c r="AB57" s="64"/>
      <c r="AC57" s="64"/>
    </row>
    <row r="58" spans="28:29" ht="15.75">
      <c r="AB58" s="64"/>
      <c r="AC58" s="64"/>
    </row>
    <row r="59" spans="28:29" ht="15.75">
      <c r="AB59" s="64"/>
      <c r="AC59" s="64"/>
    </row>
    <row r="60" spans="28:29" ht="15.75">
      <c r="AB60" s="64"/>
      <c r="AC60" s="64"/>
    </row>
    <row r="61" spans="28:29" ht="15.75">
      <c r="AB61" s="64"/>
      <c r="AC61" s="64"/>
    </row>
    <row r="62" spans="28:29" ht="15.75">
      <c r="AB62" s="64"/>
      <c r="AC62" s="64"/>
    </row>
  </sheetData>
  <sheetProtection/>
  <mergeCells count="36">
    <mergeCell ref="A1:V1"/>
    <mergeCell ref="B25:C25"/>
    <mergeCell ref="B7:C7"/>
    <mergeCell ref="B9:C9"/>
    <mergeCell ref="B39:C39"/>
    <mergeCell ref="B5:C5"/>
    <mergeCell ref="B6:C6"/>
    <mergeCell ref="B20:C20"/>
    <mergeCell ref="B21:C21"/>
    <mergeCell ref="B10:C10"/>
    <mergeCell ref="B15:C15"/>
    <mergeCell ref="B16:C16"/>
    <mergeCell ref="B17:C17"/>
    <mergeCell ref="B18:C18"/>
    <mergeCell ref="B11:C11"/>
    <mergeCell ref="B12:C12"/>
    <mergeCell ref="B13:C13"/>
    <mergeCell ref="B14:C14"/>
    <mergeCell ref="B19:C19"/>
    <mergeCell ref="B33:C33"/>
    <mergeCell ref="B34:C34"/>
    <mergeCell ref="B22:C22"/>
    <mergeCell ref="B23:C23"/>
    <mergeCell ref="B24:C24"/>
    <mergeCell ref="B26:C26"/>
    <mergeCell ref="B27:C27"/>
    <mergeCell ref="B28:C28"/>
    <mergeCell ref="B29:C29"/>
    <mergeCell ref="B30:C30"/>
    <mergeCell ref="B31:C31"/>
    <mergeCell ref="B32:C32"/>
    <mergeCell ref="B44:C44"/>
    <mergeCell ref="B38:C38"/>
    <mergeCell ref="B35:C35"/>
    <mergeCell ref="B36:C36"/>
    <mergeCell ref="B37:C37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Q50"/>
  <sheetViews>
    <sheetView showGridLines="0" zoomScale="60" zoomScaleNormal="60" zoomScaleSheetLayoutView="75" zoomScalePageLayoutView="0" workbookViewId="0" topLeftCell="A1">
      <selection activeCell="V51" sqref="V51"/>
    </sheetView>
  </sheetViews>
  <sheetFormatPr defaultColWidth="11.421875" defaultRowHeight="12.75"/>
  <cols>
    <col min="1" max="1" width="6.00390625" style="47" customWidth="1"/>
    <col min="2" max="2" width="11.421875" style="47" customWidth="1"/>
    <col min="3" max="3" width="37.421875" style="47" customWidth="1"/>
    <col min="4" max="4" width="12.00390625" style="47" hidden="1" customWidth="1"/>
    <col min="5" max="5" width="13.28125" style="47" hidden="1" customWidth="1"/>
    <col min="6" max="6" width="11.57421875" style="47" hidden="1" customWidth="1"/>
    <col min="7" max="7" width="4.421875" style="47" hidden="1" customWidth="1"/>
    <col min="8" max="8" width="5.7109375" style="47" hidden="1" customWidth="1"/>
    <col min="9" max="9" width="6.28125" style="47" hidden="1" customWidth="1"/>
    <col min="10" max="10" width="10.421875" style="47" hidden="1" customWidth="1"/>
    <col min="11" max="12" width="12.8515625" style="47" hidden="1" customWidth="1"/>
    <col min="13" max="13" width="13.421875" style="47" hidden="1" customWidth="1"/>
    <col min="14" max="15" width="16.7109375" style="47" hidden="1" customWidth="1"/>
    <col min="16" max="16" width="1.7109375" style="47" hidden="1" customWidth="1"/>
    <col min="17" max="17" width="0.42578125" style="47" hidden="1" customWidth="1"/>
    <col min="18" max="18" width="16.7109375" style="47" customWidth="1"/>
    <col min="19" max="19" width="15.57421875" style="47" customWidth="1"/>
    <col min="20" max="21" width="16.7109375" style="47" customWidth="1"/>
    <col min="22" max="22" width="18.8515625" style="47" customWidth="1"/>
    <col min="23" max="23" width="15.28125" style="47" customWidth="1"/>
    <col min="24" max="24" width="14.7109375" style="47" customWidth="1"/>
    <col min="25" max="28" width="11.421875" style="47" customWidth="1"/>
    <col min="29" max="29" width="14.7109375" style="47" customWidth="1"/>
    <col min="30" max="30" width="14.57421875" style="47" customWidth="1"/>
    <col min="31" max="31" width="18.57421875" style="47" customWidth="1"/>
    <col min="32" max="36" width="11.421875" style="47" customWidth="1"/>
    <col min="37" max="37" width="14.8515625" style="47" customWidth="1"/>
    <col min="38" max="39" width="13.00390625" style="47" customWidth="1"/>
    <col min="40" max="16384" width="11.421875" style="47" customWidth="1"/>
  </cols>
  <sheetData>
    <row r="2" spans="2:43" ht="23.25"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 t="s">
        <v>129</v>
      </c>
      <c r="T2" s="92"/>
      <c r="U2" s="92"/>
      <c r="V2" s="92"/>
      <c r="W2" s="93"/>
      <c r="X2" s="93"/>
      <c r="Y2" s="93"/>
      <c r="Z2" s="93"/>
      <c r="AA2" s="93"/>
      <c r="AB2" s="94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</row>
    <row r="3" spans="2:43" ht="15.75">
      <c r="B3" s="95" t="s">
        <v>125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3"/>
      <c r="X3" s="94"/>
      <c r="Y3" s="94"/>
      <c r="Z3" s="94"/>
      <c r="AA3" s="93"/>
      <c r="AB3" s="93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</row>
    <row r="4" spans="23:27" ht="15.75">
      <c r="W4" s="55"/>
      <c r="X4" s="55"/>
      <c r="Y4" s="46"/>
      <c r="Z4" s="55"/>
      <c r="AA4" s="55"/>
    </row>
    <row r="5" spans="2:30" s="53" customFormat="1" ht="32.25" customHeight="1">
      <c r="B5" s="106" t="s">
        <v>9</v>
      </c>
      <c r="C5" s="107"/>
      <c r="D5" s="54">
        <v>1994</v>
      </c>
      <c r="E5" s="54">
        <v>1995</v>
      </c>
      <c r="F5" s="54">
        <v>1996</v>
      </c>
      <c r="G5" s="54">
        <v>1997</v>
      </c>
      <c r="H5" s="54">
        <v>2001</v>
      </c>
      <c r="I5" s="51">
        <v>2002</v>
      </c>
      <c r="J5" s="51">
        <v>2003</v>
      </c>
      <c r="K5" s="51">
        <v>2004</v>
      </c>
      <c r="L5" s="51">
        <v>2005</v>
      </c>
      <c r="M5" s="51">
        <v>2006</v>
      </c>
      <c r="N5" s="51">
        <v>2007</v>
      </c>
      <c r="O5" s="51">
        <v>2008</v>
      </c>
      <c r="P5" s="51">
        <v>2009</v>
      </c>
      <c r="Q5" s="51">
        <v>2010</v>
      </c>
      <c r="R5" s="51">
        <v>2011</v>
      </c>
      <c r="S5" s="51">
        <v>2012</v>
      </c>
      <c r="T5" s="51">
        <v>2013</v>
      </c>
      <c r="U5" s="52">
        <v>2014</v>
      </c>
      <c r="V5" s="52">
        <v>2015</v>
      </c>
      <c r="W5" s="52">
        <v>2016</v>
      </c>
      <c r="X5" s="52">
        <v>2017</v>
      </c>
      <c r="Y5" s="52">
        <v>2018</v>
      </c>
      <c r="Z5" s="52">
        <v>2019</v>
      </c>
      <c r="AA5" s="52">
        <v>2020</v>
      </c>
      <c r="AB5" s="51">
        <v>2021</v>
      </c>
      <c r="AC5" s="91"/>
      <c r="AD5" s="96"/>
    </row>
    <row r="6" spans="2:25" s="55" customFormat="1" ht="15.75">
      <c r="B6" s="108"/>
      <c r="C6" s="108"/>
      <c r="D6" s="56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47"/>
      <c r="Y6" s="47"/>
    </row>
    <row r="7" spans="2:30" s="53" customFormat="1" ht="23.25" customHeight="1">
      <c r="B7" s="104" t="s">
        <v>10</v>
      </c>
      <c r="C7" s="104"/>
      <c r="D7" s="63">
        <f>+X_Mills_Anual!E7/X_Mills_Anual!D7*100-100</f>
        <v>31.140350263289406</v>
      </c>
      <c r="E7" s="63">
        <f>+X_Mills_Anual!F7/X_Mills_Anual!E7*100-100</f>
        <v>24.284596345625815</v>
      </c>
      <c r="F7" s="63">
        <f>+X_Mills_Anual!G7/X_Mills_Anual!F7*100-100</f>
        <v>7.217391201634868</v>
      </c>
      <c r="G7" s="63">
        <f>+X_Mills_Anual!H7/X_Mills_Anual!G7*100-100</f>
        <v>15.814341037199256</v>
      </c>
      <c r="H7" s="63">
        <f>+X_Mills_Anual!I7/X_Mills_Anual!H7*100-100</f>
        <v>2.6714914505828347</v>
      </c>
      <c r="I7" s="63">
        <f>+X_Mills_Anual!J7/X_Mills_Anual!I7*100-100</f>
        <v>10.192439970048056</v>
      </c>
      <c r="J7" s="63">
        <f>+X_Mills_Anual!K7/X_Mills_Anual!J7*100-100</f>
        <v>17.76034903519647</v>
      </c>
      <c r="K7" s="63">
        <f>+X_Mills_Anual!L7/X_Mills_Anual!K7*100-100</f>
        <v>37.75768332412753</v>
      </c>
      <c r="L7" s="63">
        <f>+X_Mills_Anual!M7/X_Mills_Anual!L7*100-100</f>
        <v>39.12406805713397</v>
      </c>
      <c r="M7" s="63">
        <f>+X_Mills_Anual!N7/X_Mills_Anual!M7*100-100</f>
        <v>37.572164071222204</v>
      </c>
      <c r="N7" s="63">
        <f>+X_Mills_Anual!O7/X_Mills_Anual!N7*100-100</f>
        <v>18.003065233226835</v>
      </c>
      <c r="O7" s="63">
        <f>+X_Mills_Anual!P7/X_Mills_Anual!O7*100-100</f>
        <v>10.408222436143433</v>
      </c>
      <c r="P7" s="63">
        <f>+X_Mills_Anual!Q7/X_Mills_Anual!P7*100-100</f>
        <v>-12.686130781751046</v>
      </c>
      <c r="Q7" s="63">
        <f>+X_Mills_Anual!R7/X_Mills_Anual!Q7*100-100</f>
        <v>32.257624288530025</v>
      </c>
      <c r="R7" s="80">
        <f>+X_Mills_Anual!S7/X_Mills_Anual!R7*100-100</f>
        <v>29.542946542852974</v>
      </c>
      <c r="S7" s="80">
        <f>+X_Mills_Anual!T7/X_Mills_Anual!S7*100-100</f>
        <v>-0.042016242399228076</v>
      </c>
      <c r="T7" s="80">
        <f>+X_Mills_Anual!U7/X_Mills_Anual!T7*100-100</f>
        <v>-8.190368697575366</v>
      </c>
      <c r="U7" s="63">
        <f>+X_Mills_Anual!V7/X_Mills_Anual!U7*100-100</f>
        <v>-9.215905822294985</v>
      </c>
      <c r="V7" s="63">
        <f>+X_Mills_Anual!W7/X_Mills_Anual!V7*100-100</f>
        <v>-12.878682913750168</v>
      </c>
      <c r="W7" s="63">
        <f>+X_Mills_Anual!X7/X_Mills_Anual!W7*100-100</f>
        <v>7.844348888659326</v>
      </c>
      <c r="X7" s="63">
        <f>+X_Mills_Anual!Y7/X_Mills_Anual!X7*100-100</f>
        <v>22.567781062690855</v>
      </c>
      <c r="Y7" s="63">
        <f>+X_Mills_Anual!Z7/X_Mills_Anual!Y7*100-100</f>
        <v>7.889072161315198</v>
      </c>
      <c r="Z7" s="63">
        <f>+X_Mills_Anual!AA7/X_Mills_Anual!Z7*100-100</f>
        <v>-3.922895702848649</v>
      </c>
      <c r="AA7" s="63">
        <f>+X_Mills_Anual!AB7/X_Mills_Anual!AA7*100-100</f>
        <v>-14.785327821244948</v>
      </c>
      <c r="AB7" s="63">
        <f>+X_Mills_Anual!AC7/X_Mills_Anual!AB7*100-100</f>
        <v>45.855171006848934</v>
      </c>
      <c r="AC7" s="86"/>
      <c r="AD7" s="97"/>
    </row>
    <row r="8" spans="2:30" ht="15.75">
      <c r="B8" s="59"/>
      <c r="C8" s="59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6"/>
      <c r="S8" s="66"/>
      <c r="T8" s="66"/>
      <c r="U8" s="64"/>
      <c r="V8" s="64"/>
      <c r="W8" s="64"/>
      <c r="AB8" s="78"/>
      <c r="AC8" s="86"/>
      <c r="AD8" s="88"/>
    </row>
    <row r="9" spans="2:30" ht="19.5" customHeight="1">
      <c r="B9" s="99" t="s">
        <v>39</v>
      </c>
      <c r="C9" s="99"/>
      <c r="D9" s="63">
        <f>+X_Mills_Anual!E9/X_Mills_Anual!D9*100-100</f>
        <v>37.11730470767634</v>
      </c>
      <c r="E9" s="63">
        <f>+X_Mills_Anual!F9/X_Mills_Anual!E9*100-100</f>
        <v>26.447487376907603</v>
      </c>
      <c r="F9" s="63">
        <f>+X_Mills_Anual!G9/X_Mills_Anual!F9*100-100</f>
        <v>6.129515817385652</v>
      </c>
      <c r="G9" s="63">
        <f>+X_Mills_Anual!H9/X_Mills_Anual!G9*100-100</f>
        <v>11.155031979013529</v>
      </c>
      <c r="H9" s="63">
        <f>+X_Mills_Anual!I9/X_Mills_Anual!H9*100-100</f>
        <v>0.7175575882083791</v>
      </c>
      <c r="I9" s="63">
        <f>+X_Mills_Anual!J9/X_Mills_Anual!I9*100-100</f>
        <v>13.537684610793875</v>
      </c>
      <c r="J9" s="63">
        <f>+X_Mills_Anual!K9/X_Mills_Anual!J9*100-100</f>
        <v>18.33399125596455</v>
      </c>
      <c r="K9" s="63">
        <f>+X_Mills_Anual!L9/X_Mills_Anual!K9*100-100</f>
        <v>39.31418403039339</v>
      </c>
      <c r="L9" s="63">
        <f>+X_Mills_Anual!M9/X_Mills_Anual!L9*100-100</f>
        <v>46.23637489162397</v>
      </c>
      <c r="M9" s="63">
        <f>+X_Mills_Anual!N9/X_Mills_Anual!M9*100-100</f>
        <v>42.343756608671725</v>
      </c>
      <c r="N9" s="63">
        <f>+X_Mills_Anual!O9/X_Mills_Anual!N9*100-100</f>
        <v>17.542310354462003</v>
      </c>
      <c r="O9" s="63">
        <f>+X_Mills_Anual!P9/X_Mills_Anual!O9*100-100</f>
        <v>7.38150252121703</v>
      </c>
      <c r="P9" s="63">
        <f>+X_Mills_Anual!Q9/X_Mills_Anual!P9*100-100</f>
        <v>-10.936780312805965</v>
      </c>
      <c r="Q9" s="63">
        <f>+X_Mills_Anual!R9/X_Mills_Anual!Q9*100-100</f>
        <v>34.4048626586393</v>
      </c>
      <c r="R9" s="80">
        <f>+X_Mills_Anual!S9/X_Mills_Anual!R9*100-100</f>
        <v>28.889924680753666</v>
      </c>
      <c r="S9" s="80">
        <f>+X_Mills_Anual!T9/X_Mills_Anual!S9*100-100</f>
        <v>-2.9848434614499553</v>
      </c>
      <c r="T9" s="80">
        <f>+X_Mills_Anual!U9/X_Mills_Anual!T9*100-100</f>
        <v>-10.22412770162066</v>
      </c>
      <c r="U9" s="63">
        <f>+X_Mills_Anual!V9/X_Mills_Anual!U9*100-100</f>
        <v>-14.414993834019796</v>
      </c>
      <c r="V9" s="63">
        <f>+X_Mills_Anual!W9/X_Mills_Anual!V9*100-100</f>
        <v>-15.22222920099415</v>
      </c>
      <c r="W9" s="63">
        <f>+X_Mills_Anual!X9/X_Mills_Anual!W9*100-100</f>
        <v>12.011486563483658</v>
      </c>
      <c r="X9" s="63">
        <f>+X_Mills_Anual!Y9/X_Mills_Anual!X9*100-100</f>
        <v>28.4670714647649</v>
      </c>
      <c r="Y9" s="63">
        <f>+X_Mills_Anual!Z9/X_Mills_Anual!Y9*100-100</f>
        <v>5.975838246261972</v>
      </c>
      <c r="Z9" s="63">
        <f>+X_Mills_Anual!AA9/X_Mills_Anual!Z9*100-100</f>
        <v>-6.9841303928721175</v>
      </c>
      <c r="AA9" s="63">
        <f>+X_Mills_Anual!AB9/X_Mills_Anual!AA9*100-100</f>
        <v>-18.233062688482022</v>
      </c>
      <c r="AB9" s="63">
        <f>+X_Mills_Anual!AC9/X_Mills_Anual!AB9*100-100</f>
        <v>54.8394491286374</v>
      </c>
      <c r="AC9" s="86"/>
      <c r="AD9" s="88"/>
    </row>
    <row r="10" spans="2:30" ht="15.75">
      <c r="B10" s="101" t="s">
        <v>6</v>
      </c>
      <c r="C10" s="101"/>
      <c r="D10" s="64">
        <f>+X_Mills_Anual!E10/X_Mills_Anual!D10*100-100</f>
        <v>33.90604878366506</v>
      </c>
      <c r="E10" s="64">
        <f>+X_Mills_Anual!F10/X_Mills_Anual!E10*100-100</f>
        <v>32.76073925153014</v>
      </c>
      <c r="F10" s="64">
        <f>+X_Mills_Anual!G10/X_Mills_Anual!F10*100-100</f>
        <v>1.9183741937805792</v>
      </c>
      <c r="G10" s="64">
        <f>+X_Mills_Anual!H10/X_Mills_Anual!G10*100-100</f>
        <v>2.4891937228982925</v>
      </c>
      <c r="H10" s="64">
        <f>+X_Mills_Anual!I10/X_Mills_Anual!H10*100-100</f>
        <v>17.37698091698971</v>
      </c>
      <c r="I10" s="64">
        <f>+X_Mills_Anual!J10/X_Mills_Anual!I10*100-100</f>
        <v>18.78861512133105</v>
      </c>
      <c r="J10" s="64">
        <f>+X_Mills_Anual!K10/X_Mills_Anual!J10*100-100</f>
        <v>23.157472816690955</v>
      </c>
      <c r="K10" s="64">
        <f>+X_Mills_Anual!L10/X_Mills_Anual!K10*100-100</f>
        <v>45.77838554500747</v>
      </c>
      <c r="L10" s="64">
        <f>+X_Mills_Anual!M10/X_Mills_Anual!L10*100-100</f>
        <v>43.1923846168126</v>
      </c>
      <c r="M10" s="64">
        <f>+X_Mills_Anual!N10/X_Mills_Anual!M10*100-100</f>
        <v>50.22009435507297</v>
      </c>
      <c r="N10" s="64">
        <f>+X_Mills_Anual!O10/X_Mills_Anual!N10*100-100</f>
        <v>18.584099259432406</v>
      </c>
      <c r="O10" s="64">
        <f>+X_Mills_Anual!P10/X_Mills_Anual!O10*100-100</f>
        <v>3.7938226020801835</v>
      </c>
      <c r="P10" s="64">
        <f>+X_Mills_Anual!Q10/X_Mills_Anual!P10*100-100</f>
        <v>-8.951524760895865</v>
      </c>
      <c r="Q10" s="64">
        <f>+X_Mills_Anual!R10/X_Mills_Anual!Q10*100-100</f>
        <v>32.900217518955685</v>
      </c>
      <c r="R10" s="89">
        <f>+X_Mills_Anual!S10/X_Mills_Anual!R10*100-100</f>
        <v>25.671715338643125</v>
      </c>
      <c r="S10" s="89">
        <f>+X_Mills_Anual!T10/X_Mills_Anual!S10*100-100</f>
        <v>-4.006787414887867</v>
      </c>
      <c r="T10" s="89">
        <f>+X_Mills_Anual!U10/X_Mills_Anual!T10*100-100</f>
        <v>-11.090474868705954</v>
      </c>
      <c r="U10" s="75">
        <f>+X_Mills_Anual!V10/X_Mills_Anual!U10*100-100</f>
        <v>-16.577498272835115</v>
      </c>
      <c r="V10" s="75">
        <f>+X_Mills_Anual!W10/X_Mills_Anual!V10*100-100</f>
        <v>-7.120538614502792</v>
      </c>
      <c r="W10" s="75">
        <f>+X_Mills_Anual!X10/X_Mills_Anual!W10*100-100</f>
        <v>15.618106099769307</v>
      </c>
      <c r="X10" s="75">
        <f>+X_Mills_Anual!Y10/X_Mills_Anual!X10*100-100</f>
        <v>26.105642852457066</v>
      </c>
      <c r="Y10" s="75">
        <f>+X_Mills_Anual!Z10/X_Mills_Anual!Y10*100-100</f>
        <v>4.951785737621364</v>
      </c>
      <c r="Z10" s="75">
        <f>+X_Mills_Anual!AA10/X_Mills_Anual!Z10*100-100</f>
        <v>-4.861564326341622</v>
      </c>
      <c r="AA10" s="75">
        <f>+X_Mills_Anual!AB10/X_Mills_Anual!AA10*100-100</f>
        <v>-14.456741858727966</v>
      </c>
      <c r="AB10" s="78">
        <f>+X_Mills_Anual!AC10/X_Mills_Anual!AB10*100-100</f>
        <v>49.37353985570721</v>
      </c>
      <c r="AC10" s="86"/>
      <c r="AD10" s="88"/>
    </row>
    <row r="11" spans="2:30" ht="15.75">
      <c r="B11" s="102" t="s">
        <v>12</v>
      </c>
      <c r="C11" s="102"/>
      <c r="D11" s="64">
        <f>+X_Mills_Anual!E11/X_Mills_Anual!D11*100-100</f>
        <v>26.6641286189317</v>
      </c>
      <c r="E11" s="64">
        <f>+X_Mills_Anual!F11/X_Mills_Anual!E11*100-100</f>
        <v>45.540436589863106</v>
      </c>
      <c r="F11" s="64">
        <f>+X_Mills_Anual!G11/X_Mills_Anual!F11*100-100</f>
        <v>-12.182070310020691</v>
      </c>
      <c r="G11" s="64">
        <f>+X_Mills_Anual!H11/X_Mills_Anual!G11*100-100</f>
        <v>4.208538929426808</v>
      </c>
      <c r="H11" s="64">
        <f>+X_Mills_Anual!I11/X_Mills_Anual!H11*100-100</f>
        <v>-10.075276895418341</v>
      </c>
      <c r="I11" s="64">
        <f>+X_Mills_Anual!J11/X_Mills_Anual!I11*100-100</f>
        <v>20.412607183562372</v>
      </c>
      <c r="J11" s="64">
        <f>+X_Mills_Anual!K11/X_Mills_Anual!J11*100-100</f>
        <v>6.185524996735481</v>
      </c>
      <c r="K11" s="64">
        <f>+X_Mills_Anual!L11/X_Mills_Anual!K11*100-100</f>
        <v>94.04907085957029</v>
      </c>
      <c r="L11" s="64">
        <f>+X_Mills_Anual!M11/X_Mills_Anual!L11*100-100</f>
        <v>41.93611633742535</v>
      </c>
      <c r="M11" s="64">
        <f>+X_Mills_Anual!N11/X_Mills_Anual!M11*100-100</f>
        <v>72.69299920206655</v>
      </c>
      <c r="N11" s="64">
        <f>+X_Mills_Anual!O11/X_Mills_Anual!N11*100-100</f>
        <v>20.40726256411314</v>
      </c>
      <c r="O11" s="64">
        <f>+X_Mills_Anual!P11/X_Mills_Anual!O11*100-100</f>
        <v>0.8018115234847301</v>
      </c>
      <c r="P11" s="64">
        <f>+X_Mills_Anual!Q11/X_Mills_Anual!P11*100-100</f>
        <v>-18.435598089654576</v>
      </c>
      <c r="Q11" s="64">
        <f>+X_Mills_Anual!R11/X_Mills_Anual!Q11*100-100</f>
        <v>49.596476241196854</v>
      </c>
      <c r="R11" s="66">
        <f>+X_Mills_Anual!S11/X_Mills_Anual!R11*100-100</f>
        <v>20.74385328240507</v>
      </c>
      <c r="S11" s="66">
        <f>+X_Mills_Anual!T11/X_Mills_Anual!S11*100-100</f>
        <v>0.09244377598705</v>
      </c>
      <c r="T11" s="66">
        <f>+X_Mills_Anual!U11/X_Mills_Anual!T11*100-100</f>
        <v>-8.481961442642415</v>
      </c>
      <c r="U11" s="64">
        <f>+X_Mills_Anual!V11/X_Mills_Anual!U11*100-100</f>
        <v>-9.726583127078925</v>
      </c>
      <c r="V11" s="64">
        <f>+X_Mills_Anual!W11/X_Mills_Anual!V11*100-100</f>
        <v>-7.87300623467722</v>
      </c>
      <c r="W11" s="64">
        <f>+X_Mills_Anual!X11/X_Mills_Anual!W11*100-100</f>
        <v>24.52801816970232</v>
      </c>
      <c r="X11" s="64">
        <f>+X_Mills_Anual!Y11/X_Mills_Anual!X11*100-100</f>
        <v>36.123543833661955</v>
      </c>
      <c r="Y11" s="64">
        <f>+X_Mills_Anual!Z11/X_Mills_Anual!Y11*100-100</f>
        <v>7.928463623339923</v>
      </c>
      <c r="Z11" s="64">
        <f>+X_Mills_Anual!AA11/X_Mills_Anual!Z11*100-100</f>
        <v>-6.657537993646201</v>
      </c>
      <c r="AA11" s="64">
        <f>+X_Mills_Anual!AB11/X_Mills_Anual!AA11*100-100</f>
        <v>-19.482211204352154</v>
      </c>
      <c r="AB11" s="79">
        <f>+X_Mills_Anual!AC11/X_Mills_Anual!AB11*100-100</f>
        <v>61.76875328008339</v>
      </c>
      <c r="AC11" s="86"/>
      <c r="AD11" s="88"/>
    </row>
    <row r="12" spans="2:30" ht="15.75">
      <c r="B12" s="102" t="s">
        <v>13</v>
      </c>
      <c r="C12" s="102"/>
      <c r="D12" s="64">
        <f>+X_Mills_Anual!E12/X_Mills_Anual!D12*100-100</f>
        <v>34.04552339227706</v>
      </c>
      <c r="E12" s="64">
        <f>+X_Mills_Anual!F12/X_Mills_Anual!E12*100-100</f>
        <v>-7.807764760108142</v>
      </c>
      <c r="F12" s="64">
        <f>+X_Mills_Anual!G12/X_Mills_Anual!F12*100-100</f>
        <v>-16.17006070749548</v>
      </c>
      <c r="G12" s="64">
        <f>+X_Mills_Anual!H12/X_Mills_Anual!G12*100-100</f>
        <v>-7.254987573524701</v>
      </c>
      <c r="H12" s="64">
        <f>+X_Mills_Anual!I12/X_Mills_Anual!H12*100-100</f>
        <v>4.3763406149043504</v>
      </c>
      <c r="I12" s="64">
        <f>+X_Mills_Anual!J12/X_Mills_Anual!I12*100-100</f>
        <v>1.4628321567325315</v>
      </c>
      <c r="J12" s="64">
        <f>+X_Mills_Anual!K12/X_Mills_Anual!J12*100-100</f>
        <v>13.865921688556298</v>
      </c>
      <c r="K12" s="64">
        <f>+X_Mills_Anual!L12/X_Mills_Anual!K12*100-100</f>
        <v>37.25446028174622</v>
      </c>
      <c r="L12" s="64">
        <f>+X_Mills_Anual!M12/X_Mills_Anual!L12*100-100</f>
        <v>67.39496415589588</v>
      </c>
      <c r="M12" s="64">
        <f>+X_Mills_Anual!N12/X_Mills_Anual!M12*100-100</f>
        <v>18.461102025756503</v>
      </c>
      <c r="N12" s="64">
        <f>+X_Mills_Anual!O12/X_Mills_Anual!N12*100-100</f>
        <v>11.502074494959231</v>
      </c>
      <c r="O12" s="64">
        <f>+X_Mills_Anual!P12/X_Mills_Anual!O12*100-100</f>
        <v>34.92182897970116</v>
      </c>
      <c r="P12" s="64">
        <f>+X_Mills_Anual!Q12/X_Mills_Anual!P12*100-100</f>
        <v>-22.6994850972863</v>
      </c>
      <c r="Q12" s="64">
        <f>+X_Mills_Anual!R12/X_Mills_Anual!Q12*100-100</f>
        <v>75.78418292397612</v>
      </c>
      <c r="R12" s="66">
        <f>+X_Mills_Anual!S12/X_Mills_Anual!R12*100-100</f>
        <v>96.84916170119251</v>
      </c>
      <c r="S12" s="66">
        <f>+X_Mills_Anual!T12/X_Mills_Anual!S12*100-100</f>
        <v>-17.983578459095355</v>
      </c>
      <c r="T12" s="66">
        <f>+X_Mills_Anual!U12/X_Mills_Anual!T12*100-100</f>
        <v>1.418048331915827</v>
      </c>
      <c r="U12" s="64">
        <f>+X_Mills_Anual!V12/X_Mills_Anual!U12*100-100</f>
        <v>-24.521657731503055</v>
      </c>
      <c r="V12" s="64">
        <f>+X_Mills_Anual!W12/X_Mills_Anual!V12*100-100</f>
        <v>-45.87907963832845</v>
      </c>
      <c r="W12" s="64">
        <f>+X_Mills_Anual!X12/X_Mills_Anual!W12*100-100</f>
        <v>-1.8490963645053426</v>
      </c>
      <c r="X12" s="64">
        <f>+X_Mills_Anual!Y12/X_Mills_Anual!X12*100-100</f>
        <v>26.443033968673802</v>
      </c>
      <c r="Y12" s="64">
        <f>+X_Mills_Anual!Z12/X_Mills_Anual!Y12*100-100</f>
        <v>11.509550568138522</v>
      </c>
      <c r="Z12" s="64">
        <f>+X_Mills_Anual!AA12/X_Mills_Anual!Z12*100-100</f>
        <v>102.11671819567164</v>
      </c>
      <c r="AA12" s="64">
        <f>+X_Mills_Anual!AB12/X_Mills_Anual!AA12*100-100</f>
        <v>15.00039569430946</v>
      </c>
      <c r="AB12" s="79">
        <f>+X_Mills_Anual!AC12/X_Mills_Anual!AB12*100-100</f>
        <v>60.27248865192499</v>
      </c>
      <c r="AC12" s="86"/>
      <c r="AD12" s="88"/>
    </row>
    <row r="13" spans="2:30" ht="15.75">
      <c r="B13" s="102" t="s">
        <v>14</v>
      </c>
      <c r="C13" s="102"/>
      <c r="D13" s="64">
        <f>+X_Mills_Anual!E13/X_Mills_Anual!D13*100-100</f>
        <v>36.29965626181976</v>
      </c>
      <c r="E13" s="64">
        <f>+X_Mills_Anual!F13/X_Mills_Anual!E13*100-100</f>
        <v>10.990700109817823</v>
      </c>
      <c r="F13" s="64">
        <f>+X_Mills_Anual!G13/X_Mills_Anual!F13*100-100</f>
        <v>9.90902387654566</v>
      </c>
      <c r="G13" s="64">
        <f>+X_Mills_Anual!H13/X_Mills_Anual!G13*100-100</f>
        <v>-12.30110979117029</v>
      </c>
      <c r="H13" s="64">
        <f>+X_Mills_Anual!I13/X_Mills_Anual!H13*100-100</f>
        <v>60.956984689299645</v>
      </c>
      <c r="I13" s="64">
        <f>+X_Mills_Anual!J13/X_Mills_Anual!I13*100-100</f>
        <v>3.029075803557106</v>
      </c>
      <c r="J13" s="64">
        <f>+X_Mills_Anual!K13/X_Mills_Anual!J13*100-100</f>
        <v>9.954801361209604</v>
      </c>
      <c r="K13" s="64">
        <f>+X_Mills_Anual!L13/X_Mills_Anual!K13*100-100</f>
        <v>36.18011974791085</v>
      </c>
      <c r="L13" s="64">
        <f>+X_Mills_Anual!M13/X_Mills_Anual!L13*100-100</f>
        <v>7.857191452077146</v>
      </c>
      <c r="M13" s="64">
        <f>+X_Mills_Anual!N13/X_Mills_Anual!M13*100-100</f>
        <v>70.91210109732867</v>
      </c>
      <c r="N13" s="64">
        <f>+X_Mills_Anual!O13/X_Mills_Anual!N13*100-100</f>
        <v>12.231550530726892</v>
      </c>
      <c r="O13" s="64">
        <f>+X_Mills_Anual!P13/X_Mills_Anual!O13*100-100</f>
        <v>10.629542254561187</v>
      </c>
      <c r="P13" s="64">
        <f>+X_Mills_Anual!Q13/X_Mills_Anual!P13*100-100</f>
        <v>-64.0462434867551</v>
      </c>
      <c r="Q13" s="64">
        <f>+X_Mills_Anual!R13/X_Mills_Anual!Q13*100-100</f>
        <v>89.2239506920354</v>
      </c>
      <c r="R13" s="66">
        <f>+X_Mills_Anual!S13/X_Mills_Anual!R13*100-100</f>
        <v>-45.82852600592445</v>
      </c>
      <c r="S13" s="66">
        <f>+X_Mills_Anual!T13/X_Mills_Anual!S13*100-100</f>
        <v>-4.501604821169806</v>
      </c>
      <c r="T13" s="66">
        <f>+X_Mills_Anual!U13/X_Mills_Anual!T13*100-100</f>
        <v>358.50070323261355</v>
      </c>
      <c r="U13" s="64">
        <f>+X_Mills_Anual!V13/X_Mills_Anual!U13*100-100</f>
        <v>-24.307964705891195</v>
      </c>
      <c r="V13" s="64">
        <f>+X_Mills_Anual!W13/X_Mills_Anual!V13*100-100</f>
        <v>-19.064789399266985</v>
      </c>
      <c r="W13" s="64">
        <f>+X_Mills_Anual!X13/X_Mills_Anual!W13*100-100</f>
        <v>-79.53684840221052</v>
      </c>
      <c r="X13" s="64">
        <f>+X_Mills_Anual!Y13/X_Mills_Anual!X13*100-100</f>
        <v>528.6086517664066</v>
      </c>
      <c r="Y13" s="64">
        <f>+X_Mills_Anual!Z13/X_Mills_Anual!Y13*100-100</f>
        <v>-17.348355662092345</v>
      </c>
      <c r="Z13" s="64">
        <f>+X_Mills_Anual!AA13/X_Mills_Anual!Z13*100-100</f>
        <v>4.66638352099838</v>
      </c>
      <c r="AA13" s="64">
        <f>+X_Mills_Anual!AB13/X_Mills_Anual!AA13*100-100</f>
        <v>2.7396062602197873</v>
      </c>
      <c r="AB13" s="79">
        <f>+X_Mills_Anual!AC13/X_Mills_Anual!AB13*100-100</f>
        <v>25.594536024030432</v>
      </c>
      <c r="AC13" s="86"/>
      <c r="AD13" s="88"/>
    </row>
    <row r="14" spans="2:30" ht="15.75">
      <c r="B14" s="102" t="s">
        <v>15</v>
      </c>
      <c r="C14" s="102"/>
      <c r="D14" s="64">
        <f>+X_Mills_Anual!E14/X_Mills_Anual!D14*100-100</f>
        <v>50.25229133580649</v>
      </c>
      <c r="E14" s="64">
        <f>+X_Mills_Anual!F14/X_Mills_Anual!E14*100-100</f>
        <v>33.53540759789672</v>
      </c>
      <c r="F14" s="64">
        <f>+X_Mills_Anual!G14/X_Mills_Anual!F14*100-100</f>
        <v>6.324295736644373</v>
      </c>
      <c r="G14" s="64">
        <f>+X_Mills_Anual!H14/X_Mills_Anual!G14*100-100</f>
        <v>-13.733930602050677</v>
      </c>
      <c r="H14" s="64">
        <f>+X_Mills_Anual!I14/X_Mills_Anual!H14*100-100</f>
        <v>-17.276357719625295</v>
      </c>
      <c r="I14" s="64">
        <f>+X_Mills_Anual!J14/X_Mills_Anual!I14*100-100</f>
        <v>7.537905753735032</v>
      </c>
      <c r="J14" s="64">
        <f>+X_Mills_Anual!K14/X_Mills_Anual!J14*100-100</f>
        <v>-4.47445402693522</v>
      </c>
      <c r="K14" s="64">
        <f>+X_Mills_Anual!L14/X_Mills_Anual!K14*100-100</f>
        <v>93.24773094856772</v>
      </c>
      <c r="L14" s="64">
        <f>+X_Mills_Anual!M14/X_Mills_Anual!L14*100-100</f>
        <v>26.301441993716864</v>
      </c>
      <c r="M14" s="64">
        <f>+X_Mills_Anual!N14/X_Mills_Anual!M14*100-100</f>
        <v>44.996623888551625</v>
      </c>
      <c r="N14" s="64">
        <f>+X_Mills_Anual!O14/X_Mills_Anual!N14*100-100</f>
        <v>44.96046737867334</v>
      </c>
      <c r="O14" s="64">
        <f>+X_Mills_Anual!P14/X_Mills_Anual!O14*100-100</f>
        <v>9.943220386431648</v>
      </c>
      <c r="P14" s="64">
        <f>+X_Mills_Anual!Q14/X_Mills_Anual!P14*100-100</f>
        <v>-1.7485918043119426</v>
      </c>
      <c r="Q14" s="64">
        <f>+X_Mills_Anual!R14/X_Mills_Anual!Q14*100-100</f>
        <v>15.782519197425529</v>
      </c>
      <c r="R14" s="66">
        <f>+X_Mills_Anual!S14/X_Mills_Anual!R14*100-100</f>
        <v>87.84109619632946</v>
      </c>
      <c r="S14" s="66">
        <f>+X_Mills_Anual!T14/X_Mills_Anual!S14*100-100</f>
        <v>6.123376134709787</v>
      </c>
      <c r="T14" s="66">
        <f>+X_Mills_Anual!U14/X_Mills_Anual!T14*100-100</f>
        <v>-49.73731228309426</v>
      </c>
      <c r="U14" s="64">
        <f>+X_Mills_Anual!V14/X_Mills_Anual!U14*100-100</f>
        <v>-12.01398945035119</v>
      </c>
      <c r="V14" s="64">
        <f>+X_Mills_Anual!W14/X_Mills_Anual!V14*100-100</f>
        <v>-3.644000610584982</v>
      </c>
      <c r="W14" s="64">
        <f>+X_Mills_Anual!X14/X_Mills_Anual!W14*100-100</f>
        <v>51.06469534036293</v>
      </c>
      <c r="X14" s="64">
        <f>+X_Mills_Anual!Y14/X_Mills_Anual!X14*100-100</f>
        <v>-34.43368404473098</v>
      </c>
      <c r="Y14" s="64">
        <f>+X_Mills_Anual!Z14/X_Mills_Anual!Y14*100-100</f>
        <v>-3.5231197051236904</v>
      </c>
      <c r="Z14" s="64">
        <f>+X_Mills_Anual!AA14/X_Mills_Anual!Z14*100-100</f>
        <v>-5.831545026861178</v>
      </c>
      <c r="AA14" s="64">
        <f>+X_Mills_Anual!AB14/X_Mills_Anual!AA14*100-100</f>
        <v>-13.786818300852104</v>
      </c>
      <c r="AB14" s="79">
        <f>+X_Mills_Anual!AC14/X_Mills_Anual!AB14*100-100</f>
        <v>42.28373069986952</v>
      </c>
      <c r="AC14" s="86"/>
      <c r="AD14" s="88"/>
    </row>
    <row r="15" spans="2:30" ht="15.75">
      <c r="B15" s="102" t="s">
        <v>16</v>
      </c>
      <c r="C15" s="102"/>
      <c r="D15" s="64">
        <f>+X_Mills_Anual!E15/X_Mills_Anual!D15*100-100</f>
        <v>12.786428656533474</v>
      </c>
      <c r="E15" s="64">
        <f>+X_Mills_Anual!F15/X_Mills_Anual!E15*100-100</f>
        <v>8.127148667892698</v>
      </c>
      <c r="F15" s="64">
        <f>+X_Mills_Anual!G15/X_Mills_Anual!F15*100-100</f>
        <v>23.439352715481874</v>
      </c>
      <c r="G15" s="64">
        <f>+X_Mills_Anual!H15/X_Mills_Anual!G15*100-100</f>
        <v>34.05866295773279</v>
      </c>
      <c r="H15" s="64">
        <f>+X_Mills_Anual!I15/X_Mills_Anual!H15*100-100</f>
        <v>-22.125317645043367</v>
      </c>
      <c r="I15" s="64">
        <f>+X_Mills_Anual!J15/X_Mills_Anual!I15*100-100</f>
        <v>2.270464835146683</v>
      </c>
      <c r="J15" s="64">
        <f>+X_Mills_Anual!K15/X_Mills_Anual!J15*100-100</f>
        <v>23.2626723810464</v>
      </c>
      <c r="K15" s="64">
        <f>+X_Mills_Anual!L15/X_Mills_Anual!K15*100-100</f>
        <v>9.097632549317808</v>
      </c>
      <c r="L15" s="64">
        <f>+X_Mills_Anual!M15/X_Mills_Anual!L15*100-100</f>
        <v>39.57668327696658</v>
      </c>
      <c r="M15" s="64">
        <f>+X_Mills_Anual!N15/X_Mills_Anual!M15*100-100</f>
        <v>147.32036232049458</v>
      </c>
      <c r="N15" s="64">
        <f>+X_Mills_Anual!O15/X_Mills_Anual!N15*100-100</f>
        <v>27.531118039283115</v>
      </c>
      <c r="O15" s="64">
        <f>+X_Mills_Anual!P15/X_Mills_Anual!O15*100-100</f>
        <v>-42.17961317477808</v>
      </c>
      <c r="P15" s="64">
        <f>+X_Mills_Anual!Q15/X_Mills_Anual!P15*100-100</f>
        <v>-16.010051958538995</v>
      </c>
      <c r="Q15" s="64">
        <f>+X_Mills_Anual!R15/X_Mills_Anual!Q15*100-100</f>
        <v>37.532493685159864</v>
      </c>
      <c r="R15" s="66">
        <f>+X_Mills_Anual!S15/X_Mills_Anual!R15*100-100</f>
        <v>-10.231717220296204</v>
      </c>
      <c r="S15" s="66">
        <f>+X_Mills_Anual!T15/X_Mills_Anual!S15*100-100</f>
        <v>-11.178895619501162</v>
      </c>
      <c r="T15" s="66">
        <f>+X_Mills_Anual!U15/X_Mills_Anual!T15*100-100</f>
        <v>4.548121833089908</v>
      </c>
      <c r="U15" s="64">
        <f>+X_Mills_Anual!V15/X_Mills_Anual!U15*100-100</f>
        <v>6.38173024099369</v>
      </c>
      <c r="V15" s="64">
        <f>+X_Mills_Anual!W15/X_Mills_Anual!V15*100-100</f>
        <v>0.23851763932982806</v>
      </c>
      <c r="W15" s="64">
        <f>+X_Mills_Anual!X15/X_Mills_Anual!W15*100-100</f>
        <v>-2.5800012963209014</v>
      </c>
      <c r="X15" s="64">
        <f>+X_Mills_Anual!Y15/X_Mills_Anual!X15*100-100</f>
        <v>63.301516478592646</v>
      </c>
      <c r="Y15" s="64">
        <f>+X_Mills_Anual!Z15/X_Mills_Anual!Y15*100-100</f>
        <v>7.864057824116827</v>
      </c>
      <c r="Z15" s="64">
        <f>+X_Mills_Anual!AA15/X_Mills_Anual!Z15*100-100</f>
        <v>-18.624933591895115</v>
      </c>
      <c r="AA15" s="64">
        <f>+X_Mills_Anual!AB15/X_Mills_Anual!AA15*100-100</f>
        <v>-31.564133633313233</v>
      </c>
      <c r="AB15" s="79">
        <f>+X_Mills_Anual!AC15/X_Mills_Anual!AB15*100-100</f>
        <v>54.70312420013471</v>
      </c>
      <c r="AC15" s="86"/>
      <c r="AD15" s="88"/>
    </row>
    <row r="16" spans="2:30" ht="15.75">
      <c r="B16" s="102" t="s">
        <v>17</v>
      </c>
      <c r="C16" s="102"/>
      <c r="D16" s="64">
        <f>+X_Mills_Anual!E16/X_Mills_Anual!D16*100-100</f>
        <v>62.60099285231627</v>
      </c>
      <c r="E16" s="64">
        <f>+X_Mills_Anual!F16/X_Mills_Anual!E16*100-100</f>
        <v>37.066541390489135</v>
      </c>
      <c r="F16" s="64">
        <f>+X_Mills_Anual!G16/X_Mills_Anual!F16*100-100</f>
        <v>25.15225514341796</v>
      </c>
      <c r="G16" s="64">
        <f>+X_Mills_Anual!H16/X_Mills_Anual!G16*100-100</f>
        <v>-13.698745142849674</v>
      </c>
      <c r="H16" s="64">
        <f>+X_Mills_Anual!I16/X_Mills_Anual!H16*100-100</f>
        <v>133.26052345962918</v>
      </c>
      <c r="I16" s="64">
        <f>+X_Mills_Anual!J16/X_Mills_Anual!I16*100-100</f>
        <v>28.689440062642035</v>
      </c>
      <c r="J16" s="64">
        <f>+X_Mills_Anual!K16/X_Mills_Anual!J16*100-100</f>
        <v>40.0426859409441</v>
      </c>
      <c r="K16" s="64">
        <f>+X_Mills_Anual!L16/X_Mills_Anual!K16*100-100</f>
        <v>13.393548237648844</v>
      </c>
      <c r="L16" s="64">
        <f>+X_Mills_Anual!M16/X_Mills_Anual!L16*100-100</f>
        <v>29.887613404575063</v>
      </c>
      <c r="M16" s="64">
        <f>+X_Mills_Anual!N16/X_Mills_Anual!M16*100-100</f>
        <v>29.360624220284308</v>
      </c>
      <c r="N16" s="64">
        <f>+X_Mills_Anual!O16/X_Mills_Anual!N16*100-100</f>
        <v>4.5751423718061375</v>
      </c>
      <c r="O16" s="64">
        <f>+X_Mills_Anual!P16/X_Mills_Anual!O16*100-100</f>
        <v>33.40092465241037</v>
      </c>
      <c r="P16" s="64">
        <f>+X_Mills_Anual!Q16/X_Mills_Anual!P16*100-100</f>
        <v>21.570104229371395</v>
      </c>
      <c r="Q16" s="64">
        <f>+X_Mills_Anual!R16/X_Mills_Anual!Q16*100-100</f>
        <v>14.043280785860873</v>
      </c>
      <c r="R16" s="66">
        <f>+X_Mills_Anual!S16/X_Mills_Anual!R16*100-100</f>
        <v>32.160817212852294</v>
      </c>
      <c r="S16" s="66">
        <f>+X_Mills_Anual!T16/X_Mills_Anual!S16*100-100</f>
        <v>-5.214583717850061</v>
      </c>
      <c r="T16" s="66">
        <f>+X_Mills_Anual!U16/X_Mills_Anual!T16*100-100</f>
        <v>-15.07397911388125</v>
      </c>
      <c r="U16" s="64">
        <f>+X_Mills_Anual!V16/X_Mills_Anual!U16*100-100</f>
        <v>-29.999296074763365</v>
      </c>
      <c r="V16" s="64">
        <f>+X_Mills_Anual!W16/X_Mills_Anual!V16*100-100</f>
        <v>2.33717201520372</v>
      </c>
      <c r="W16" s="64">
        <f>+X_Mills_Anual!X16/X_Mills_Anual!W16*100-100</f>
        <v>12.67100369641308</v>
      </c>
      <c r="X16" s="64">
        <f>+X_Mills_Anual!Y16/X_Mills_Anual!X16*100-100</f>
        <v>8.691974929329177</v>
      </c>
      <c r="Y16" s="64">
        <f>+X_Mills_Anual!Z16/X_Mills_Anual!Y16*100-100</f>
        <v>-0.5267503942248908</v>
      </c>
      <c r="Z16" s="64">
        <f>+X_Mills_Anual!AA16/X_Mills_Anual!Z16*100-100</f>
        <v>-5.4841520031864945</v>
      </c>
      <c r="AA16" s="64">
        <f>+X_Mills_Anual!AB16/X_Mills_Anual!AA16*100-100</f>
        <v>-3.256449120413862</v>
      </c>
      <c r="AB16" s="79">
        <f>+X_Mills_Anual!AC16/X_Mills_Anual!AB16*100-100</f>
        <v>19.201350004026537</v>
      </c>
      <c r="AC16" s="86"/>
      <c r="AD16" s="88"/>
    </row>
    <row r="17" spans="2:30" ht="15.75">
      <c r="B17" s="102" t="s">
        <v>18</v>
      </c>
      <c r="C17" s="102"/>
      <c r="D17" s="64">
        <f>+X_Mills_Anual!E17/X_Mills_Anual!D17*100-100</f>
        <v>76.36185906624033</v>
      </c>
      <c r="E17" s="64">
        <f>+X_Mills_Anual!F17/X_Mills_Anual!E17*100-100</f>
        <v>8.074062802266681</v>
      </c>
      <c r="F17" s="64">
        <f>+X_Mills_Anual!G17/X_Mills_Anual!F17*100-100</f>
        <v>33.78165870045646</v>
      </c>
      <c r="G17" s="64">
        <f>+X_Mills_Anual!H17/X_Mills_Anual!G17*100-100</f>
        <v>13.08611235060188</v>
      </c>
      <c r="H17" s="64">
        <f>+X_Mills_Anual!I17/X_Mills_Anual!H17*100-100</f>
        <v>12.243523733507388</v>
      </c>
      <c r="I17" s="64">
        <f>+X_Mills_Anual!J17/X_Mills_Anual!I17*100-100</f>
        <v>3.8903260599587384</v>
      </c>
      <c r="J17" s="64">
        <f>+X_Mills_Anual!K17/X_Mills_Anual!J17*100-100</f>
        <v>35.85289842826376</v>
      </c>
      <c r="K17" s="64">
        <f>+X_Mills_Anual!L17/X_Mills_Anual!K17*100-100</f>
        <v>10.738967974410784</v>
      </c>
      <c r="L17" s="64">
        <f>+X_Mills_Anual!M17/X_Mills_Anual!L17*100-100</f>
        <v>28.973958225432455</v>
      </c>
      <c r="M17" s="64">
        <f>+X_Mills_Anual!N17/X_Mills_Anual!M17*100-100</f>
        <v>35.67373905882698</v>
      </c>
      <c r="N17" s="64">
        <f>+X_Mills_Anual!O17/X_Mills_Anual!N17*100-100</f>
        <v>45.515689222965136</v>
      </c>
      <c r="O17" s="64">
        <f>+X_Mills_Anual!P17/X_Mills_Anual!O17*100-100</f>
        <v>11.371251330032095</v>
      </c>
      <c r="P17" s="64">
        <f>+X_Mills_Anual!Q17/X_Mills_Anual!P17*100-100</f>
        <v>-10.969741179061927</v>
      </c>
      <c r="Q17" s="64">
        <f>+X_Mills_Anual!R17/X_Mills_Anual!Q17*100-100</f>
        <v>42.63147844127769</v>
      </c>
      <c r="R17" s="66">
        <f>+X_Mills_Anual!S17/X_Mills_Anual!R17*100-100</f>
        <v>-7.84492126375325</v>
      </c>
      <c r="S17" s="66">
        <f>+X_Mills_Anual!T17/X_Mills_Anual!S17*100-100</f>
        <v>-28.021805961888333</v>
      </c>
      <c r="T17" s="66">
        <f>+X_Mills_Anual!U17/X_Mills_Anual!T17*100-100</f>
        <v>-5.471805900286839</v>
      </c>
      <c r="U17" s="64">
        <f>+X_Mills_Anual!V17/X_Mills_Anual!U17*100-100</f>
        <v>2.638957392656934</v>
      </c>
      <c r="V17" s="64">
        <f>+X_Mills_Anual!W17/X_Mills_Anual!V17*100-100</f>
        <v>-36.604260553649304</v>
      </c>
      <c r="W17" s="64">
        <f>+X_Mills_Anual!X17/X_Mills_Anual!W17*100-100</f>
        <v>0.25817463067036783</v>
      </c>
      <c r="X17" s="64">
        <f>+X_Mills_Anual!Y17/X_Mills_Anual!X17*100-100</f>
        <v>7.614509921929468</v>
      </c>
      <c r="Y17" s="64">
        <f>+X_Mills_Anual!Z17/X_Mills_Anual!Y17*100-100</f>
        <v>-4.978712404575958</v>
      </c>
      <c r="Z17" s="64">
        <f>+X_Mills_Anual!AA17/X_Mills_Anual!Z17*100-100</f>
        <v>8.534159941333726</v>
      </c>
      <c r="AA17" s="64">
        <f>+X_Mills_Anual!AB17/X_Mills_Anual!AA17*100-100</f>
        <v>-7.008817485227453</v>
      </c>
      <c r="AB17" s="79">
        <f>+X_Mills_Anual!AC17/X_Mills_Anual!AB17*100-100</f>
        <v>145.58228241087585</v>
      </c>
      <c r="AC17" s="86"/>
      <c r="AD17" s="88"/>
    </row>
    <row r="18" spans="2:30" ht="15.75">
      <c r="B18" s="102" t="s">
        <v>19</v>
      </c>
      <c r="C18" s="102"/>
      <c r="D18" s="64">
        <f>+X_Mills_Anual!E18/X_Mills_Anual!D18*100-100</f>
        <v>41.172138633470325</v>
      </c>
      <c r="E18" s="64">
        <f>+X_Mills_Anual!F18/X_Mills_Anual!E18*100-100</f>
        <v>181.05813889752613</v>
      </c>
      <c r="F18" s="64">
        <f>+X_Mills_Anual!G18/X_Mills_Anual!F18*100-100</f>
        <v>-51.054161163777074</v>
      </c>
      <c r="G18" s="64">
        <f>+X_Mills_Anual!H18/X_Mills_Anual!G18*100-100</f>
        <v>21.520592851576453</v>
      </c>
      <c r="H18" s="64">
        <f>+X_Mills_Anual!I18/X_Mills_Anual!H18*100-100</f>
        <v>-10.740945913898287</v>
      </c>
      <c r="I18" s="64">
        <f>+X_Mills_Anual!J18/X_Mills_Anual!I18*100-100</f>
        <v>77.71107708709383</v>
      </c>
      <c r="J18" s="64">
        <f>+X_Mills_Anual!K18/X_Mills_Anual!J18*100-100</f>
        <v>47.50208088517252</v>
      </c>
      <c r="K18" s="64">
        <f>+X_Mills_Anual!L18/X_Mills_Anual!K18*100-100</f>
        <v>312.52057984255543</v>
      </c>
      <c r="L18" s="64">
        <f>+X_Mills_Anual!M18/X_Mills_Anual!L18*100-100</f>
        <v>169.3310209834221</v>
      </c>
      <c r="M18" s="64">
        <f>+X_Mills_Anual!N18/X_Mills_Anual!M18*100-100</f>
        <v>-23.912059174117076</v>
      </c>
      <c r="N18" s="64">
        <f>+X_Mills_Anual!O18/X_Mills_Anual!N18*100-100</f>
        <v>21.378924441489914</v>
      </c>
      <c r="O18" s="64">
        <f>+X_Mills_Anual!P18/X_Mills_Anual!O18*100-100</f>
        <v>-4.90026175541</v>
      </c>
      <c r="P18" s="64">
        <f>+X_Mills_Anual!Q18/X_Mills_Anual!P18*100-100</f>
        <v>-69.37026146486224</v>
      </c>
      <c r="Q18" s="64">
        <f>+X_Mills_Anual!R18/X_Mills_Anual!Q18*100-100</f>
        <v>71.71602493748046</v>
      </c>
      <c r="R18" s="66">
        <f>+X_Mills_Anual!S18/X_Mills_Anual!R18*100-100</f>
        <v>14.16634553427501</v>
      </c>
      <c r="S18" s="66">
        <f>+X_Mills_Anual!T18/X_Mills_Anual!S18*100-100</f>
        <v>-24.375963593885345</v>
      </c>
      <c r="T18" s="66">
        <f>+X_Mills_Anual!U18/X_Mills_Anual!T18*100-100</f>
        <v>-15.813637908430564</v>
      </c>
      <c r="U18" s="64">
        <f>+X_Mills_Anual!V18/X_Mills_Anual!U18*100-100</f>
        <v>7.263755992601801</v>
      </c>
      <c r="V18" s="64">
        <f>+X_Mills_Anual!W18/X_Mills_Anual!V18*100-100</f>
        <v>-39.569073024129864</v>
      </c>
      <c r="W18" s="64">
        <f>+X_Mills_Anual!X18/X_Mills_Anual!W18*100-100</f>
        <v>17.899418769764168</v>
      </c>
      <c r="X18" s="64">
        <f>+X_Mills_Anual!Y18/X_Mills_Anual!X18*100-100</f>
        <v>44.63822409269625</v>
      </c>
      <c r="Y18" s="64">
        <f>+X_Mills_Anual!Z18/X_Mills_Anual!Y18*100-100</f>
        <v>48.737603088748585</v>
      </c>
      <c r="Z18" s="64">
        <f>+X_Mills_Anual!AA18/X_Mills_Anual!Z18*100-100</f>
        <v>3.8791861129186174</v>
      </c>
      <c r="AA18" s="64">
        <f>+X_Mills_Anual!AB18/X_Mills_Anual!AA18*100-100</f>
        <v>-35.50400478661105</v>
      </c>
      <c r="AB18" s="79">
        <f>+X_Mills_Anual!AC18/X_Mills_Anual!AB18*100-100</f>
        <v>114.26101833068802</v>
      </c>
      <c r="AC18" s="86"/>
      <c r="AD18" s="88"/>
    </row>
    <row r="19" spans="2:30" ht="15.75">
      <c r="B19" s="101" t="s">
        <v>7</v>
      </c>
      <c r="C19" s="101"/>
      <c r="D19" s="64">
        <f>+X_Mills_Anual!E19/X_Mills_Anual!D19*100-100</f>
        <v>38.4892372296444</v>
      </c>
      <c r="E19" s="64">
        <f>+X_Mills_Anual!F19/X_Mills_Anual!E19*100-100</f>
        <v>1.1106303978048544</v>
      </c>
      <c r="F19" s="64">
        <f>+X_Mills_Anual!G19/X_Mills_Anual!F19*100-100</f>
        <v>15.884743496560105</v>
      </c>
      <c r="G19" s="64">
        <f>+X_Mills_Anual!H19/X_Mills_Anual!G19*100-100</f>
        <v>22.801808266797053</v>
      </c>
      <c r="H19" s="64">
        <f>+X_Mills_Anual!I19/X_Mills_Anual!H19*100-100</f>
        <v>-17.173838359609576</v>
      </c>
      <c r="I19" s="64">
        <f>+X_Mills_Anual!J19/X_Mills_Anual!I19*100-100</f>
        <v>-3.6581910663377926</v>
      </c>
      <c r="J19" s="64">
        <f>+X_Mills_Anual!K19/X_Mills_Anual!J19*100-100</f>
        <v>-7.9602991853499105</v>
      </c>
      <c r="K19" s="64">
        <f>+X_Mills_Anual!L19/X_Mills_Anual!K19*100-100</f>
        <v>34.38188779259568</v>
      </c>
      <c r="L19" s="64">
        <f>+X_Mills_Anual!M19/X_Mills_Anual!L19*100-100</f>
        <v>18.059960448298455</v>
      </c>
      <c r="M19" s="64">
        <f>+X_Mills_Anual!N19/X_Mills_Anual!M19*100-100</f>
        <v>2.4675584096888485</v>
      </c>
      <c r="N19" s="64">
        <f>+X_Mills_Anual!O19/X_Mills_Anual!N19*100-100</f>
        <v>9.363170338668468</v>
      </c>
      <c r="O19" s="64">
        <f>+X_Mills_Anual!P19/X_Mills_Anual!O19*100-100</f>
        <v>23.093858188932302</v>
      </c>
      <c r="P19" s="64">
        <f>+X_Mills_Anual!Q19/X_Mills_Anual!P19*100-100</f>
        <v>-6.352124134573344</v>
      </c>
      <c r="Q19" s="64">
        <f>+X_Mills_Anual!R19/X_Mills_Anual!Q19*100-100</f>
        <v>11.94171838721141</v>
      </c>
      <c r="R19" s="89">
        <f>+X_Mills_Anual!S19/X_Mills_Anual!R19*100-100</f>
        <v>12.166408847635111</v>
      </c>
      <c r="S19" s="89">
        <f>+X_Mills_Anual!T19/X_Mills_Anual!S19*100-100</f>
        <v>9.380475171694911</v>
      </c>
      <c r="T19" s="89">
        <f>+X_Mills_Anual!U19/X_Mills_Anual!T19*100-100</f>
        <v>-25.95666303648754</v>
      </c>
      <c r="U19" s="75">
        <f>+X_Mills_Anual!V19/X_Mills_Anual!U19*100-100</f>
        <v>1.2594765279495306</v>
      </c>
      <c r="V19" s="75">
        <f>+X_Mills_Anual!W19/X_Mills_Anual!V19*100-100</f>
        <v>-15.940150975319028</v>
      </c>
      <c r="W19" s="75">
        <f>+X_Mills_Anual!X19/X_Mills_Anual!W19*100-100</f>
        <v>-12.88277133746027</v>
      </c>
      <c r="X19" s="75">
        <f>+X_Mills_Anual!Y19/X_Mills_Anual!X19*100-100</f>
        <v>40.9100192911404</v>
      </c>
      <c r="Y19" s="75">
        <f>+X_Mills_Anual!Z19/X_Mills_Anual!Y19*100-100</f>
        <v>8.359839597391414</v>
      </c>
      <c r="Z19" s="75">
        <f>+X_Mills_Anual!AA19/X_Mills_Anual!Z19*100-100</f>
        <v>-0.47502904566249526</v>
      </c>
      <c r="AA19" s="75">
        <f>+X_Mills_Anual!AB19/X_Mills_Anual!AA19*100-100</f>
        <v>-19.833220112036756</v>
      </c>
      <c r="AB19" s="78">
        <f>+X_Mills_Anual!AC19/X_Mills_Anual!AB19*100-100</f>
        <v>51.296968028636314</v>
      </c>
      <c r="AC19" s="86"/>
      <c r="AD19" s="88"/>
    </row>
    <row r="20" spans="2:30" ht="15.75">
      <c r="B20" s="102" t="s">
        <v>20</v>
      </c>
      <c r="C20" s="102"/>
      <c r="D20" s="64">
        <f>+X_Mills_Anual!E20/X_Mills_Anual!D20*100-100</f>
        <v>35.0087061139578</v>
      </c>
      <c r="E20" s="64">
        <f>+X_Mills_Anual!F20/X_Mills_Anual!E20*100-100</f>
        <v>-0.1973511720558605</v>
      </c>
      <c r="F20" s="64">
        <f>+X_Mills_Anual!G20/X_Mills_Anual!F20*100-100</f>
        <v>17.68960719371566</v>
      </c>
      <c r="G20" s="64">
        <f>+X_Mills_Anual!H20/X_Mills_Anual!G20*100-100</f>
        <v>22.669058922838786</v>
      </c>
      <c r="H20" s="64">
        <f>+X_Mills_Anual!I20/X_Mills_Anual!H20*100-100</f>
        <v>-18.640819694315795</v>
      </c>
      <c r="I20" s="64">
        <f>+X_Mills_Anual!J20/X_Mills_Anual!I20*100-100</f>
        <v>-1.4278329618755095</v>
      </c>
      <c r="J20" s="64">
        <f>+X_Mills_Anual!K20/X_Mills_Anual!J20*100-100</f>
        <v>-9.829859122536291</v>
      </c>
      <c r="K20" s="64">
        <f>+X_Mills_Anual!L20/X_Mills_Anual!K20*100-100</f>
        <v>28.592858478534566</v>
      </c>
      <c r="L20" s="64">
        <f>+X_Mills_Anual!M20/X_Mills_Anual!L20*100-100</f>
        <v>20.21966361155991</v>
      </c>
      <c r="M20" s="64">
        <f>+X_Mills_Anual!N20/X_Mills_Anual!M20*100-100</f>
        <v>-0.7319492152321629</v>
      </c>
      <c r="N20" s="64">
        <f>+X_Mills_Anual!O20/X_Mills_Anual!N20*100-100</f>
        <v>6.314484429309175</v>
      </c>
      <c r="O20" s="64">
        <f>+X_Mills_Anual!P20/X_Mills_Anual!O20*100-100</f>
        <v>16.64984901166642</v>
      </c>
      <c r="P20" s="64">
        <f>+X_Mills_Anual!Q20/X_Mills_Anual!P20*100-100</f>
        <v>0.9133591618678594</v>
      </c>
      <c r="Q20" s="64">
        <f>+X_Mills_Anual!R20/X_Mills_Anual!Q20*100-100</f>
        <v>12.940915730270902</v>
      </c>
      <c r="R20" s="66">
        <f>+X_Mills_Anual!S20/X_Mills_Anual!R20*100-100</f>
        <v>10.568131238249109</v>
      </c>
      <c r="S20" s="66">
        <f>+X_Mills_Anual!T20/X_Mills_Anual!S20*100-100</f>
        <v>-0.5656814260704977</v>
      </c>
      <c r="T20" s="66">
        <f>+X_Mills_Anual!U20/X_Mills_Anual!T20*100-100</f>
        <v>-22.640881361546292</v>
      </c>
      <c r="U20" s="64">
        <f>+X_Mills_Anual!V20/X_Mills_Anual!U20*100-100</f>
        <v>-2.29168991312433</v>
      </c>
      <c r="V20" s="64">
        <f>+X_Mills_Anual!W20/X_Mills_Anual!V20*100-100</f>
        <v>-13.45375857100153</v>
      </c>
      <c r="W20" s="64">
        <f>+X_Mills_Anual!X20/X_Mills_Anual!W20*100-100</f>
        <v>-13.730694881930887</v>
      </c>
      <c r="X20" s="64">
        <f>+X_Mills_Anual!Y20/X_Mills_Anual!X20*100-100</f>
        <v>46.0282600186726</v>
      </c>
      <c r="Y20" s="64">
        <f>+X_Mills_Anual!Z20/X_Mills_Anual!Y20*100-100</f>
        <v>7.182735601781047</v>
      </c>
      <c r="Z20" s="64">
        <f>+X_Mills_Anual!AA20/X_Mills_Anual!Z20*100-100</f>
        <v>-3.4922533231805346</v>
      </c>
      <c r="AA20" s="64">
        <f>+X_Mills_Anual!AB20/X_Mills_Anual!AA20*100-100</f>
        <v>-21.826453986646555</v>
      </c>
      <c r="AB20" s="79">
        <f>+X_Mills_Anual!AC20/X_Mills_Anual!AB20*100-100</f>
        <v>53.16983607845103</v>
      </c>
      <c r="AC20" s="86"/>
      <c r="AD20" s="88"/>
    </row>
    <row r="21" spans="2:30" ht="15.75">
      <c r="B21" s="102" t="s">
        <v>21</v>
      </c>
      <c r="C21" s="102"/>
      <c r="D21" s="64">
        <f>+X_Mills_Anual!E21/X_Mills_Anual!D21*100-100</f>
        <v>93.24688005476784</v>
      </c>
      <c r="E21" s="64">
        <f>+X_Mills_Anual!F21/X_Mills_Anual!E21*100-100</f>
        <v>15.487029895684486</v>
      </c>
      <c r="F21" s="64">
        <f>+X_Mills_Anual!G21/X_Mills_Anual!F21*100-100</f>
        <v>-1.258846567377077</v>
      </c>
      <c r="G21" s="64">
        <f>+X_Mills_Anual!H21/X_Mills_Anual!G21*100-100</f>
        <v>24.30470681328096</v>
      </c>
      <c r="H21" s="64">
        <f>+X_Mills_Anual!I21/X_Mills_Anual!H21*100-100</f>
        <v>-0.7842015818684018</v>
      </c>
      <c r="I21" s="64">
        <f>+X_Mills_Anual!J21/X_Mills_Anual!I21*100-100</f>
        <v>-24.09179975818347</v>
      </c>
      <c r="J21" s="64">
        <f>+X_Mills_Anual!K21/X_Mills_Anual!J21*100-100</f>
        <v>14.28178480537305</v>
      </c>
      <c r="K21" s="64">
        <f>+X_Mills_Anual!L21/X_Mills_Anual!K21*100-100</f>
        <v>88.72288025549278</v>
      </c>
      <c r="L21" s="64">
        <f>+X_Mills_Anual!M21/X_Mills_Anual!L21*100-100</f>
        <v>4.246319103335239</v>
      </c>
      <c r="M21" s="64">
        <f>+X_Mills_Anual!N21/X_Mills_Anual!M21*100-100</f>
        <v>26.067560436129682</v>
      </c>
      <c r="N21" s="64">
        <f>+X_Mills_Anual!O21/X_Mills_Anual!N21*100-100</f>
        <v>27.070281744992528</v>
      </c>
      <c r="O21" s="64">
        <f>+X_Mills_Anual!P21/X_Mills_Anual!O21*100-100</f>
        <v>54.40793633250084</v>
      </c>
      <c r="P21" s="64">
        <f>+X_Mills_Anual!Q21/X_Mills_Anual!P21*100-100</f>
        <v>-33.02455215297559</v>
      </c>
      <c r="Q21" s="64">
        <f>+X_Mills_Anual!R21/X_Mills_Anual!Q21*100-100</f>
        <v>6.414808924579134</v>
      </c>
      <c r="R21" s="66">
        <f>+X_Mills_Anual!S21/X_Mills_Anual!R21*100-100</f>
        <v>21.54921038505087</v>
      </c>
      <c r="S21" s="66">
        <f>+X_Mills_Anual!T21/X_Mills_Anual!S21*100-100</f>
        <v>62.4950164710059</v>
      </c>
      <c r="T21" s="66">
        <f>+X_Mills_Anual!U21/X_Mills_Anual!T21*100-100</f>
        <v>-36.79194769081791</v>
      </c>
      <c r="U21" s="64">
        <f>+X_Mills_Anual!V21/X_Mills_Anual!U21*100-100</f>
        <v>15.461967797460602</v>
      </c>
      <c r="V21" s="64">
        <f>+X_Mills_Anual!W21/X_Mills_Anual!V21*100-100</f>
        <v>-24.35518198410888</v>
      </c>
      <c r="W21" s="64">
        <f>+X_Mills_Anual!X21/X_Mills_Anual!W21*100-100</f>
        <v>-9.599462207605384</v>
      </c>
      <c r="X21" s="64">
        <f>+X_Mills_Anual!Y21/X_Mills_Anual!X21*100-100</f>
        <v>21.996990928181262</v>
      </c>
      <c r="Y21" s="64">
        <f>+X_Mills_Anual!Z21/X_Mills_Anual!Y21*100-100</f>
        <v>13.56630505028258</v>
      </c>
      <c r="Z21" s="64">
        <f>+X_Mills_Anual!AA21/X_Mills_Anual!Z21*100-100</f>
        <v>12.120345656064842</v>
      </c>
      <c r="AA21" s="64">
        <f>+X_Mills_Anual!AB21/X_Mills_Anual!AA21*100-100</f>
        <v>-12.671134545555503</v>
      </c>
      <c r="AB21" s="79">
        <f>+X_Mills_Anual!AC21/X_Mills_Anual!AB21*100-100</f>
        <v>45.27289232148263</v>
      </c>
      <c r="AC21" s="86"/>
      <c r="AD21" s="88"/>
    </row>
    <row r="22" spans="2:30" ht="15.75">
      <c r="B22" s="101" t="s">
        <v>22</v>
      </c>
      <c r="C22" s="101"/>
      <c r="D22" s="64">
        <f>+X_Mills_Anual!E22/X_Mills_Anual!D22*100-100</f>
        <v>-14.549954578969732</v>
      </c>
      <c r="E22" s="64">
        <f>+X_Mills_Anual!F22/X_Mills_Anual!E22*100-100</f>
        <v>51.36166764505029</v>
      </c>
      <c r="F22" s="64">
        <f>+X_Mills_Anual!G22/X_Mills_Anual!F22*100-100</f>
        <v>49.93348546136363</v>
      </c>
      <c r="G22" s="64">
        <f>+X_Mills_Anual!H22/X_Mills_Anual!G22*100-100</f>
        <v>6.620640708438046</v>
      </c>
      <c r="H22" s="64">
        <f>+X_Mills_Anual!I22/X_Mills_Anual!H22*100-100</f>
        <v>3.991850898287524</v>
      </c>
      <c r="I22" s="64">
        <f>+X_Mills_Anual!J22/X_Mills_Anual!I22*100-100</f>
        <v>16.16260917934531</v>
      </c>
      <c r="J22" s="64">
        <f>+X_Mills_Anual!K22/X_Mills_Anual!J22*100-100</f>
        <v>36.520852054902775</v>
      </c>
      <c r="K22" s="64">
        <f>+X_Mills_Anual!L22/X_Mills_Anual!K22*100-100</f>
        <v>-5.066344837069181</v>
      </c>
      <c r="L22" s="64">
        <f>+X_Mills_Anual!M22/X_Mills_Anual!L22*100-100</f>
        <v>158.78971601995397</v>
      </c>
      <c r="M22" s="64">
        <f>+X_Mills_Anual!N22/X_Mills_Anual!M22*100-100</f>
        <v>19.14513396816453</v>
      </c>
      <c r="N22" s="64">
        <f>+X_Mills_Anual!O22/X_Mills_Anual!N22*100-100</f>
        <v>26.88796921838059</v>
      </c>
      <c r="O22" s="64">
        <f>+X_Mills_Anual!P22/X_Mills_Anual!O22*100-100</f>
        <v>16.258298999856734</v>
      </c>
      <c r="P22" s="64">
        <f>+X_Mills_Anual!Q22/X_Mills_Anual!P22*100-100</f>
        <v>-28.366002300163302</v>
      </c>
      <c r="Q22" s="64">
        <f>+X_Mills_Anual!R22/X_Mills_Anual!Q22*100-100</f>
        <v>60.77099300499137</v>
      </c>
      <c r="R22" s="90">
        <f>+X_Mills_Anual!S22/X_Mills_Anual!R22*100-100</f>
        <v>47.91504156552162</v>
      </c>
      <c r="S22" s="90">
        <f>+X_Mills_Anual!T22/X_Mills_Anual!S22*100-100</f>
        <v>9.36426594086312</v>
      </c>
      <c r="T22" s="90">
        <f>+X_Mills_Anual!U22/X_Mills_Anual!T22*100-100</f>
        <v>5.51328676136697</v>
      </c>
      <c r="U22" s="78">
        <f>+X_Mills_Anual!V22/X_Mills_Anual!U22*100-100</f>
        <v>-13.43097968193328</v>
      </c>
      <c r="V22" s="78">
        <f>+X_Mills_Anual!W22/X_Mills_Anual!V22*100-100</f>
        <v>-49.54405623501687</v>
      </c>
      <c r="W22" s="78">
        <f>+X_Mills_Anual!X22/X_Mills_Anual!W22*100-100</f>
        <v>-3.718636476931181</v>
      </c>
      <c r="X22" s="78">
        <f>+X_Mills_Anual!Y22/X_Mills_Anual!X22*100-100</f>
        <v>57.33861607929484</v>
      </c>
      <c r="Y22" s="78">
        <f>+X_Mills_Anual!Z22/X_Mills_Anual!Y22*100-100</f>
        <v>15.798961442904357</v>
      </c>
      <c r="Z22" s="78">
        <f>+X_Mills_Anual!AA22/X_Mills_Anual!Z22*100-100</f>
        <v>-26.338446693926855</v>
      </c>
      <c r="AA22" s="78">
        <f>+X_Mills_Anual!AB22/X_Mills_Anual!AA22*100-100</f>
        <v>-54.18859935776264</v>
      </c>
      <c r="AB22" s="78">
        <f>+X_Mills_Anual!AC22/X_Mills_Anual!AB22*100-100</f>
        <v>170.3186136823267</v>
      </c>
      <c r="AC22" s="86"/>
      <c r="AD22" s="88"/>
    </row>
    <row r="23" spans="2:30" ht="15.75">
      <c r="B23" s="102" t="s">
        <v>23</v>
      </c>
      <c r="C23" s="102"/>
      <c r="D23" s="66" t="s">
        <v>8</v>
      </c>
      <c r="E23" s="66" t="s">
        <v>8</v>
      </c>
      <c r="F23" s="64">
        <f>+X_Mills_Anual!G23/X_Mills_Anual!F23*100-100</f>
        <v>68.50314527990463</v>
      </c>
      <c r="G23" s="64">
        <f>+X_Mills_Anual!H23/X_Mills_Anual!G23*100-100</f>
        <v>1.2715594505796446</v>
      </c>
      <c r="H23" s="64">
        <f>+X_Mills_Anual!I23/X_Mills_Anual!H23*100-100</f>
        <v>-47.45170462189638</v>
      </c>
      <c r="I23" s="64">
        <f>+X_Mills_Anual!J23/X_Mills_Anual!I23*100-100</f>
        <v>30.833895907545724</v>
      </c>
      <c r="J23" s="64">
        <f>+X_Mills_Anual!K23/X_Mills_Anual!J23*100-100</f>
        <v>59.13241116793975</v>
      </c>
      <c r="K23" s="64">
        <f>+X_Mills_Anual!L23/X_Mills_Anual!K23*100-100</f>
        <v>-57.59089791297445</v>
      </c>
      <c r="L23" s="64">
        <f>+X_Mills_Anual!M23/X_Mills_Anual!L23*100-100</f>
        <v>68.12274130297968</v>
      </c>
      <c r="M23" s="64">
        <f>+X_Mills_Anual!N23/X_Mills_Anual!M23*100-100</f>
        <v>161.18238919690322</v>
      </c>
      <c r="N23" s="64">
        <f>+X_Mills_Anual!O23/X_Mills_Anual!N23*100-100</f>
        <v>27.106910173128654</v>
      </c>
      <c r="O23" s="64">
        <f>+X_Mills_Anual!P23/X_Mills_Anual!O23*100-100</f>
        <v>-5.3198830022433015</v>
      </c>
      <c r="P23" s="64">
        <f>+X_Mills_Anual!Q23/X_Mills_Anual!P23*100-100</f>
        <v>-39.87420244597737</v>
      </c>
      <c r="Q23" s="64">
        <f>+X_Mills_Anual!R23/X_Mills_Anual!Q23*100-100</f>
        <v>42.991952130110036</v>
      </c>
      <c r="R23" s="66">
        <f>+X_Mills_Anual!S23/X_Mills_Anual!R23*100-100</f>
        <v>13.679369981974318</v>
      </c>
      <c r="S23" s="66">
        <f>+X_Mills_Anual!T23/X_Mills_Anual!S23*100-100</f>
        <v>0.7778334871672001</v>
      </c>
      <c r="T23" s="66">
        <f>+X_Mills_Anual!U23/X_Mills_Anual!T23*100-100</f>
        <v>-7.048485383194489</v>
      </c>
      <c r="U23" s="64">
        <f>+X_Mills_Anual!V23/X_Mills_Anual!U23*100-100</f>
        <v>-7.716553442905067</v>
      </c>
      <c r="V23" s="64">
        <f>+X_Mills_Anual!W23/X_Mills_Anual!V23*100-100</f>
        <v>-75.80851170633761</v>
      </c>
      <c r="W23" s="64">
        <f>+X_Mills_Anual!X23/X_Mills_Anual!W23*100-100</f>
        <v>-79.99871150789534</v>
      </c>
      <c r="X23" s="64">
        <f>+X_Mills_Anual!Y23/X_Mills_Anual!X23*100-100</f>
        <v>6.780981343005351</v>
      </c>
      <c r="Y23" s="64">
        <f>+X_Mills_Anual!Z23/X_Mills_Anual!Y23*100-100</f>
        <v>441.5385015617078</v>
      </c>
      <c r="Z23" s="64">
        <f>+X_Mills_Anual!AA23/X_Mills_Anual!Z23*100-100</f>
        <v>-12.183581521126158</v>
      </c>
      <c r="AA23" s="64">
        <f>+X_Mills_Anual!AB23/X_Mills_Anual!AA23*100-100</f>
        <v>24.357968784166346</v>
      </c>
      <c r="AB23" s="79">
        <f>+X_Mills_Anual!AC23/X_Mills_Anual!AB23*100-100</f>
        <v>90.99180696618004</v>
      </c>
      <c r="AC23" s="86"/>
      <c r="AD23" s="88"/>
    </row>
    <row r="24" spans="2:30" ht="15.75">
      <c r="B24" s="102" t="s">
        <v>24</v>
      </c>
      <c r="C24" s="102"/>
      <c r="D24" s="64">
        <f>+X_Mills_Anual!E24/X_Mills_Anual!D24*100-100</f>
        <v>-14.549965561013494</v>
      </c>
      <c r="E24" s="64">
        <f>+X_Mills_Anual!F24/X_Mills_Anual!E24*100-100</f>
        <v>-38.86353144530457</v>
      </c>
      <c r="F24" s="64">
        <f>+X_Mills_Anual!G24/X_Mills_Anual!F24*100-100</f>
        <v>22.5283759577801</v>
      </c>
      <c r="G24" s="64">
        <f>+X_Mills_Anual!H24/X_Mills_Anual!G24*100-100</f>
        <v>17.476847912143995</v>
      </c>
      <c r="H24" s="64">
        <f>+X_Mills_Anual!I24/X_Mills_Anual!H24*100-100</f>
        <v>93.9965362636089</v>
      </c>
      <c r="I24" s="64">
        <f>+X_Mills_Anual!J24/X_Mills_Anual!I24*100-100</f>
        <v>9.20969286425344</v>
      </c>
      <c r="J24" s="64">
        <f>+X_Mills_Anual!K24/X_Mills_Anual!J24*100-100</f>
        <v>23.6831174158324</v>
      </c>
      <c r="K24" s="64">
        <f>+X_Mills_Anual!L24/X_Mills_Anual!K24*100-100</f>
        <v>33.30159420983236</v>
      </c>
      <c r="L24" s="64">
        <f>+X_Mills_Anual!M24/X_Mills_Anual!L24*100-100</f>
        <v>179.86041606334646</v>
      </c>
      <c r="M24" s="64">
        <f>+X_Mills_Anual!N24/X_Mills_Anual!M24*100-100</f>
        <v>-0.6846096103819121</v>
      </c>
      <c r="N24" s="64">
        <f>+X_Mills_Anual!O24/X_Mills_Anual!N24*100-100</f>
        <v>26.807585300280934</v>
      </c>
      <c r="O24" s="64">
        <f>+X_Mills_Anual!P24/X_Mills_Anual!O24*100-100</f>
        <v>24.199404103017486</v>
      </c>
      <c r="P24" s="64">
        <f>+X_Mills_Anual!Q24/X_Mills_Anual!P24*100-100</f>
        <v>-25.137413228749068</v>
      </c>
      <c r="Q24" s="64">
        <f>+X_Mills_Anual!R24/X_Mills_Anual!Q24*100-100</f>
        <v>46.689741808317876</v>
      </c>
      <c r="R24" s="66">
        <f>+X_Mills_Anual!S24/X_Mills_Anual!R24*100-100</f>
        <v>17.85641986210132</v>
      </c>
      <c r="S24" s="66">
        <f>+X_Mills_Anual!T24/X_Mills_Anual!S24*100-100</f>
        <v>13.882130186274665</v>
      </c>
      <c r="T24" s="66">
        <f>+X_Mills_Anual!U24/X_Mills_Anual!T24*100-100</f>
        <v>8.908096123626791</v>
      </c>
      <c r="U24" s="64">
        <f>+X_Mills_Anual!V24/X_Mills_Anual!U24*100-100</f>
        <v>-2.4089561474590795</v>
      </c>
      <c r="V24" s="64">
        <f>+X_Mills_Anual!W24/X_Mills_Anual!V24*100-100</f>
        <v>-47.16466956560088</v>
      </c>
      <c r="W24" s="64">
        <f>+X_Mills_Anual!X24/X_Mills_Anual!W24*100-100</f>
        <v>-3.684581763458411</v>
      </c>
      <c r="X24" s="64">
        <f>+X_Mills_Anual!Y24/X_Mills_Anual!X24*100-100</f>
        <v>61.1396570140877</v>
      </c>
      <c r="Y24" s="64">
        <f>+X_Mills_Anual!Z24/X_Mills_Anual!Y24*100-100</f>
        <v>6.251174320433762</v>
      </c>
      <c r="Z24" s="64">
        <f>+X_Mills_Anual!AA24/X_Mills_Anual!Z24*100-100</f>
        <v>-21.97630163572326</v>
      </c>
      <c r="AA24" s="64">
        <f>+X_Mills_Anual!AB24/X_Mills_Anual!AA24*100-100</f>
        <v>-69.52740559741372</v>
      </c>
      <c r="AB24" s="79">
        <f>+X_Mills_Anual!AC24/X_Mills_Anual!AB24*100-100</f>
        <v>148.87625258492344</v>
      </c>
      <c r="AC24" s="86"/>
      <c r="AD24" s="88"/>
    </row>
    <row r="25" spans="2:30" ht="15.75">
      <c r="B25" s="102" t="s">
        <v>113</v>
      </c>
      <c r="C25" s="102"/>
      <c r="D25" s="66" t="s">
        <v>8</v>
      </c>
      <c r="E25" s="66" t="s">
        <v>8</v>
      </c>
      <c r="F25" s="66" t="s">
        <v>8</v>
      </c>
      <c r="G25" s="66" t="s">
        <v>8</v>
      </c>
      <c r="H25" s="66" t="s">
        <v>8</v>
      </c>
      <c r="I25" s="66" t="s">
        <v>8</v>
      </c>
      <c r="J25" s="66" t="s">
        <v>8</v>
      </c>
      <c r="K25" s="66" t="s">
        <v>8</v>
      </c>
      <c r="L25" s="66" t="s">
        <v>8</v>
      </c>
      <c r="M25" s="66" t="s">
        <v>8</v>
      </c>
      <c r="N25" s="66" t="s">
        <v>8</v>
      </c>
      <c r="O25" s="66" t="s">
        <v>8</v>
      </c>
      <c r="P25" s="66" t="s">
        <v>8</v>
      </c>
      <c r="Q25" s="66" t="s">
        <v>8</v>
      </c>
      <c r="R25" s="66">
        <f>+X_Mills_Anual!S25/X_Mills_Anual!R25*100-100</f>
        <v>352.67867349833085</v>
      </c>
      <c r="S25" s="66">
        <f>+X_Mills_Anual!T25/X_Mills_Anual!S25*100-100</f>
        <v>3.665811729870171</v>
      </c>
      <c r="T25" s="66">
        <f>+X_Mills_Anual!U25/X_Mills_Anual!T25*100-100</f>
        <v>3.101497832162025</v>
      </c>
      <c r="U25" s="64">
        <f>+X_Mills_Anual!V25/X_Mills_Anual!U25*100-100</f>
        <v>-42.67781344830899</v>
      </c>
      <c r="V25" s="64">
        <f>+X_Mills_Anual!W25/X_Mills_Anual!V25*100-100</f>
        <v>-42.892046117178</v>
      </c>
      <c r="W25" s="64">
        <f>+X_Mills_Anual!X25/X_Mills_Anual!W25*100-100</f>
        <v>16.54529477884219</v>
      </c>
      <c r="X25" s="64">
        <f>+X_Mills_Anual!Y25/X_Mills_Anual!X25*100-100</f>
        <v>47.53511871088671</v>
      </c>
      <c r="Y25" s="64">
        <f>+X_Mills_Anual!Z25/X_Mills_Anual!Y25*100-100</f>
        <v>34.92045002733718</v>
      </c>
      <c r="Z25" s="64">
        <f>+X_Mills_Anual!AA25/X_Mills_Anual!Z25*100-100</f>
        <v>-40.192299267850714</v>
      </c>
      <c r="AA25" s="64">
        <f>+X_Mills_Anual!AB25/X_Mills_Anual!AA25*100-100</f>
        <v>-14.665670968487518</v>
      </c>
      <c r="AB25" s="79">
        <f>+X_Mills_Anual!AC25/X_Mills_Anual!AB25*100-100</f>
        <v>220.34927358986278</v>
      </c>
      <c r="AC25" s="86"/>
      <c r="AD25" s="88"/>
    </row>
    <row r="26" spans="2:30" ht="15.75">
      <c r="B26" s="101" t="s">
        <v>25</v>
      </c>
      <c r="C26" s="101"/>
      <c r="D26" s="64">
        <f>+X_Mills_Anual!E26/X_Mills_Anual!D26*100-100</f>
        <v>199.0534139132269</v>
      </c>
      <c r="E26" s="64">
        <f>+X_Mills_Anual!F26/X_Mills_Anual!E26*100-100</f>
        <v>40.14627839460411</v>
      </c>
      <c r="F26" s="64">
        <f>+X_Mills_Anual!G26/X_Mills_Anual!F26*100-100</f>
        <v>-14.032644681982362</v>
      </c>
      <c r="G26" s="64">
        <f>+X_Mills_Anual!H26/X_Mills_Anual!G26*100-100</f>
        <v>58.541052014091065</v>
      </c>
      <c r="H26" s="64">
        <f>+X_Mills_Anual!I26/X_Mills_Anual!H26*100-100</f>
        <v>-55.97998301991595</v>
      </c>
      <c r="I26" s="64">
        <f>+X_Mills_Anual!J26/X_Mills_Anual!I26*100-100</f>
        <v>4.217868200943073</v>
      </c>
      <c r="J26" s="64">
        <f>+X_Mills_Anual!K26/X_Mills_Anual!J26*100-100</f>
        <v>3.641220462368409</v>
      </c>
      <c r="K26" s="64">
        <f>+X_Mills_Anual!L26/X_Mills_Anual!K26*100-100</f>
        <v>45.08808750594707</v>
      </c>
      <c r="L26" s="64">
        <f>+X_Mills_Anual!M26/X_Mills_Anual!L26*100-100</f>
        <v>1.817838435320624</v>
      </c>
      <c r="M26" s="64">
        <f>+X_Mills_Anual!N26/X_Mills_Anual!M26*100-100</f>
        <v>73.28254744729864</v>
      </c>
      <c r="N26" s="64">
        <f>+X_Mills_Anual!O26/X_Mills_Anual!N26*100-100</f>
        <v>-19.738533110339446</v>
      </c>
      <c r="O26" s="64">
        <f>+X_Mills_Anual!P26/X_Mills_Anual!O26*100-100</f>
        <v>48.97074197497437</v>
      </c>
      <c r="P26" s="64">
        <f>+X_Mills_Anual!Q26/X_Mills_Anual!P26*100-100</f>
        <v>-7.204924495304866</v>
      </c>
      <c r="Q26" s="64">
        <f>+X_Mills_Anual!R26/X_Mills_Anual!Q26*100-100</f>
        <v>53.199333969592686</v>
      </c>
      <c r="R26" s="89">
        <f>+X_Mills_Anual!S26/X_Mills_Anual!R26*100-100</f>
        <v>73.23841149967936</v>
      </c>
      <c r="S26" s="89">
        <f>+X_Mills_Anual!T26/X_Mills_Anual!S26*100-100</f>
        <v>-35.19374741028952</v>
      </c>
      <c r="T26" s="89">
        <f>+X_Mills_Anual!U26/X_Mills_Anual!T26*100-100</f>
        <v>-27.90438942078285</v>
      </c>
      <c r="U26" s="75">
        <f>+X_Mills_Anual!V26/X_Mills_Anual!U26*100-100</f>
        <v>9.385876542754048</v>
      </c>
      <c r="V26" s="75">
        <f>+X_Mills_Anual!W26/X_Mills_Anual!V26*100-100</f>
        <v>-16.289004003581</v>
      </c>
      <c r="W26" s="75">
        <f>+X_Mills_Anual!X26/X_Mills_Anual!W26*100-100</f>
        <v>21.469752720907536</v>
      </c>
      <c r="X26" s="75">
        <f>+X_Mills_Anual!Y26/X_Mills_Anual!X26*100-100</f>
        <v>-5.8134081482503746</v>
      </c>
      <c r="Y26" s="75">
        <f>+X_Mills_Anual!Z26/X_Mills_Anual!Y26*100-100</f>
        <v>-7.746011168053386</v>
      </c>
      <c r="Z26" s="75">
        <f>+X_Mills_Anual!AA26/X_Mills_Anual!Z26*100-100</f>
        <v>1.446818122412182</v>
      </c>
      <c r="AA26" s="75">
        <f>+X_Mills_Anual!AB26/X_Mills_Anual!AA26*100-100</f>
        <v>-5.331782969878276</v>
      </c>
      <c r="AB26" s="78">
        <f>+X_Mills_Anual!AC26/X_Mills_Anual!AB26*100-100</f>
        <v>16.614474736994822</v>
      </c>
      <c r="AC26" s="86"/>
      <c r="AD26" s="88"/>
    </row>
    <row r="27" spans="2:30" ht="15.75">
      <c r="B27" s="98" t="s">
        <v>26</v>
      </c>
      <c r="C27" s="98"/>
      <c r="D27" s="64">
        <f>+X_Mills_Anual!E27/X_Mills_Anual!D27*100-100</f>
        <v>-3.9747173908404108</v>
      </c>
      <c r="E27" s="64">
        <f>+X_Mills_Anual!F27/X_Mills_Anual!E27*100-100</f>
        <v>411.9623650878493</v>
      </c>
      <c r="F27" s="64">
        <f>+X_Mills_Anual!G27/X_Mills_Anual!F27*100-100</f>
        <v>20.998069011664583</v>
      </c>
      <c r="G27" s="64">
        <f>+X_Mills_Anual!H27/X_Mills_Anual!G27*100-100</f>
        <v>6.227605047618255</v>
      </c>
      <c r="H27" s="64">
        <f>+X_Mills_Anual!I27/X_Mills_Anual!H27*100-100</f>
        <v>-85.17359166631812</v>
      </c>
      <c r="I27" s="64">
        <f>+X_Mills_Anual!J27/X_Mills_Anual!I27*100-100</f>
        <v>-51.04802288221546</v>
      </c>
      <c r="J27" s="64">
        <f>+X_Mills_Anual!K27/X_Mills_Anual!J27*100-100</f>
        <v>144.87409463004624</v>
      </c>
      <c r="K27" s="64">
        <f>+X_Mills_Anual!L27/X_Mills_Anual!K27*100-100</f>
        <v>10.104875126755772</v>
      </c>
      <c r="L27" s="64">
        <f>+X_Mills_Anual!M27/X_Mills_Anual!L27*100-100</f>
        <v>-47.66014456549369</v>
      </c>
      <c r="M27" s="64">
        <f>+X_Mills_Anual!N27/X_Mills_Anual!M27*100-100</f>
        <v>112.47982317758814</v>
      </c>
      <c r="N27" s="64">
        <f>+X_Mills_Anual!O27/X_Mills_Anual!N27*100-100</f>
        <v>-53.51158427788944</v>
      </c>
      <c r="O27" s="64">
        <f>+X_Mills_Anual!P27/X_Mills_Anual!O27*100-100</f>
        <v>-28.831513654133204</v>
      </c>
      <c r="P27" s="64">
        <f>+X_Mills_Anual!Q27/X_Mills_Anual!P27*100-100</f>
        <v>16.20175188744173</v>
      </c>
      <c r="Q27" s="64">
        <f>+X_Mills_Anual!R27/X_Mills_Anual!Q27*100-100</f>
        <v>-56.87773113714863</v>
      </c>
      <c r="R27" s="66">
        <f>+X_Mills_Anual!S27/X_Mills_Anual!R27*100-100</f>
        <v>571.7058441861645</v>
      </c>
      <c r="S27" s="66">
        <f>+X_Mills_Anual!T27/X_Mills_Anual!S27*100-100</f>
        <v>-43.51215681196933</v>
      </c>
      <c r="T27" s="66">
        <f>+X_Mills_Anual!U27/X_Mills_Anual!T27*100-100</f>
        <v>-61.229102863948576</v>
      </c>
      <c r="U27" s="64">
        <f>+X_Mills_Anual!V27/X_Mills_Anual!U27*100-100</f>
        <v>119.38587297552647</v>
      </c>
      <c r="V27" s="64">
        <f>+X_Mills_Anual!W27/X_Mills_Anual!V27*100-100</f>
        <v>-13.688488940562465</v>
      </c>
      <c r="W27" s="64">
        <f>+X_Mills_Anual!X27/X_Mills_Anual!W27*100-100</f>
        <v>-52.745955424722005</v>
      </c>
      <c r="X27" s="64">
        <f>+X_Mills_Anual!Y27/X_Mills_Anual!X27*100-100</f>
        <v>-21.224980334714274</v>
      </c>
      <c r="Y27" s="64">
        <f>+X_Mills_Anual!Z27/X_Mills_Anual!Y27*100-100</f>
        <v>48.984227419162806</v>
      </c>
      <c r="Z27" s="64">
        <f>+X_Mills_Anual!AA27/X_Mills_Anual!Z27*100-100</f>
        <v>-11.785048923284066</v>
      </c>
      <c r="AA27" s="64">
        <f>+X_Mills_Anual!AB27/X_Mills_Anual!AA27*100-100</f>
        <v>-24.762385841705765</v>
      </c>
      <c r="AB27" s="79">
        <f>+X_Mills_Anual!AC27/X_Mills_Anual!AB27*100-100</f>
        <v>39.661201201596214</v>
      </c>
      <c r="AC27" s="86"/>
      <c r="AD27" s="88"/>
    </row>
    <row r="28" spans="2:30" ht="15.75">
      <c r="B28" s="98" t="s">
        <v>27</v>
      </c>
      <c r="C28" s="98"/>
      <c r="D28" s="64">
        <f>+X_Mills_Anual!E28/X_Mills_Anual!D28*100-100</f>
        <v>195.180595158097</v>
      </c>
      <c r="E28" s="64">
        <f>+X_Mills_Anual!F28/X_Mills_Anual!E28*100-100</f>
        <v>-2.1347182270568226</v>
      </c>
      <c r="F28" s="64">
        <f>+X_Mills_Anual!G28/X_Mills_Anual!F28*100-100</f>
        <v>22.84055204137634</v>
      </c>
      <c r="G28" s="64">
        <f>+X_Mills_Anual!H28/X_Mills_Anual!G28*100-100</f>
        <v>-7.525494108341263</v>
      </c>
      <c r="H28" s="64">
        <f>+X_Mills_Anual!I28/X_Mills_Anual!H28*100-100</f>
        <v>-51.32514053480462</v>
      </c>
      <c r="I28" s="64">
        <f>+X_Mills_Anual!J28/X_Mills_Anual!I28*100-100</f>
        <v>-2.723564701613398</v>
      </c>
      <c r="J28" s="64">
        <f>+X_Mills_Anual!K28/X_Mills_Anual!J28*100-100</f>
        <v>17.839526700358306</v>
      </c>
      <c r="K28" s="64">
        <f>+X_Mills_Anual!L28/X_Mills_Anual!K28*100-100</f>
        <v>-24.04267180318402</v>
      </c>
      <c r="L28" s="64">
        <f>+X_Mills_Anual!M28/X_Mills_Anual!L28*100-100</f>
        <v>-12.740862512219692</v>
      </c>
      <c r="M28" s="64">
        <f>+X_Mills_Anual!N28/X_Mills_Anual!M28*100-100</f>
        <v>237.9935724143245</v>
      </c>
      <c r="N28" s="64">
        <f>+X_Mills_Anual!O28/X_Mills_Anual!N28*100-100</f>
        <v>-56.334890072188905</v>
      </c>
      <c r="O28" s="64">
        <f>+X_Mills_Anual!P28/X_Mills_Anual!O28*100-100</f>
        <v>31.685101161204216</v>
      </c>
      <c r="P28" s="64">
        <f>+X_Mills_Anual!Q28/X_Mills_Anual!P28*100-100</f>
        <v>49.890072352079386</v>
      </c>
      <c r="Q28" s="64">
        <f>+X_Mills_Anual!R28/X_Mills_Anual!Q28*100-100</f>
        <v>74.75079992033753</v>
      </c>
      <c r="R28" s="66">
        <f>+X_Mills_Anual!S28/X_Mills_Anual!R28*100-100</f>
        <v>-26.498316717629848</v>
      </c>
      <c r="S28" s="66">
        <f>+X_Mills_Anual!T28/X_Mills_Anual!S28*100-100</f>
        <v>-87.75488845683013</v>
      </c>
      <c r="T28" s="66">
        <f>+X_Mills_Anual!U28/X_Mills_Anual!T28*100-100</f>
        <v>139.11393243883902</v>
      </c>
      <c r="U28" s="64">
        <f>+X_Mills_Anual!V28/X_Mills_Anual!U28*100-100</f>
        <v>166.23513761554517</v>
      </c>
      <c r="V28" s="64">
        <f>+X_Mills_Anual!W28/X_Mills_Anual!V28*100-100</f>
        <v>-50.510344720651865</v>
      </c>
      <c r="W28" s="64">
        <f>+X_Mills_Anual!X28/X_Mills_Anual!W28*100-100</f>
        <v>54.20635951222147</v>
      </c>
      <c r="X28" s="64">
        <f>+X_Mills_Anual!Y28/X_Mills_Anual!X28*100-100</f>
        <v>-35.41268972490619</v>
      </c>
      <c r="Y28" s="64">
        <f>+X_Mills_Anual!Z28/X_Mills_Anual!Y28*100-100</f>
        <v>-22.830228936651622</v>
      </c>
      <c r="Z28" s="64">
        <f>+X_Mills_Anual!AA28/X_Mills_Anual!Z28*100-100</f>
        <v>187.87412529424114</v>
      </c>
      <c r="AA28" s="64">
        <f>+X_Mills_Anual!AB28/X_Mills_Anual!AA28*100-100</f>
        <v>43.99521001486545</v>
      </c>
      <c r="AB28" s="79">
        <f>+X_Mills_Anual!AC28/X_Mills_Anual!AB28*100-100</f>
        <v>-16.73987235195311</v>
      </c>
      <c r="AC28" s="86"/>
      <c r="AD28" s="88"/>
    </row>
    <row r="29" spans="2:30" ht="15.75">
      <c r="B29" s="98" t="s">
        <v>28</v>
      </c>
      <c r="C29" s="98"/>
      <c r="D29" s="64">
        <f>+X_Mills_Anual!E29/X_Mills_Anual!D29*100-100</f>
        <v>247.76440951728273</v>
      </c>
      <c r="E29" s="64">
        <f>+X_Mills_Anual!F29/X_Mills_Anual!E29*100-100</f>
        <v>38.26405420445599</v>
      </c>
      <c r="F29" s="64">
        <f>+X_Mills_Anual!G29/X_Mills_Anual!F29*100-100</f>
        <v>-21.932650776758464</v>
      </c>
      <c r="G29" s="64">
        <f>+X_Mills_Anual!H29/X_Mills_Anual!G29*100-100</f>
        <v>77.62094478716537</v>
      </c>
      <c r="H29" s="64">
        <f>+X_Mills_Anual!I29/X_Mills_Anual!H29*100-100</f>
        <v>-54.47319729167572</v>
      </c>
      <c r="I29" s="64">
        <f>+X_Mills_Anual!J29/X_Mills_Anual!I29*100-100</f>
        <v>4.186404471593704</v>
      </c>
      <c r="J29" s="64">
        <f>+X_Mills_Anual!K29/X_Mills_Anual!J29*100-100</f>
        <v>-3.699734844758325</v>
      </c>
      <c r="K29" s="64">
        <f>+X_Mills_Anual!L29/X_Mills_Anual!K29*100-100</f>
        <v>60.077327290762696</v>
      </c>
      <c r="L29" s="64">
        <f>+X_Mills_Anual!M29/X_Mills_Anual!L29*100-100</f>
        <v>5.7613762516964755</v>
      </c>
      <c r="M29" s="64">
        <f>+X_Mills_Anual!N29/X_Mills_Anual!M29*100-100</f>
        <v>67.95331157716242</v>
      </c>
      <c r="N29" s="64">
        <f>+X_Mills_Anual!O29/X_Mills_Anual!N29*100-100</f>
        <v>-17.10332014016703</v>
      </c>
      <c r="O29" s="64">
        <f>+X_Mills_Anual!P29/X_Mills_Anual!O29*100-100</f>
        <v>51.094114236296434</v>
      </c>
      <c r="P29" s="64">
        <f>+X_Mills_Anual!Q29/X_Mills_Anual!P29*100-100</f>
        <v>-9.35892384233739</v>
      </c>
      <c r="Q29" s="64">
        <f>+X_Mills_Anual!R29/X_Mills_Anual!Q29*100-100</f>
        <v>51.99223050715537</v>
      </c>
      <c r="R29" s="66">
        <f>+X_Mills_Anual!S29/X_Mills_Anual!R29*100-100</f>
        <v>79.72027189249312</v>
      </c>
      <c r="S29" s="66">
        <f>+X_Mills_Anual!T29/X_Mills_Anual!S29*100-100</f>
        <v>-35.913266947781935</v>
      </c>
      <c r="T29" s="66">
        <f>+X_Mills_Anual!U29/X_Mills_Anual!T29*100-100</f>
        <v>-31.706098312663656</v>
      </c>
      <c r="U29" s="64">
        <f>+X_Mills_Anual!V29/X_Mills_Anual!U29*100-100</f>
        <v>7.195685587489493</v>
      </c>
      <c r="V29" s="64">
        <f>+X_Mills_Anual!W29/X_Mills_Anual!V29*100-100</f>
        <v>-18.106126193037795</v>
      </c>
      <c r="W29" s="64">
        <f>+X_Mills_Anual!X29/X_Mills_Anual!W29*100-100</f>
        <v>24.259110607251472</v>
      </c>
      <c r="X29" s="64">
        <f>+X_Mills_Anual!Y29/X_Mills_Anual!X29*100-100</f>
        <v>-6.3832741547712715</v>
      </c>
      <c r="Y29" s="64">
        <f>+X_Mills_Anual!Z29/X_Mills_Anual!Y29*100-100</f>
        <v>-4.377609745021161</v>
      </c>
      <c r="Z29" s="64">
        <f>+X_Mills_Anual!AA29/X_Mills_Anual!Z29*100-100</f>
        <v>-6.70864021285476</v>
      </c>
      <c r="AA29" s="64">
        <f>+X_Mills_Anual!AB29/X_Mills_Anual!AA29*100-100</f>
        <v>1.859033637719861</v>
      </c>
      <c r="AB29" s="79">
        <f>+X_Mills_Anual!AC29/X_Mills_Anual!AB29*100-100</f>
        <v>18.149137870222148</v>
      </c>
      <c r="AC29" s="86"/>
      <c r="AD29" s="88"/>
    </row>
    <row r="30" spans="2:30" ht="15.75">
      <c r="B30" s="98" t="s">
        <v>29</v>
      </c>
      <c r="C30" s="98"/>
      <c r="D30" s="64">
        <f>+X_Mills_Anual!E30/X_Mills_Anual!D30*100-100</f>
        <v>-44.904023635862075</v>
      </c>
      <c r="E30" s="64">
        <f>+X_Mills_Anual!F30/X_Mills_Anual!E30*100-100</f>
        <v>11.292899894212866</v>
      </c>
      <c r="F30" s="64">
        <f>+X_Mills_Anual!G30/X_Mills_Anual!F30*100-100</f>
        <v>44.15585868205673</v>
      </c>
      <c r="G30" s="64">
        <f>+X_Mills_Anual!H30/X_Mills_Anual!G30*100-100</f>
        <v>25.3288569176824</v>
      </c>
      <c r="H30" s="64">
        <f>+X_Mills_Anual!I30/X_Mills_Anual!H30*100-100</f>
        <v>-34.14994070323695</v>
      </c>
      <c r="I30" s="64">
        <f>+X_Mills_Anual!J30/X_Mills_Anual!I30*100-100</f>
        <v>74.86635020875525</v>
      </c>
      <c r="J30" s="64">
        <f>+X_Mills_Anual!K30/X_Mills_Anual!J30*100-100</f>
        <v>89.6366157067516</v>
      </c>
      <c r="K30" s="64">
        <f>+X_Mills_Anual!L30/X_Mills_Anual!K30*100-100</f>
        <v>-20.635164364391528</v>
      </c>
      <c r="L30" s="64">
        <f>+X_Mills_Anual!M30/X_Mills_Anual!L30*100-100</f>
        <v>-41.38112694192235</v>
      </c>
      <c r="M30" s="64">
        <f>+X_Mills_Anual!N30/X_Mills_Anual!M30*100-100</f>
        <v>3.175482191973657</v>
      </c>
      <c r="N30" s="64">
        <f>+X_Mills_Anual!O30/X_Mills_Anual!N30*100-100</f>
        <v>32.369322850084245</v>
      </c>
      <c r="O30" s="64">
        <f>+X_Mills_Anual!P30/X_Mills_Anual!O30*100-100</f>
        <v>20.330152079005018</v>
      </c>
      <c r="P30" s="64">
        <f>+X_Mills_Anual!Q30/X_Mills_Anual!P30*100-100</f>
        <v>-12.702519673936365</v>
      </c>
      <c r="Q30" s="64">
        <f>+X_Mills_Anual!R30/X_Mills_Anual!Q30*100-100</f>
        <v>70.04472719499799</v>
      </c>
      <c r="R30" s="89">
        <f>+X_Mills_Anual!S30/X_Mills_Anual!R30*100-100</f>
        <v>79.0458054039772</v>
      </c>
      <c r="S30" s="89">
        <f>+X_Mills_Anual!T30/X_Mills_Anual!S30*100-100</f>
        <v>65.91679207147939</v>
      </c>
      <c r="T30" s="89">
        <f>+X_Mills_Anual!U30/X_Mills_Anual!T30*100-100</f>
        <v>22.363002366659202</v>
      </c>
      <c r="U30" s="75">
        <f>+X_Mills_Anual!V30/X_Mills_Anual!U30*100-100</f>
        <v>-1.9035531187578698</v>
      </c>
      <c r="V30" s="75">
        <f>+X_Mills_Anual!W30/X_Mills_Anual!V30*100-100</f>
        <v>19.532244139066663</v>
      </c>
      <c r="W30" s="75">
        <f>+X_Mills_Anual!X30/X_Mills_Anual!W30*100-100</f>
        <v>-2.228538276907315</v>
      </c>
      <c r="X30" s="75">
        <f>+X_Mills_Anual!Y30/X_Mills_Anual!X30*100-100</f>
        <v>9.340742902255599</v>
      </c>
      <c r="Y30" s="75">
        <f>+X_Mills_Anual!Z30/X_Mills_Anual!Y30*100-100</f>
        <v>-31.239090594867733</v>
      </c>
      <c r="Z30" s="75">
        <f>+X_Mills_Anual!AA30/X_Mills_Anual!Z30*100-100</f>
        <v>47.47974349761532</v>
      </c>
      <c r="AA30" s="75">
        <f>+X_Mills_Anual!AB30/X_Mills_Anual!AA30*100-100</f>
        <v>-74.42545772311503</v>
      </c>
      <c r="AB30" s="78">
        <f>+X_Mills_Anual!AC30/X_Mills_Anual!AB30*100-100</f>
        <v>54.88485545410029</v>
      </c>
      <c r="AC30" s="86"/>
      <c r="AD30" s="88"/>
    </row>
    <row r="31" spans="2:30" ht="36.75" customHeight="1">
      <c r="B31" s="99" t="s">
        <v>40</v>
      </c>
      <c r="C31" s="99"/>
      <c r="D31" s="63">
        <f>+X_Mills_Anual!E31/X_Mills_Anual!D31*100-100</f>
        <v>19.67845890595217</v>
      </c>
      <c r="E31" s="63">
        <f>+X_Mills_Anual!F31/X_Mills_Anual!E31*100-100</f>
        <v>19.10791490832014</v>
      </c>
      <c r="F31" s="63">
        <f>+X_Mills_Anual!G31/X_Mills_Anual!F31*100-100</f>
        <v>10.260845489200008</v>
      </c>
      <c r="G31" s="63">
        <f>+X_Mills_Anual!H31/X_Mills_Anual!G31*100-100</f>
        <v>28.422101721629076</v>
      </c>
      <c r="H31" s="63">
        <f>+X_Mills_Anual!I31/X_Mills_Anual!H31*100-100</f>
        <v>7.298303780644019</v>
      </c>
      <c r="I31" s="63">
        <f>+X_Mills_Anual!J31/X_Mills_Anual!I31*100-100</f>
        <v>3.4358188941915984</v>
      </c>
      <c r="J31" s="63">
        <f>+X_Mills_Anual!K31/X_Mills_Anual!J31*100-100</f>
        <v>15.677953899340125</v>
      </c>
      <c r="K31" s="63">
        <f>+X_Mills_Anual!L31/X_Mills_Anual!K31*100-100</f>
        <v>34.563220682570744</v>
      </c>
      <c r="L31" s="63">
        <f>+X_Mills_Anual!M31/X_Mills_Anual!L31*100-100</f>
        <v>21.26546344087336</v>
      </c>
      <c r="M31" s="63">
        <f>+X_Mills_Anual!N31/X_Mills_Anual!M31*100-100</f>
        <v>23.348537432041866</v>
      </c>
      <c r="N31" s="63">
        <f>+X_Mills_Anual!O31/X_Mills_Anual!N31*100-100</f>
        <v>19.50808885906976</v>
      </c>
      <c r="O31" s="63">
        <f>+X_Mills_Anual!P31/X_Mills_Anual!O31*100-100</f>
        <v>19.784360794183414</v>
      </c>
      <c r="P31" s="63">
        <f>+X_Mills_Anual!Q31/X_Mills_Anual!P31*100-100</f>
        <v>-18.095170982862513</v>
      </c>
      <c r="Q31" s="63">
        <f>+X_Mills_Anual!R31/X_Mills_Anual!Q31*100-100</f>
        <v>24.476489087978877</v>
      </c>
      <c r="R31" s="80">
        <f>+X_Mills_Anual!S31/X_Mills_Anual!R31*100-100</f>
        <v>32.18944620087413</v>
      </c>
      <c r="S31" s="80">
        <f>+X_Mills_Anual!T31/X_Mills_Anual!S31*100-100</f>
        <v>9.913945324091998</v>
      </c>
      <c r="T31" s="80">
        <f>+X_Mills_Anual!U31/X_Mills_Anual!T31*100-100</f>
        <v>-1.1595283013101607</v>
      </c>
      <c r="U31" s="63">
        <f>+X_Mills_Anual!V31/X_Mills_Anual!U31*100-100</f>
        <v>5.83649564930289</v>
      </c>
      <c r="V31" s="63">
        <f>+X_Mills_Anual!W31/X_Mills_Anual!V31*100-100</f>
        <v>-6.957655769733435</v>
      </c>
      <c r="W31" s="63">
        <f>+X_Mills_Anual!X31/X_Mills_Anual!W31*100-100</f>
        <v>-0.8863116452526327</v>
      </c>
      <c r="X31" s="63">
        <f>+X_Mills_Anual!Y31/X_Mills_Anual!X31*100-100</f>
        <v>8.615176302218089</v>
      </c>
      <c r="Y31" s="63">
        <f>+X_Mills_Anual!Z31/X_Mills_Anual!Y31*100-100</f>
        <v>12.791787136211099</v>
      </c>
      <c r="Z31" s="63">
        <f>+X_Mills_Anual!AA31/X_Mills_Anual!Z31*100-100</f>
        <v>4.28214526784798</v>
      </c>
      <c r="AA31" s="63">
        <f>+X_Mills_Anual!AB31/X_Mills_Anual!AA31*100-100</f>
        <v>-6.662313910164102</v>
      </c>
      <c r="AB31" s="63">
        <f>+X_Mills_Anual!AC31/X_Mills_Anual!AB31*100-100</f>
        <v>27.350511672817035</v>
      </c>
      <c r="AC31" s="86"/>
      <c r="AD31" s="88"/>
    </row>
    <row r="32" spans="2:30" ht="15.75">
      <c r="B32" s="98" t="s">
        <v>30</v>
      </c>
      <c r="C32" s="98"/>
      <c r="D32" s="64">
        <f>+X_Mills_Anual!E32/X_Mills_Anual!D32*100-100</f>
        <v>21.190366945284225</v>
      </c>
      <c r="E32" s="64">
        <f>+X_Mills_Anual!F32/X_Mills_Anual!E32*100-100</f>
        <v>22.005661390409315</v>
      </c>
      <c r="F32" s="64">
        <f>+X_Mills_Anual!G32/X_Mills_Anual!F32*100-100</f>
        <v>17.493886638779173</v>
      </c>
      <c r="G32" s="64">
        <f>+X_Mills_Anual!H32/X_Mills_Anual!G32*100-100</f>
        <v>4.9913077413797</v>
      </c>
      <c r="H32" s="64">
        <f>+X_Mills_Anual!I32/X_Mills_Anual!H32*100-100</f>
        <v>28.632107258033273</v>
      </c>
      <c r="I32" s="64">
        <f>+X_Mills_Anual!J32/X_Mills_Anual!I32*100-100</f>
        <v>25.88685219866096</v>
      </c>
      <c r="J32" s="64">
        <f>+X_Mills_Anual!K32/X_Mills_Anual!J32*100-100</f>
        <v>13.335352236387862</v>
      </c>
      <c r="K32" s="64">
        <f>+X_Mills_Anual!L32/X_Mills_Anual!K32*100-100</f>
        <v>28.065547737482035</v>
      </c>
      <c r="L32" s="64">
        <f>+X_Mills_Anual!M32/X_Mills_Anual!L32*100-100</f>
        <v>26.155242571996</v>
      </c>
      <c r="M32" s="64">
        <f>+X_Mills_Anual!N32/X_Mills_Anual!M32*100-100</f>
        <v>21.066498566454612</v>
      </c>
      <c r="N32" s="64">
        <f>+X_Mills_Anual!O32/X_Mills_Anual!N32*100-100</f>
        <v>23.924757113362745</v>
      </c>
      <c r="O32" s="64">
        <f>+X_Mills_Anual!P32/X_Mills_Anual!O32*100-100</f>
        <v>26.486639111818448</v>
      </c>
      <c r="P32" s="64">
        <f>+X_Mills_Anual!Q32/X_Mills_Anual!P32*100-100</f>
        <v>-4.435459668845169</v>
      </c>
      <c r="Q32" s="64">
        <f>+X_Mills_Anual!R32/X_Mills_Anual!Q32*100-100</f>
        <v>20.4960516500104</v>
      </c>
      <c r="R32" s="66">
        <f>+X_Mills_Anual!S32/X_Mills_Anual!R32*100-100</f>
        <v>28.74111698209748</v>
      </c>
      <c r="S32" s="66">
        <f>+X_Mills_Anual!T32/X_Mills_Anual!S32*100-100</f>
        <v>7.884016051345782</v>
      </c>
      <c r="T32" s="66">
        <f>+X_Mills_Anual!U32/X_Mills_Anual!T32*100-100</f>
        <v>11.406929147986531</v>
      </c>
      <c r="U32" s="64">
        <f>+X_Mills_Anual!V32/X_Mills_Anual!U32*100-100</f>
        <v>23.33799327256682</v>
      </c>
      <c r="V32" s="64">
        <f>+X_Mills_Anual!W32/X_Mills_Anual!V32*100-100</f>
        <v>4.469425093896916</v>
      </c>
      <c r="W32" s="64">
        <f>+X_Mills_Anual!X32/X_Mills_Anual!W32*100-100</f>
        <v>6.738430582797662</v>
      </c>
      <c r="X32" s="64">
        <f>+X_Mills_Anual!Y32/X_Mills_Anual!X32*100-100</f>
        <v>8.921559153310127</v>
      </c>
      <c r="Y32" s="64">
        <f>+X_Mills_Anual!Z32/X_Mills_Anual!Y32*100-100</f>
        <v>14.74553149011038</v>
      </c>
      <c r="Z32" s="64">
        <f>+X_Mills_Anual!AA32/X_Mills_Anual!Z32*100-100</f>
        <v>7.618454461731417</v>
      </c>
      <c r="AA32" s="64">
        <f>+X_Mills_Anual!AB32/X_Mills_Anual!AA32*100-100</f>
        <v>8.172116711476633</v>
      </c>
      <c r="AB32" s="64">
        <f>+X_Mills_Anual!AC32/X_Mills_Anual!AB32*100-100</f>
        <v>16.700978390834948</v>
      </c>
      <c r="AC32" s="86"/>
      <c r="AD32" s="97"/>
    </row>
    <row r="33" spans="2:30" ht="15.75">
      <c r="B33" s="98" t="s">
        <v>31</v>
      </c>
      <c r="C33" s="98"/>
      <c r="D33" s="64">
        <f>+X_Mills_Anual!E33/X_Mills_Anual!D33*100-100</f>
        <v>22.219855134079907</v>
      </c>
      <c r="E33" s="64">
        <f>+X_Mills_Anual!F33/X_Mills_Anual!E33*100-100</f>
        <v>11.139396870044322</v>
      </c>
      <c r="F33" s="64">
        <f>+X_Mills_Anual!G33/X_Mills_Anual!F33*100-100</f>
        <v>3.2644360607402234</v>
      </c>
      <c r="G33" s="64">
        <f>+X_Mills_Anual!H33/X_Mills_Anual!G33*100-100</f>
        <v>25.813352636060955</v>
      </c>
      <c r="H33" s="64">
        <f>+X_Mills_Anual!I33/X_Mills_Anual!H33*100-100</f>
        <v>16.04174478321636</v>
      </c>
      <c r="I33" s="64">
        <f>+X_Mills_Anual!J33/X_Mills_Anual!I33*100-100</f>
        <v>1.8996247414923175</v>
      </c>
      <c r="J33" s="64">
        <f>+X_Mills_Anual!K33/X_Mills_Anual!J33*100-100</f>
        <v>21.61620903880018</v>
      </c>
      <c r="K33" s="64">
        <f>+X_Mills_Anual!L33/X_Mills_Anual!K33*100-100</f>
        <v>32.65200890185528</v>
      </c>
      <c r="L33" s="64">
        <f>+X_Mills_Anual!M33/X_Mills_Anual!L33*100-100</f>
        <v>16.761152145151854</v>
      </c>
      <c r="M33" s="64">
        <f>+X_Mills_Anual!N33/X_Mills_Anual!M33*100-100</f>
        <v>15.481695052188954</v>
      </c>
      <c r="N33" s="64">
        <f>+X_Mills_Anual!O33/X_Mills_Anual!N33*100-100</f>
        <v>17.92242395339585</v>
      </c>
      <c r="O33" s="64">
        <f>+X_Mills_Anual!P33/X_Mills_Anual!O33*100-100</f>
        <v>16.665304081063766</v>
      </c>
      <c r="P33" s="64">
        <f>+X_Mills_Anual!Q33/X_Mills_Anual!P33*100-100</f>
        <v>-26.194944332315657</v>
      </c>
      <c r="Q33" s="64">
        <f>+X_Mills_Anual!R33/X_Mills_Anual!Q33*100-100</f>
        <v>4.382927059754735</v>
      </c>
      <c r="R33" s="66">
        <f>+X_Mills_Anual!S33/X_Mills_Anual!R33*100-100</f>
        <v>27.490905174958755</v>
      </c>
      <c r="S33" s="66">
        <f>+X_Mills_Anual!T33/X_Mills_Anual!S33*100-100</f>
        <v>9.41059591097526</v>
      </c>
      <c r="T33" s="66">
        <f>+X_Mills_Anual!U33/X_Mills_Anual!T33*100-100</f>
        <v>-11.442821554176604</v>
      </c>
      <c r="U33" s="64">
        <f>+X_Mills_Anual!V33/X_Mills_Anual!U33*100-100</f>
        <v>-6.272338032615167</v>
      </c>
      <c r="V33" s="64">
        <f>+X_Mills_Anual!W33/X_Mills_Anual!V33*100-100</f>
        <v>-26.33100038557265</v>
      </c>
      <c r="W33" s="64">
        <f>+X_Mills_Anual!X33/X_Mills_Anual!W33*100-100</f>
        <v>-10.173606840245753</v>
      </c>
      <c r="X33" s="64">
        <f>+X_Mills_Anual!Y33/X_Mills_Anual!X33*100-100</f>
        <v>6.407651551536304</v>
      </c>
      <c r="Y33" s="64">
        <f>+X_Mills_Anual!Z33/X_Mills_Anual!Y33*100-100</f>
        <v>10.19580742589119</v>
      </c>
      <c r="Z33" s="64">
        <f>+X_Mills_Anual!AA33/X_Mills_Anual!Z33*100-100</f>
        <v>-3.405309398168612</v>
      </c>
      <c r="AA33" s="64">
        <f>+X_Mills_Anual!AB33/X_Mills_Anual!AA33*100-100</f>
        <v>-24.379230948854897</v>
      </c>
      <c r="AB33" s="79">
        <f>+X_Mills_Anual!AC33/X_Mills_Anual!AB33*100-100</f>
        <v>60.91873119706938</v>
      </c>
      <c r="AC33" s="86"/>
      <c r="AD33" s="88"/>
    </row>
    <row r="34" spans="2:30" ht="15.75">
      <c r="B34" s="98" t="s">
        <v>7</v>
      </c>
      <c r="C34" s="98"/>
      <c r="D34" s="64">
        <f>+X_Mills_Anual!E34/X_Mills_Anual!D34*100-100</f>
        <v>46.78974758143136</v>
      </c>
      <c r="E34" s="64">
        <f>+X_Mills_Anual!F34/X_Mills_Anual!E34*100-100</f>
        <v>11.880468714351224</v>
      </c>
      <c r="F34" s="64">
        <f>+X_Mills_Anual!G34/X_Mills_Anual!F34*100-100</f>
        <v>-5.198917847668454</v>
      </c>
      <c r="G34" s="64">
        <f>+X_Mills_Anual!H34/X_Mills_Anual!G34*100-100</f>
        <v>31.091602069199695</v>
      </c>
      <c r="H34" s="64">
        <f>+X_Mills_Anual!I34/X_Mills_Anual!H34*100-100</f>
        <v>-24.880014168813133</v>
      </c>
      <c r="I34" s="64">
        <f>+X_Mills_Anual!J34/X_Mills_Anual!I34*100-100</f>
        <v>-15.92393458693131</v>
      </c>
      <c r="J34" s="64">
        <f>+X_Mills_Anual!K34/X_Mills_Anual!J34*100-100</f>
        <v>20.395918136574466</v>
      </c>
      <c r="K34" s="64">
        <f>+X_Mills_Anual!L34/X_Mills_Anual!K34*100-100</f>
        <v>35.082619875527854</v>
      </c>
      <c r="L34" s="64">
        <f>+X_Mills_Anual!M34/X_Mills_Anual!L34*100-100</f>
        <v>16.72337102682613</v>
      </c>
      <c r="M34" s="64">
        <f>+X_Mills_Anual!N34/X_Mills_Anual!M34*100-100</f>
        <v>32.83952616214151</v>
      </c>
      <c r="N34" s="64">
        <f>+X_Mills_Anual!O34/X_Mills_Anual!N34*100-100</f>
        <v>14.491518134449109</v>
      </c>
      <c r="O34" s="64">
        <f>+X_Mills_Anual!P34/X_Mills_Anual!O34*100-100</f>
        <v>24.280563256719162</v>
      </c>
      <c r="P34" s="64">
        <f>+X_Mills_Anual!Q34/X_Mills_Anual!P34*100-100</f>
        <v>-15.954448840816653</v>
      </c>
      <c r="Q34" s="64">
        <f>+X_Mills_Anual!R34/X_Mills_Anual!Q34*100-100</f>
        <v>23.52811554565004</v>
      </c>
      <c r="R34" s="66">
        <f>+X_Mills_Anual!S34/X_Mills_Anual!R34*100-100</f>
        <v>61.84717869693034</v>
      </c>
      <c r="S34" s="66">
        <f>+X_Mills_Anual!T34/X_Mills_Anual!S34*100-100</f>
        <v>-1.118598865996816</v>
      </c>
      <c r="T34" s="66">
        <f>+X_Mills_Anual!U34/X_Mills_Anual!T34*100-100</f>
        <v>2.5082266268077404</v>
      </c>
      <c r="U34" s="64">
        <f>+X_Mills_Anual!V34/X_Mills_Anual!U34*100-100</f>
        <v>11.433895591969787</v>
      </c>
      <c r="V34" s="64">
        <f>+X_Mills_Anual!W34/X_Mills_Anual!V34*100-100</f>
        <v>-20.044889928662144</v>
      </c>
      <c r="W34" s="64">
        <f>+X_Mills_Anual!X34/X_Mills_Anual!W34*100-100</f>
        <v>-2.5481365127018307</v>
      </c>
      <c r="X34" s="64">
        <f>+X_Mills_Anual!Y34/X_Mills_Anual!X34*100-100</f>
        <v>17.513189402775794</v>
      </c>
      <c r="Y34" s="64">
        <f>+X_Mills_Anual!Z34/X_Mills_Anual!Y34*100-100</f>
        <v>26.094352473203458</v>
      </c>
      <c r="Z34" s="64">
        <f>+X_Mills_Anual!AA34/X_Mills_Anual!Z34*100-100</f>
        <v>17.57546065050761</v>
      </c>
      <c r="AA34" s="64">
        <f>+X_Mills_Anual!AB34/X_Mills_Anual!AA34*100-100</f>
        <v>-18.15148770507777</v>
      </c>
      <c r="AB34" s="79">
        <f>+X_Mills_Anual!AC34/X_Mills_Anual!AB34*100-100</f>
        <v>15.311112220484006</v>
      </c>
      <c r="AC34" s="86"/>
      <c r="AD34" s="97"/>
    </row>
    <row r="35" spans="2:30" ht="15.75">
      <c r="B35" s="98" t="s">
        <v>32</v>
      </c>
      <c r="C35" s="98"/>
      <c r="D35" s="64">
        <f>+X_Mills_Anual!E35/X_Mills_Anual!D35*100-100</f>
        <v>37.388357679280716</v>
      </c>
      <c r="E35" s="64">
        <f>+X_Mills_Anual!F35/X_Mills_Anual!E35*100-100</f>
        <v>30.777424963161025</v>
      </c>
      <c r="F35" s="64">
        <f>+X_Mills_Anual!G35/X_Mills_Anual!F35*100-100</f>
        <v>25.77648572770717</v>
      </c>
      <c r="G35" s="64">
        <f>+X_Mills_Anual!H35/X_Mills_Anual!G35*100-100</f>
        <v>23.392828941058852</v>
      </c>
      <c r="H35" s="64">
        <f>+X_Mills_Anual!I35/X_Mills_Anual!H35*100-100</f>
        <v>19.390464590404903</v>
      </c>
      <c r="I35" s="64">
        <f>+X_Mills_Anual!J35/X_Mills_Anual!I35*100-100</f>
        <v>4.176891235933439</v>
      </c>
      <c r="J35" s="64">
        <f>+X_Mills_Anual!K35/X_Mills_Anual!J35*100-100</f>
        <v>23.35563099609874</v>
      </c>
      <c r="K35" s="64">
        <f>+X_Mills_Anual!L35/X_Mills_Anual!K35*100-100</f>
        <v>47.24625145610162</v>
      </c>
      <c r="L35" s="64">
        <f>+X_Mills_Anual!M35/X_Mills_Anual!L35*100-100</f>
        <v>15.206231384501166</v>
      </c>
      <c r="M35" s="64">
        <f>+X_Mills_Anual!N35/X_Mills_Anual!M35*100-100</f>
        <v>12.028923149727405</v>
      </c>
      <c r="N35" s="64">
        <f>+X_Mills_Anual!O35/X_Mills_Anual!N35*100-100</f>
        <v>33.84296173008474</v>
      </c>
      <c r="O35" s="64">
        <f>+X_Mills_Anual!P35/X_Mills_Anual!O35*100-100</f>
        <v>29.261513785547464</v>
      </c>
      <c r="P35" s="64">
        <f>+X_Mills_Anual!Q35/X_Mills_Anual!P35*100-100</f>
        <v>-19.489487018109415</v>
      </c>
      <c r="Q35" s="64">
        <f>+X_Mills_Anual!R35/X_Mills_Anual!Q35*100-100</f>
        <v>46.613217390298104</v>
      </c>
      <c r="R35" s="66">
        <f>+X_Mills_Anual!S35/X_Mills_Anual!R35*100-100</f>
        <v>34.7485913702709</v>
      </c>
      <c r="S35" s="66">
        <f>+X_Mills_Anual!T35/X_Mills_Anual!S35*100-100</f>
        <v>-1.1193687664611929</v>
      </c>
      <c r="T35" s="66">
        <f>+X_Mills_Anual!U35/X_Mills_Anual!T35*100-100</f>
        <v>-7.717673268211911</v>
      </c>
      <c r="U35" s="64">
        <f>+X_Mills_Anual!V35/X_Mills_Anual!U35*100-100</f>
        <v>0.8293399620199864</v>
      </c>
      <c r="V35" s="64">
        <f>+X_Mills_Anual!W35/X_Mills_Anual!V35*100-100</f>
        <v>-7.653336636781972</v>
      </c>
      <c r="W35" s="64">
        <f>+X_Mills_Anual!X35/X_Mills_Anual!W35*100-100</f>
        <v>-4.413500823138307</v>
      </c>
      <c r="X35" s="64">
        <f>+X_Mills_Anual!Y35/X_Mills_Anual!X35*100-100</f>
        <v>3.053575298427532</v>
      </c>
      <c r="Y35" s="64">
        <f>+X_Mills_Anual!Z35/X_Mills_Anual!Y35*100-100</f>
        <v>12.905064504408003</v>
      </c>
      <c r="Z35" s="64">
        <f>+X_Mills_Anual!AA35/X_Mills_Anual!Z35*100-100</f>
        <v>2.488661836164823</v>
      </c>
      <c r="AA35" s="64">
        <f>+X_Mills_Anual!AB35/X_Mills_Anual!AA35*100-100</f>
        <v>-2.753994462991912</v>
      </c>
      <c r="AB35" s="79">
        <f>+X_Mills_Anual!AC35/X_Mills_Anual!AB35*100-100</f>
        <v>28.0962272762618</v>
      </c>
      <c r="AC35" s="86"/>
      <c r="AD35" s="88"/>
    </row>
    <row r="36" spans="2:30" ht="15.75" customHeight="1">
      <c r="B36" s="98" t="s">
        <v>126</v>
      </c>
      <c r="C36" s="98"/>
      <c r="D36" s="64">
        <f>+X_Mills_Anual!E36/X_Mills_Anual!D36*100-100</f>
        <v>-6.15923232334336</v>
      </c>
      <c r="E36" s="64">
        <f>+X_Mills_Anual!F36/X_Mills_Anual!E36*100-100</f>
        <v>1.081091797988492</v>
      </c>
      <c r="F36" s="64">
        <f>+X_Mills_Anual!G36/X_Mills_Anual!F36*100-100</f>
        <v>23.984833968525805</v>
      </c>
      <c r="G36" s="64">
        <f>+X_Mills_Anual!H36/X_Mills_Anual!G36*100-100</f>
        <v>14.128409319748442</v>
      </c>
      <c r="H36" s="64">
        <f>+X_Mills_Anual!I36/X_Mills_Anual!H36*100-100</f>
        <v>182.60136799617442</v>
      </c>
      <c r="I36" s="64">
        <f>+X_Mills_Anual!J36/X_Mills_Anual!I36*100-100</f>
        <v>-31.25871992072304</v>
      </c>
      <c r="J36" s="64">
        <f>+X_Mills_Anual!K36/X_Mills_Anual!J36*100-100</f>
        <v>-9.667242852102149</v>
      </c>
      <c r="K36" s="64">
        <f>+X_Mills_Anual!L36/X_Mills_Anual!K36*100-100</f>
        <v>35.7623964607119</v>
      </c>
      <c r="L36" s="64">
        <f>+X_Mills_Anual!M36/X_Mills_Anual!L36*100-100</f>
        <v>41.49984828408779</v>
      </c>
      <c r="M36" s="64">
        <f>+X_Mills_Anual!N36/X_Mills_Anual!M36*100-100</f>
        <v>-13.900122356439752</v>
      </c>
      <c r="N36" s="64">
        <f>+X_Mills_Anual!O36/X_Mills_Anual!N36*100-100</f>
        <v>33.61145377989996</v>
      </c>
      <c r="O36" s="64">
        <f>+X_Mills_Anual!P36/X_Mills_Anual!O36*100-100</f>
        <v>49.2402887182661</v>
      </c>
      <c r="P36" s="64">
        <f>+X_Mills_Anual!Q36/X_Mills_Anual!P36*100-100</f>
        <v>10.227364760345964</v>
      </c>
      <c r="Q36" s="64">
        <f>+X_Mills_Anual!R36/X_Mills_Anual!Q36*100-100</f>
        <v>11.210411806773934</v>
      </c>
      <c r="R36" s="66">
        <f>+X_Mills_Anual!S36/X_Mills_Anual!R36*100-100</f>
        <v>21.80388198826641</v>
      </c>
      <c r="S36" s="66">
        <f>+X_Mills_Anual!T36/X_Mills_Anual!S36*100-100</f>
        <v>13.111864137285096</v>
      </c>
      <c r="T36" s="66">
        <f>+X_Mills_Anual!U36/X_Mills_Anual!T36*100-100</f>
        <v>-0.21005078092208862</v>
      </c>
      <c r="U36" s="64">
        <f>+X_Mills_Anual!V36/X_Mills_Anual!U36*100-100</f>
        <v>8.084707735055431</v>
      </c>
      <c r="V36" s="64">
        <f>+X_Mills_Anual!W36/X_Mills_Anual!V36*100-100</f>
        <v>-8.463201458902105</v>
      </c>
      <c r="W36" s="64">
        <f>+X_Mills_Anual!X36/X_Mills_Anual!W36*100-100</f>
        <v>-15.466179044670454</v>
      </c>
      <c r="X36" s="64">
        <f>+X_Mills_Anual!Y36/X_Mills_Anual!X36*100-100</f>
        <v>16.107051025755183</v>
      </c>
      <c r="Y36" s="64">
        <f>+X_Mills_Anual!Z36/X_Mills_Anual!Y36*100-100</f>
        <v>12.677379589812602</v>
      </c>
      <c r="Z36" s="64">
        <f>+X_Mills_Anual!AA36/X_Mills_Anual!Z36*100-100</f>
        <v>-5.4123833605382</v>
      </c>
      <c r="AA36" s="64">
        <f>+X_Mills_Anual!AB36/X_Mills_Anual!AA36*100-100</f>
        <v>-19.16927734571469</v>
      </c>
      <c r="AB36" s="79">
        <f>+X_Mills_Anual!AC36/X_Mills_Anual!AB36*100-100</f>
        <v>22.742569999013426</v>
      </c>
      <c r="AC36" s="86"/>
      <c r="AD36" s="88"/>
    </row>
    <row r="37" spans="2:30" ht="15.75">
      <c r="B37" s="98" t="s">
        <v>33</v>
      </c>
      <c r="C37" s="98"/>
      <c r="D37" s="64">
        <f>+X_Mills_Anual!E37/X_Mills_Anual!D37*100-100</f>
        <v>-2.1314288903422636</v>
      </c>
      <c r="E37" s="64">
        <f>+X_Mills_Anual!F37/X_Mills_Anual!E37*100-100</f>
        <v>21.682235518671504</v>
      </c>
      <c r="F37" s="64">
        <f>+X_Mills_Anual!G37/X_Mills_Anual!F37*100-100</f>
        <v>-2.935610056612518</v>
      </c>
      <c r="G37" s="64">
        <f>+X_Mills_Anual!H37/X_Mills_Anual!G37*100-100</f>
        <v>65.6014139680953</v>
      </c>
      <c r="H37" s="64">
        <f>+X_Mills_Anual!I37/X_Mills_Anual!H37*100-100</f>
        <v>-18.953936004698264</v>
      </c>
      <c r="I37" s="64">
        <f>+X_Mills_Anual!J37/X_Mills_Anual!I37*100-100</f>
        <v>-14.4175012177096</v>
      </c>
      <c r="J37" s="64">
        <f>+X_Mills_Anual!K37/X_Mills_Anual!J37*100-100</f>
        <v>18.842983758161253</v>
      </c>
      <c r="K37" s="64">
        <f>+X_Mills_Anual!L37/X_Mills_Anual!K37*100-100</f>
        <v>55.597856898480615</v>
      </c>
      <c r="L37" s="64">
        <f>+X_Mills_Anual!M37/X_Mills_Anual!L37*100-100</f>
        <v>28.44240595098961</v>
      </c>
      <c r="M37" s="64">
        <f>+X_Mills_Anual!N37/X_Mills_Anual!M37*100-100</f>
        <v>86.14088147731024</v>
      </c>
      <c r="N37" s="64">
        <f>+X_Mills_Anual!O37/X_Mills_Anual!N37*100-100</f>
        <v>11.7646740383057</v>
      </c>
      <c r="O37" s="64">
        <f>+X_Mills_Anual!P37/X_Mills_Anual!O37*100-100</f>
        <v>2.604890162346692</v>
      </c>
      <c r="P37" s="64">
        <f>+X_Mills_Anual!Q37/X_Mills_Anual!P37*100-100</f>
        <v>-38.38804379670731</v>
      </c>
      <c r="Q37" s="64">
        <f>+X_Mills_Anual!R37/X_Mills_Anual!Q37*100-100</f>
        <v>73.09881874470173</v>
      </c>
      <c r="R37" s="66">
        <f>+X_Mills_Anual!S37/X_Mills_Anual!R37*100-100</f>
        <v>19.813889912157805</v>
      </c>
      <c r="S37" s="66">
        <f>+X_Mills_Anual!T37/X_Mills_Anual!S37*100-100</f>
        <v>15.812855257441612</v>
      </c>
      <c r="T37" s="66">
        <f>+X_Mills_Anual!U37/X_Mills_Anual!T37*100-100</f>
        <v>0.13989023379055254</v>
      </c>
      <c r="U37" s="64">
        <f>+X_Mills_Anual!V37/X_Mills_Anual!U37*100-100</f>
        <v>-13.01415874979061</v>
      </c>
      <c r="V37" s="64">
        <f>+X_Mills_Anual!W37/X_Mills_Anual!V37*100-100</f>
        <v>-5.866812730012128</v>
      </c>
      <c r="W37" s="64">
        <f>+X_Mills_Anual!X37/X_Mills_Anual!W37*100-100</f>
        <v>-0.6738663745850033</v>
      </c>
      <c r="X37" s="64">
        <f>+X_Mills_Anual!Y37/X_Mills_Anual!X37*100-100</f>
        <v>16.01719178373004</v>
      </c>
      <c r="Y37" s="64">
        <f>+X_Mills_Anual!Z37/X_Mills_Anual!Y37*100-100</f>
        <v>3.973612840739648</v>
      </c>
      <c r="Z37" s="64">
        <f>+X_Mills_Anual!AA37/X_Mills_Anual!Z37*100-100</f>
        <v>-0.4154879172486261</v>
      </c>
      <c r="AA37" s="64">
        <f>+X_Mills_Anual!AB37/X_Mills_Anual!AA37*100-100</f>
        <v>-28.15983833565096</v>
      </c>
      <c r="AB37" s="79">
        <f>+X_Mills_Anual!AC37/X_Mills_Anual!AB37*100-100</f>
        <v>75.04146934791382</v>
      </c>
      <c r="AC37" s="86"/>
      <c r="AD37" s="88"/>
    </row>
    <row r="38" spans="2:30" ht="15.75">
      <c r="B38" s="98" t="s">
        <v>34</v>
      </c>
      <c r="C38" s="98"/>
      <c r="D38" s="64">
        <f>+X_Mills_Anual!E38/X_Mills_Anual!D38*100-100</f>
        <v>15.620368696710614</v>
      </c>
      <c r="E38" s="64">
        <f>+X_Mills_Anual!F38/X_Mills_Anual!E38*100-100</f>
        <v>2.074026030600251</v>
      </c>
      <c r="F38" s="64">
        <f>+X_Mills_Anual!G38/X_Mills_Anual!F38*100-100</f>
        <v>24.370913641233756</v>
      </c>
      <c r="G38" s="64">
        <f>+X_Mills_Anual!H38/X_Mills_Anual!G38*100-100</f>
        <v>37.803215194052456</v>
      </c>
      <c r="H38" s="64">
        <f>+X_Mills_Anual!I38/X_Mills_Anual!H38*100-100</f>
        <v>12.385429474076687</v>
      </c>
      <c r="I38" s="64">
        <f>+X_Mills_Anual!J38/X_Mills_Anual!I38*100-100</f>
        <v>17.913726920317316</v>
      </c>
      <c r="J38" s="64">
        <f>+X_Mills_Anual!K38/X_Mills_Anual!J38*100-100</f>
        <v>7.983889257031677</v>
      </c>
      <c r="K38" s="64">
        <f>+X_Mills_Anual!L38/X_Mills_Anual!K38*100-100</f>
        <v>27.888853882651873</v>
      </c>
      <c r="L38" s="64">
        <f>+X_Mills_Anual!M38/X_Mills_Anual!L38*100-100</f>
        <v>25.67321795696118</v>
      </c>
      <c r="M38" s="64">
        <f>+X_Mills_Anual!N38/X_Mills_Anual!M38*100-100</f>
        <v>14.603491930664546</v>
      </c>
      <c r="N38" s="64">
        <f>+X_Mills_Anual!O38/X_Mills_Anual!N38*100-100</f>
        <v>21.792056548729065</v>
      </c>
      <c r="O38" s="64">
        <f>+X_Mills_Anual!P38/X_Mills_Anual!O38*100-100</f>
        <v>6.613704726325125</v>
      </c>
      <c r="P38" s="64">
        <f>+X_Mills_Anual!Q38/X_Mills_Anual!P38*100-100</f>
        <v>-15.835196133594508</v>
      </c>
      <c r="Q38" s="64">
        <f>+X_Mills_Anual!R38/X_Mills_Anual!Q38*100-100</f>
        <v>70.03464818811531</v>
      </c>
      <c r="R38" s="66">
        <f>+X_Mills_Anual!S38/X_Mills_Anual!R38*100-100</f>
        <v>95.47185310724541</v>
      </c>
      <c r="S38" s="66">
        <f>+X_Mills_Anual!T38/X_Mills_Anual!S38*100-100</f>
        <v>46.81170634331352</v>
      </c>
      <c r="T38" s="66">
        <f>+X_Mills_Anual!U38/X_Mills_Anual!T38*100-100</f>
        <v>-0.04445223476774629</v>
      </c>
      <c r="U38" s="64">
        <f>+X_Mills_Anual!V38/X_Mills_Anual!U38*100-100</f>
        <v>-7.735165664278881</v>
      </c>
      <c r="V38" s="64">
        <f>+X_Mills_Anual!W38/X_Mills_Anual!V38*100-100</f>
        <v>4.8585214205151885</v>
      </c>
      <c r="W38" s="64">
        <f>+X_Mills_Anual!X38/X_Mills_Anual!W38*100-100</f>
        <v>-8.070589673024344</v>
      </c>
      <c r="X38" s="64">
        <f>+X_Mills_Anual!Y38/X_Mills_Anual!X38*100-100</f>
        <v>-8.464303309603082</v>
      </c>
      <c r="Y38" s="64">
        <f>+X_Mills_Anual!Z38/X_Mills_Anual!Y38*100-100</f>
        <v>7.328251791797641</v>
      </c>
      <c r="Z38" s="64">
        <f>+X_Mills_Anual!AA38/X_Mills_Anual!Z38*100-100</f>
        <v>-4.017479910973691</v>
      </c>
      <c r="AA38" s="64">
        <f>+X_Mills_Anual!AB38/X_Mills_Anual!AA38*100-100</f>
        <v>-26.26429185904145</v>
      </c>
      <c r="AB38" s="79">
        <f>+X_Mills_Anual!AC38/X_Mills_Anual!AB38*100-100</f>
        <v>51.422922840216586</v>
      </c>
      <c r="AC38" s="86"/>
      <c r="AD38" s="88"/>
    </row>
    <row r="39" spans="2:30" ht="15.75">
      <c r="B39" s="98" t="s">
        <v>35</v>
      </c>
      <c r="C39" s="98"/>
      <c r="D39" s="64">
        <f>+X_Mills_Anual!E39/X_Mills_Anual!D39*100-100</f>
        <v>-1.893050390548126</v>
      </c>
      <c r="E39" s="64">
        <f>+X_Mills_Anual!F39/X_Mills_Anual!E39*100-100</f>
        <v>55.22315125802854</v>
      </c>
      <c r="F39" s="64">
        <f>+X_Mills_Anual!G39/X_Mills_Anual!F39*100-100</f>
        <v>31.958655997598015</v>
      </c>
      <c r="G39" s="64">
        <f>+X_Mills_Anual!H39/X_Mills_Anual!G39*100-100</f>
        <v>48.429526181815675</v>
      </c>
      <c r="H39" s="64">
        <f>+X_Mills_Anual!I39/X_Mills_Anual!H39*100-100</f>
        <v>-24.813814462694353</v>
      </c>
      <c r="I39" s="64">
        <f>+X_Mills_Anual!J39/X_Mills_Anual!I39*100-100</f>
        <v>17.004301643555493</v>
      </c>
      <c r="J39" s="64">
        <f>+X_Mills_Anual!K39/X_Mills_Anual!J39*100-100</f>
        <v>5.630274551313491</v>
      </c>
      <c r="K39" s="64">
        <f>+X_Mills_Anual!L39/X_Mills_Anual!K39*100-100</f>
        <v>26.953261195678778</v>
      </c>
      <c r="L39" s="64">
        <f>+X_Mills_Anual!M39/X_Mills_Anual!L39*100-100</f>
        <v>20.79661935865272</v>
      </c>
      <c r="M39" s="64">
        <f>+X_Mills_Anual!N39/X_Mills_Anual!M39*100-100</f>
        <v>21.551230276098266</v>
      </c>
      <c r="N39" s="64">
        <f>+X_Mills_Anual!O39/X_Mills_Anual!N39*100-100</f>
        <v>7.26888654068685</v>
      </c>
      <c r="O39" s="64">
        <f>+X_Mills_Anual!P39/X_Mills_Anual!O39*100-100</f>
        <v>10.824320061437987</v>
      </c>
      <c r="P39" s="64">
        <f>+X_Mills_Anual!Q39/X_Mills_Anual!P39*100-100</f>
        <v>-22.17016739229777</v>
      </c>
      <c r="Q39" s="64">
        <f>+X_Mills_Anual!R39/X_Mills_Anual!Q39*100-100</f>
        <v>9.674406812450314</v>
      </c>
      <c r="R39" s="66">
        <f>+X_Mills_Anual!S39/X_Mills_Anual!R39*100-100</f>
        <v>16.678261276900372</v>
      </c>
      <c r="S39" s="66">
        <f>+X_Mills_Anual!T39/X_Mills_Anual!S39*100-100</f>
        <v>26.845891727967853</v>
      </c>
      <c r="T39" s="66">
        <f>+X_Mills_Anual!U39/X_Mills_Anual!T39*100-100</f>
        <v>-16.16937353471677</v>
      </c>
      <c r="U39" s="64">
        <f>+X_Mills_Anual!V39/X_Mills_Anual!U39*100-100</f>
        <v>1.1427917648295391</v>
      </c>
      <c r="V39" s="64">
        <f>+X_Mills_Anual!W39/X_Mills_Anual!V39*100-100</f>
        <v>-13.596165237978099</v>
      </c>
      <c r="W39" s="64">
        <f>+X_Mills_Anual!X39/X_Mills_Anual!W39*100-100</f>
        <v>-3.9380103544109772</v>
      </c>
      <c r="X39" s="64">
        <f>+X_Mills_Anual!Y39/X_Mills_Anual!X39*100-100</f>
        <v>9.683504525682807</v>
      </c>
      <c r="Y39" s="64">
        <f>+X_Mills_Anual!Z39/X_Mills_Anual!Y39*100-100</f>
        <v>0.04523453570132574</v>
      </c>
      <c r="Z39" s="64">
        <f>+X_Mills_Anual!AA39/X_Mills_Anual!Z39*100-100</f>
        <v>-7.809544607063245</v>
      </c>
      <c r="AA39" s="64">
        <f>+X_Mills_Anual!AB39/X_Mills_Anual!AA39*100-100</f>
        <v>-28.71071777763035</v>
      </c>
      <c r="AB39" s="79">
        <f>+X_Mills_Anual!AC39/X_Mills_Anual!AB39*100-100</f>
        <v>36.050914212333254</v>
      </c>
      <c r="AC39" s="86"/>
      <c r="AD39" s="88"/>
    </row>
    <row r="40" spans="2:30" ht="15.75">
      <c r="B40" s="60"/>
      <c r="C40" s="48" t="s">
        <v>42</v>
      </c>
      <c r="D40" s="64">
        <f>+X_Mills_Anual!E40/X_Mills_Anual!D40*100-100</f>
        <v>32.41448533413984</v>
      </c>
      <c r="E40" s="64">
        <f>+X_Mills_Anual!F40/X_Mills_Anual!E40*100-100</f>
        <v>4.162873537619902</v>
      </c>
      <c r="F40" s="64">
        <f>+X_Mills_Anual!G40/X_Mills_Anual!F40*100-100</f>
        <v>22.119466215375013</v>
      </c>
      <c r="G40" s="64">
        <f>+X_Mills_Anual!H40/X_Mills_Anual!G40*100-100</f>
        <v>0.2665333403325292</v>
      </c>
      <c r="H40" s="64">
        <f>+X_Mills_Anual!I40/X_Mills_Anual!H40*100-100</f>
        <v>178.36352626668298</v>
      </c>
      <c r="I40" s="64">
        <f>+X_Mills_Anual!J40/X_Mills_Anual!I40*100-100</f>
        <v>-35.95470082471893</v>
      </c>
      <c r="J40" s="64">
        <f>+X_Mills_Anual!K40/X_Mills_Anual!J40*100-100</f>
        <v>8.105060835694573</v>
      </c>
      <c r="K40" s="64">
        <f>+X_Mills_Anual!L40/X_Mills_Anual!K40*100-100</f>
        <v>-24.245770396249682</v>
      </c>
      <c r="L40" s="64">
        <f>+X_Mills_Anual!M40/X_Mills_Anual!L40*100-100</f>
        <v>42.74994865410008</v>
      </c>
      <c r="M40" s="64">
        <f>+X_Mills_Anual!N40/X_Mills_Anual!M40*100-100</f>
        <v>12.732057956517082</v>
      </c>
      <c r="N40" s="64">
        <f>+X_Mills_Anual!O40/X_Mills_Anual!N40*100-100</f>
        <v>3.1075018929884237</v>
      </c>
      <c r="O40" s="64">
        <f>+X_Mills_Anual!P40/X_Mills_Anual!O40*100-100</f>
        <v>-3.8626227681147185</v>
      </c>
      <c r="P40" s="64">
        <f>+X_Mills_Anual!Q40/X_Mills_Anual!P40*100-100</f>
        <v>-49.173474427328415</v>
      </c>
      <c r="Q40" s="64">
        <f>+X_Mills_Anual!R40/X_Mills_Anual!Q40*100-100</f>
        <v>-14.636575211324185</v>
      </c>
      <c r="R40" s="66">
        <f>+X_Mills_Anual!S40/X_Mills_Anual!R40*100-100</f>
        <v>673.4421196185735</v>
      </c>
      <c r="S40" s="66">
        <f>+X_Mills_Anual!T40/X_Mills_Anual!S40*100-100</f>
        <v>-74.30948021419799</v>
      </c>
      <c r="T40" s="66">
        <f>+X_Mills_Anual!U40/X_Mills_Anual!T40*100-100</f>
        <v>-51.04783716431408</v>
      </c>
      <c r="U40" s="64">
        <f>+X_Mills_Anual!V40/X_Mills_Anual!U40*100-100</f>
        <v>63.53321844009059</v>
      </c>
      <c r="V40" s="64">
        <f>+X_Mills_Anual!W40/X_Mills_Anual!V40*100-100</f>
        <v>71.88874819963655</v>
      </c>
      <c r="W40" s="64">
        <f>+X_Mills_Anual!X40/X_Mills_Anual!W40*100-100</f>
        <v>-18.311996036572538</v>
      </c>
      <c r="X40" s="64">
        <f>+X_Mills_Anual!Y40/X_Mills_Anual!X40*100-100</f>
        <v>-53.590417852461954</v>
      </c>
      <c r="Y40" s="64">
        <f>+X_Mills_Anual!Z40/X_Mills_Anual!Y40*100-100</f>
        <v>5.632118241701804</v>
      </c>
      <c r="Z40" s="64">
        <f>+X_Mills_Anual!AA40/X_Mills_Anual!Z40*100-100</f>
        <v>20.396520625734738</v>
      </c>
      <c r="AA40" s="64">
        <f>+X_Mills_Anual!AB40/X_Mills_Anual!AA40*100-100</f>
        <v>23.042639557931977</v>
      </c>
      <c r="AB40" s="79">
        <f>+X_Mills_Anual!AC40/X_Mills_Anual!AB40*100-100</f>
        <v>111.16044801165779</v>
      </c>
      <c r="AC40" s="86"/>
      <c r="AD40" s="88"/>
    </row>
    <row r="41" spans="2:30" ht="15.75">
      <c r="B41" s="60"/>
      <c r="C41" s="48" t="s">
        <v>36</v>
      </c>
      <c r="D41" s="64">
        <f>+X_Mills_Anual!E41/X_Mills_Anual!D41*100-100</f>
        <v>53.56766052149439</v>
      </c>
      <c r="E41" s="64">
        <f>+X_Mills_Anual!F41/X_Mills_Anual!E41*100-100</f>
        <v>18.753379068789513</v>
      </c>
      <c r="F41" s="64">
        <f>+X_Mills_Anual!G41/X_Mills_Anual!F41*100-100</f>
        <v>5.450166073800659</v>
      </c>
      <c r="G41" s="64">
        <f>+X_Mills_Anual!H41/X_Mills_Anual!G41*100-100</f>
        <v>70.03740530145208</v>
      </c>
      <c r="H41" s="64">
        <f>+X_Mills_Anual!I41/X_Mills_Anual!H41*100-100</f>
        <v>152.62317883106715</v>
      </c>
      <c r="I41" s="64">
        <f>+X_Mills_Anual!J41/X_Mills_Anual!I41*100-100</f>
        <v>24.89784572384667</v>
      </c>
      <c r="J41" s="64">
        <f>+X_Mills_Anual!K41/X_Mills_Anual!J41*100-100</f>
        <v>-2.748939172379224</v>
      </c>
      <c r="K41" s="64">
        <f>+X_Mills_Anual!L41/X_Mills_Anual!K41*100-100</f>
        <v>24.320498151084394</v>
      </c>
      <c r="L41" s="64">
        <f>+X_Mills_Anual!M41/X_Mills_Anual!L41*100-100</f>
        <v>21.960769265707512</v>
      </c>
      <c r="M41" s="64">
        <f>+X_Mills_Anual!N41/X_Mills_Anual!M41*100-100</f>
        <v>27.478450256054046</v>
      </c>
      <c r="N41" s="64">
        <f>+X_Mills_Anual!O41/X_Mills_Anual!N41*100-100</f>
        <v>8.542143383332345</v>
      </c>
      <c r="O41" s="64">
        <f>+X_Mills_Anual!P41/X_Mills_Anual!O41*100-100</f>
        <v>18.27439902462298</v>
      </c>
      <c r="P41" s="64">
        <f>+X_Mills_Anual!Q41/X_Mills_Anual!P41*100-100</f>
        <v>-21.49763330848286</v>
      </c>
      <c r="Q41" s="64">
        <f>+X_Mills_Anual!R41/X_Mills_Anual!Q41*100-100</f>
        <v>6.914768686671152</v>
      </c>
      <c r="R41" s="66">
        <f>+X_Mills_Anual!S41/X_Mills_Anual!R41*100-100</f>
        <v>11.845573364708684</v>
      </c>
      <c r="S41" s="82">
        <f>+X_Mills_Anual!T41/X_Mills_Anual!S41*100-100</f>
        <v>9.05491369489259</v>
      </c>
      <c r="T41" s="66">
        <f>+X_Mills_Anual!U41/X_Mills_Anual!T41*100-100</f>
        <v>-2.45931898806721</v>
      </c>
      <c r="U41" s="64">
        <f>+X_Mills_Anual!V41/X_Mills_Anual!U41*100-100</f>
        <v>-2.3134135379452374</v>
      </c>
      <c r="V41" s="64">
        <f>+X_Mills_Anual!W41/X_Mills_Anual!V41*100-100</f>
        <v>-15.404287930630232</v>
      </c>
      <c r="W41" s="64">
        <f>+X_Mills_Anual!X41/X_Mills_Anual!W41*100-100</f>
        <v>-8.688362990390132</v>
      </c>
      <c r="X41" s="64">
        <f>+X_Mills_Anual!Y41/X_Mills_Anual!X41*100-100</f>
        <v>6.683502322777528</v>
      </c>
      <c r="Y41" s="64">
        <f>+X_Mills_Anual!Z41/X_Mills_Anual!Y41*100-100</f>
        <v>-1.3976857769642947</v>
      </c>
      <c r="Z41" s="64">
        <f>+X_Mills_Anual!AA41/X_Mills_Anual!Z41*100-100</f>
        <v>-5.179935588481271</v>
      </c>
      <c r="AA41" s="64">
        <f>+X_Mills_Anual!AB41/X_Mills_Anual!AA41*100-100</f>
        <v>-25.480573159311888</v>
      </c>
      <c r="AB41" s="79">
        <f>+X_Mills_Anual!AC41/X_Mills_Anual!AB41*100-100</f>
        <v>17.423738276708022</v>
      </c>
      <c r="AC41" s="86"/>
      <c r="AD41" s="88"/>
    </row>
    <row r="42" spans="2:30" ht="15.75">
      <c r="B42" s="60"/>
      <c r="C42" s="48" t="s">
        <v>37</v>
      </c>
      <c r="D42" s="64">
        <f>+X_Mills_Anual!E42/X_Mills_Anual!D42*100-100</f>
        <v>-6.921118141885472</v>
      </c>
      <c r="E42" s="64">
        <f>+X_Mills_Anual!F42/X_Mills_Anual!E42*100-100</f>
        <v>-18.94123244316478</v>
      </c>
      <c r="F42" s="64">
        <f>+X_Mills_Anual!G42/X_Mills_Anual!F42*100-100</f>
        <v>23.850024382930002</v>
      </c>
      <c r="G42" s="64">
        <f>+X_Mills_Anual!H42/X_Mills_Anual!G42*100-100</f>
        <v>17.323410785853085</v>
      </c>
      <c r="H42" s="64">
        <f>+X_Mills_Anual!I42/X_Mills_Anual!H42*100-100</f>
        <v>99.26872495324804</v>
      </c>
      <c r="I42" s="64">
        <f>+X_Mills_Anual!J42/X_Mills_Anual!I42*100-100</f>
        <v>-0.4053752501918808</v>
      </c>
      <c r="J42" s="64">
        <f>+X_Mills_Anual!K42/X_Mills_Anual!J42*100-100</f>
        <v>21.32691075910813</v>
      </c>
      <c r="K42" s="64">
        <f>+X_Mills_Anual!L42/X_Mills_Anual!K42*100-100</f>
        <v>36.654028074951185</v>
      </c>
      <c r="L42" s="64">
        <f>+X_Mills_Anual!M42/X_Mills_Anual!L42*100-100</f>
        <v>3.15225253514609</v>
      </c>
      <c r="M42" s="64">
        <f>+X_Mills_Anual!N42/X_Mills_Anual!M42*100-100</f>
        <v>27.89645754486891</v>
      </c>
      <c r="N42" s="64">
        <f>+X_Mills_Anual!O42/X_Mills_Anual!N42*100-100</f>
        <v>9.83565427773965</v>
      </c>
      <c r="O42" s="64">
        <f>+X_Mills_Anual!P42/X_Mills_Anual!O42*100-100</f>
        <v>-12.178386527632767</v>
      </c>
      <c r="P42" s="64">
        <f>+X_Mills_Anual!Q42/X_Mills_Anual!P42*100-100</f>
        <v>-36.206372881414495</v>
      </c>
      <c r="Q42" s="64">
        <f>+X_Mills_Anual!R42/X_Mills_Anual!Q42*100-100</f>
        <v>30.402311601042925</v>
      </c>
      <c r="R42" s="66">
        <f>+X_Mills_Anual!S42/X_Mills_Anual!R42*100-100</f>
        <v>43.85483474397341</v>
      </c>
      <c r="S42" s="66">
        <f>+X_Mills_Anual!T42/X_Mills_Anual!S42*100-100</f>
        <v>-5.721463815917616</v>
      </c>
      <c r="T42" s="66">
        <f>+X_Mills_Anual!U42/X_Mills_Anual!T42*100-100</f>
        <v>-4.158272048864632</v>
      </c>
      <c r="U42" s="64">
        <f>+X_Mills_Anual!V42/X_Mills_Anual!U42*100-100</f>
        <v>21.460492549465357</v>
      </c>
      <c r="V42" s="64">
        <f>+X_Mills_Anual!W42/X_Mills_Anual!V42*100-100</f>
        <v>-24.463352950569174</v>
      </c>
      <c r="W42" s="64">
        <f>+X_Mills_Anual!X42/X_Mills_Anual!W42*100-100</f>
        <v>10.011527039070799</v>
      </c>
      <c r="X42" s="64">
        <f>+X_Mills_Anual!Y42/X_Mills_Anual!X42*100-100</f>
        <v>-17.218216274677772</v>
      </c>
      <c r="Y42" s="64">
        <f>+X_Mills_Anual!Z42/X_Mills_Anual!Y42*100-100</f>
        <v>-28.363121401847664</v>
      </c>
      <c r="Z42" s="64">
        <f>+X_Mills_Anual!AA42/X_Mills_Anual!Z42*100-100</f>
        <v>-39.690796747613675</v>
      </c>
      <c r="AA42" s="64">
        <f>+X_Mills_Anual!AB42/X_Mills_Anual!AA42*100-100</f>
        <v>-55.41096533152958</v>
      </c>
      <c r="AB42" s="79">
        <f>+X_Mills_Anual!AC42/X_Mills_Anual!AB42*100-100</f>
        <v>28.236427517678663</v>
      </c>
      <c r="AC42" s="86"/>
      <c r="AD42" s="88"/>
    </row>
    <row r="43" spans="2:30" ht="15.75">
      <c r="B43" s="60"/>
      <c r="C43" s="48" t="s">
        <v>38</v>
      </c>
      <c r="D43" s="64">
        <f>+X_Mills_Anual!E43/X_Mills_Anual!D43*100-100</f>
        <v>-13.62212390273504</v>
      </c>
      <c r="E43" s="64">
        <f>+X_Mills_Anual!F43/X_Mills_Anual!E43*100-100</f>
        <v>75.66117634344033</v>
      </c>
      <c r="F43" s="64">
        <f>+X_Mills_Anual!G43/X_Mills_Anual!F43*100-100</f>
        <v>39.17408718492143</v>
      </c>
      <c r="G43" s="64">
        <f>+X_Mills_Anual!H43/X_Mills_Anual!G43*100-100</f>
        <v>45.41999664350823</v>
      </c>
      <c r="H43" s="64">
        <f>+X_Mills_Anual!I43/X_Mills_Anual!H43*100-100</f>
        <v>-69.4341978617235</v>
      </c>
      <c r="I43" s="64">
        <f>+X_Mills_Anual!J43/X_Mills_Anual!I43*100-100</f>
        <v>6.372961779531593</v>
      </c>
      <c r="J43" s="64">
        <f>+X_Mills_Anual!K43/X_Mills_Anual!J43*100-100</f>
        <v>21.64378788294951</v>
      </c>
      <c r="K43" s="64">
        <f>+X_Mills_Anual!L43/X_Mills_Anual!K43*100-100</f>
        <v>30.676481595728774</v>
      </c>
      <c r="L43" s="64">
        <f>+X_Mills_Anual!M43/X_Mills_Anual!L43*100-100</f>
        <v>21.72454768646577</v>
      </c>
      <c r="M43" s="64">
        <f>+X_Mills_Anual!N43/X_Mills_Anual!M43*100-100</f>
        <v>10.63617466449844</v>
      </c>
      <c r="N43" s="64">
        <f>+X_Mills_Anual!O43/X_Mills_Anual!N43*100-100</f>
        <v>4.379592957112791</v>
      </c>
      <c r="O43" s="64">
        <f>+X_Mills_Anual!P43/X_Mills_Anual!O43*100-100</f>
        <v>-0.0846159612829922</v>
      </c>
      <c r="P43" s="64">
        <f>+X_Mills_Anual!Q43/X_Mills_Anual!P43*100-100</f>
        <v>-21.359328840958412</v>
      </c>
      <c r="Q43" s="64">
        <f>+X_Mills_Anual!R43/X_Mills_Anual!Q43*100-100</f>
        <v>13.792940749192638</v>
      </c>
      <c r="R43" s="66">
        <f>+X_Mills_Anual!S43/X_Mills_Anual!R43*100-100</f>
        <v>20.976455635953513</v>
      </c>
      <c r="S43" s="66">
        <f>+X_Mills_Anual!T43/X_Mills_Anual!S43*100-100</f>
        <v>72.23318961054463</v>
      </c>
      <c r="T43" s="66">
        <f>+X_Mills_Anual!U43/X_Mills_Anual!T43*100-100</f>
        <v>-35.29469705737414</v>
      </c>
      <c r="U43" s="64">
        <f>+X_Mills_Anual!V43/X_Mills_Anual!U43*100-100</f>
        <v>4.985268989028157</v>
      </c>
      <c r="V43" s="64">
        <f>+X_Mills_Anual!W43/X_Mills_Anual!V43*100-100</f>
        <v>-8.860493979342024</v>
      </c>
      <c r="W43" s="64">
        <f>+X_Mills_Anual!X43/X_Mills_Anual!W43*100-100</f>
        <v>2.4735722078484343</v>
      </c>
      <c r="X43" s="64">
        <f>+X_Mills_Anual!Y43/X_Mills_Anual!X43*100-100</f>
        <v>18.612581452179725</v>
      </c>
      <c r="Y43" s="64">
        <f>+X_Mills_Anual!Z43/X_Mills_Anual!Y43*100-100</f>
        <v>4.894276944278687</v>
      </c>
      <c r="Z43" s="64">
        <f>+X_Mills_Anual!AA43/X_Mills_Anual!Z43*100-100</f>
        <v>-9.090511650609827</v>
      </c>
      <c r="AA43" s="64">
        <f>+X_Mills_Anual!AB43/X_Mills_Anual!AA43*100-100</f>
        <v>-32.037178761653166</v>
      </c>
      <c r="AB43" s="79">
        <f>+X_Mills_Anual!AC43/X_Mills_Anual!AB43*100-100</f>
        <v>63.41563639808706</v>
      </c>
      <c r="AC43" s="86"/>
      <c r="AD43" s="88"/>
    </row>
    <row r="44" spans="2:30" ht="21.75" customHeight="1">
      <c r="B44" s="100" t="s">
        <v>41</v>
      </c>
      <c r="C44" s="100"/>
      <c r="D44" s="65">
        <f>+X_Mills_Anual!E44/X_Mills_Anual!D44*100-100</f>
        <v>-24.622312653961757</v>
      </c>
      <c r="E44" s="65">
        <f>+X_Mills_Anual!F44/X_Mills_Anual!E44*100-100</f>
        <v>5.598659503969046</v>
      </c>
      <c r="F44" s="65">
        <f>+X_Mills_Anual!G44/X_Mills_Anual!F44*100-100</f>
        <v>5.100720801344181</v>
      </c>
      <c r="G44" s="65">
        <f>+X_Mills_Anual!H44/X_Mills_Anual!G44*100-100</f>
        <v>3.58517435351105</v>
      </c>
      <c r="H44" s="65">
        <f>+X_Mills_Anual!I44/X_Mills_Anual!H44*100-100</f>
        <v>-5.97634299493042</v>
      </c>
      <c r="I44" s="65">
        <f>+X_Mills_Anual!J44/X_Mills_Anual!I44*100-100</f>
        <v>-22.192262055633435</v>
      </c>
      <c r="J44" s="65">
        <f>+X_Mills_Anual!K44/X_Mills_Anual!J44*100-100</f>
        <v>86.23323322355435</v>
      </c>
      <c r="K44" s="65">
        <f>+X_Mills_Anual!L44/X_Mills_Anual!K44*100-100</f>
        <v>4.095965832355191</v>
      </c>
      <c r="L44" s="65">
        <f>+X_Mills_Anual!M44/X_Mills_Anual!L44*100-100</f>
        <v>41.58922148222453</v>
      </c>
      <c r="M44" s="65">
        <f>+X_Mills_Anual!N44/X_Mills_Anual!M44*100-100</f>
        <v>24.680476795414094</v>
      </c>
      <c r="N44" s="65">
        <f>+X_Mills_Anual!O44/X_Mills_Anual!N44*100-100</f>
        <v>24.562492099041847</v>
      </c>
      <c r="O44" s="65">
        <f>+X_Mills_Anual!P44/X_Mills_Anual!O44*100-100</f>
        <v>72.51547614503983</v>
      </c>
      <c r="P44" s="65">
        <f>+X_Mills_Anual!Q44/X_Mills_Anual!P44*100-100</f>
        <v>-11.437224625532437</v>
      </c>
      <c r="Q44" s="65">
        <f>+X_Mills_Anual!R44/X_Mills_Anual!Q44*100-100</f>
        <v>56.03405805097228</v>
      </c>
      <c r="R44" s="81">
        <f>+X_Mills_Anual!S44/X_Mills_Anual!R44*100-100</f>
        <v>20.429152704300705</v>
      </c>
      <c r="S44" s="81">
        <f>+X_Mills_Anual!T44/X_Mills_Anual!S44*100-100</f>
        <v>13.99888628939685</v>
      </c>
      <c r="T44" s="81">
        <f>+X_Mills_Anual!U44/X_Mills_Anual!T44*100-100</f>
        <v>-31.952217636394394</v>
      </c>
      <c r="U44" s="65">
        <f>+X_Mills_Anual!V44/X_Mills_Anual!U44*100-100</f>
        <v>-27.55077203411396</v>
      </c>
      <c r="V44" s="65">
        <f>+X_Mills_Anual!W44/X_Mills_Anual!V44*100-100</f>
        <v>-53.44762857863239</v>
      </c>
      <c r="W44" s="65">
        <f>+X_Mills_Anual!X44/X_Mills_Anual!W44*100-100</f>
        <v>16.932174543711184</v>
      </c>
      <c r="X44" s="65">
        <f>+X_Mills_Anual!Y44/X_Mills_Anual!X44*100-100</f>
        <v>33.0273069219987</v>
      </c>
      <c r="Y44" s="65">
        <f>+X_Mills_Anual!Z44/X_Mills_Anual!Y44*100-100</f>
        <v>48.70631419021282</v>
      </c>
      <c r="Z44" s="65">
        <f>+X_Mills_Anual!AA44/X_Mills_Anual!Z44*100-100</f>
        <v>-19.490329246795483</v>
      </c>
      <c r="AA44" s="65">
        <f>+X_Mills_Anual!AB44/X_Mills_Anual!AA44*100-100</f>
        <v>-23.512707075956243</v>
      </c>
      <c r="AB44" s="65">
        <f>+X_Mills_Anual!AC44/X_Mills_Anual!AB44*100-100</f>
        <v>65.62087504128095</v>
      </c>
      <c r="AC44" s="86"/>
      <c r="AD44" s="88"/>
    </row>
    <row r="45" ht="15.75">
      <c r="B45" s="62" t="s">
        <v>128</v>
      </c>
    </row>
    <row r="46" ht="15.75">
      <c r="B46" s="49" t="s">
        <v>2</v>
      </c>
    </row>
    <row r="47" ht="15.75">
      <c r="B47" s="50" t="s">
        <v>3</v>
      </c>
    </row>
    <row r="48" ht="15.75">
      <c r="B48" s="50" t="s">
        <v>4</v>
      </c>
    </row>
    <row r="49" ht="15.75">
      <c r="B49" s="50" t="s">
        <v>5</v>
      </c>
    </row>
    <row r="50" ht="15.75">
      <c r="B50" s="47" t="s">
        <v>127</v>
      </c>
    </row>
  </sheetData>
  <sheetProtection/>
  <mergeCells count="35">
    <mergeCell ref="B39:C39"/>
    <mergeCell ref="B30:C30"/>
    <mergeCell ref="B31:C31"/>
    <mergeCell ref="B32:C32"/>
    <mergeCell ref="B33:C33"/>
    <mergeCell ref="B44:C44"/>
    <mergeCell ref="B34:C34"/>
    <mergeCell ref="B35:C35"/>
    <mergeCell ref="B36:C36"/>
    <mergeCell ref="B37:C37"/>
    <mergeCell ref="B38:C38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5:C5"/>
    <mergeCell ref="B6:C6"/>
    <mergeCell ref="B7:C7"/>
    <mergeCell ref="B9:C9"/>
    <mergeCell ref="B10:C10"/>
    <mergeCell ref="B11:C11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B1:F9"/>
  <sheetViews>
    <sheetView zoomScalePageLayoutView="0" workbookViewId="0" topLeftCell="A1">
      <selection activeCell="F37" sqref="F37"/>
    </sheetView>
  </sheetViews>
  <sheetFormatPr defaultColWidth="11.421875" defaultRowHeight="12.75"/>
  <cols>
    <col min="2" max="2" width="19.57421875" style="0" customWidth="1"/>
    <col min="3" max="3" width="8.57421875" style="0" customWidth="1"/>
    <col min="4" max="4" width="7.7109375" style="0" customWidth="1"/>
    <col min="6" max="6" width="12.421875" style="0" bestFit="1" customWidth="1"/>
  </cols>
  <sheetData>
    <row r="1" spans="5:6" ht="12.75">
      <c r="E1" t="s">
        <v>118</v>
      </c>
      <c r="F1" t="s">
        <v>119</v>
      </c>
    </row>
    <row r="3" spans="2:6" ht="12.75">
      <c r="B3" t="s">
        <v>35</v>
      </c>
      <c r="C3" s="37">
        <v>672.3823872799999</v>
      </c>
      <c r="D3" s="37">
        <v>677.16152602</v>
      </c>
      <c r="E3" s="39">
        <v>0.710776907666073</v>
      </c>
      <c r="F3" s="37">
        <f aca="true" t="shared" si="0" ref="F3:F9">+D3/$D$9*100</f>
        <v>10.753569323359468</v>
      </c>
    </row>
    <row r="4" spans="2:6" ht="12.75">
      <c r="B4" t="s">
        <v>122</v>
      </c>
      <c r="C4" s="37">
        <v>552.3262985299998</v>
      </c>
      <c r="D4" s="37">
        <v>589.2273358200002</v>
      </c>
      <c r="E4" s="39">
        <v>6.681021234768551</v>
      </c>
      <c r="F4" s="37">
        <f t="shared" si="0"/>
        <v>9.357142660186573</v>
      </c>
    </row>
    <row r="5" spans="2:6" ht="12.75">
      <c r="B5" t="s">
        <v>121</v>
      </c>
      <c r="C5" s="37">
        <v>721.9427825300002</v>
      </c>
      <c r="D5" s="37">
        <v>663.4965974899999</v>
      </c>
      <c r="E5" s="39">
        <v>-8.095681050398412</v>
      </c>
      <c r="F5" s="37">
        <f t="shared" si="0"/>
        <v>10.536565328596529</v>
      </c>
    </row>
    <row r="6" spans="2:6" ht="12.75">
      <c r="B6" t="s">
        <v>120</v>
      </c>
      <c r="C6" s="37">
        <v>1218.8035020900004</v>
      </c>
      <c r="D6" s="37">
        <v>1053.0957462100002</v>
      </c>
      <c r="E6" s="39">
        <v>-13.595936965708177</v>
      </c>
      <c r="F6" s="37">
        <f t="shared" si="0"/>
        <v>16.72354036054573</v>
      </c>
    </row>
    <row r="7" spans="2:6" ht="12.75">
      <c r="B7" t="s">
        <v>117</v>
      </c>
      <c r="C7" s="37">
        <v>1509.77373133</v>
      </c>
      <c r="D7" s="37">
        <v>1514.60815161</v>
      </c>
      <c r="E7" s="39">
        <v>0.32020826562808224</v>
      </c>
      <c r="F7" s="37">
        <f t="shared" si="0"/>
        <v>24.052523851720473</v>
      </c>
    </row>
    <row r="8" spans="2:6" ht="12.75">
      <c r="B8" t="s">
        <v>31</v>
      </c>
      <c r="C8" s="37">
        <v>1927.8522863599994</v>
      </c>
      <c r="D8" s="37">
        <v>1799.4968070600003</v>
      </c>
      <c r="E8" s="39">
        <v>-6.657951971120596</v>
      </c>
      <c r="F8" s="37">
        <f t="shared" si="0"/>
        <v>28.576658475591238</v>
      </c>
    </row>
    <row r="9" spans="3:6" ht="12.75">
      <c r="C9" s="37">
        <v>6603.08098812</v>
      </c>
      <c r="D9" s="37">
        <v>6297.08616421</v>
      </c>
      <c r="E9" s="39">
        <v>-4.6341219267268485</v>
      </c>
      <c r="F9" s="38">
        <f t="shared" si="0"/>
        <v>100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AP80"/>
  <sheetViews>
    <sheetView showGridLines="0" zoomScale="75" zoomScaleNormal="75" zoomScaleSheetLayoutView="75" zoomScalePageLayoutView="0" workbookViewId="0" topLeftCell="J16">
      <selection activeCell="U68" sqref="U68"/>
    </sheetView>
  </sheetViews>
  <sheetFormatPr defaultColWidth="11.421875" defaultRowHeight="12.75"/>
  <cols>
    <col min="1" max="1" width="56.28125" style="0" customWidth="1"/>
    <col min="2" max="3" width="12.00390625" style="0" hidden="1" customWidth="1"/>
    <col min="4" max="9" width="13.140625" style="0" hidden="1" customWidth="1"/>
    <col min="10" max="19" width="13.140625" style="0" customWidth="1"/>
    <col min="20" max="20" width="9.28125" style="0" customWidth="1"/>
    <col min="21" max="21" width="36.57421875" style="0" customWidth="1"/>
    <col min="22" max="22" width="17.140625" style="0" customWidth="1"/>
    <col min="23" max="23" width="17.00390625" style="0" customWidth="1"/>
    <col min="24" max="24" width="14.28125" style="0" customWidth="1"/>
    <col min="25" max="25" width="13.140625" style="0" customWidth="1"/>
    <col min="26" max="26" width="17.57421875" style="0" customWidth="1"/>
    <col min="27" max="27" width="18.8515625" style="0" customWidth="1"/>
    <col min="28" max="28" width="15.57421875" style="0" customWidth="1"/>
    <col min="30" max="30" width="19.28125" style="0" customWidth="1"/>
    <col min="31" max="32" width="15.57421875" style="0" customWidth="1"/>
    <col min="33" max="33" width="14.421875" style="0" customWidth="1"/>
    <col min="34" max="34" width="24.8515625" style="0" customWidth="1"/>
    <col min="35" max="35" width="15.00390625" style="0" customWidth="1"/>
    <col min="36" max="36" width="13.57421875" style="0" customWidth="1"/>
    <col min="37" max="37" width="18.421875" style="0" customWidth="1"/>
    <col min="38" max="38" width="15.421875" style="0" customWidth="1"/>
    <col min="39" max="39" width="18.57421875" style="0" customWidth="1"/>
    <col min="40" max="40" width="14.28125" style="0" customWidth="1"/>
    <col min="41" max="41" width="14.140625" style="0" customWidth="1"/>
    <col min="42" max="42" width="21.57421875" style="0" customWidth="1"/>
    <col min="43" max="43" width="14.8515625" style="0" customWidth="1"/>
    <col min="44" max="44" width="12.7109375" style="0" customWidth="1"/>
    <col min="45" max="45" width="18.28125" style="0" customWidth="1"/>
    <col min="46" max="46" width="17.421875" style="0" customWidth="1"/>
    <col min="47" max="47" width="13.00390625" style="0" customWidth="1"/>
    <col min="48" max="48" width="18.8515625" style="0" customWidth="1"/>
    <col min="49" max="49" width="15.00390625" style="0" customWidth="1"/>
    <col min="50" max="50" width="13.7109375" style="0" customWidth="1"/>
    <col min="51" max="51" width="13.00390625" style="0" customWidth="1"/>
    <col min="52" max="52" width="12.421875" style="0" customWidth="1"/>
    <col min="53" max="53" width="17.8515625" style="0" customWidth="1"/>
    <col min="54" max="54" width="15.28125" style="0" customWidth="1"/>
    <col min="55" max="55" width="12.7109375" style="0" customWidth="1"/>
    <col min="56" max="56" width="17.28125" style="0" customWidth="1"/>
    <col min="57" max="57" width="14.140625" style="0" customWidth="1"/>
    <col min="58" max="58" width="18.7109375" style="0" customWidth="1"/>
    <col min="59" max="59" width="18.8515625" style="0" customWidth="1"/>
    <col min="60" max="60" width="18.00390625" style="0" customWidth="1"/>
    <col min="61" max="61" width="15.00390625" style="0" customWidth="1"/>
    <col min="62" max="62" width="18.7109375" style="0" customWidth="1"/>
    <col min="63" max="63" width="15.28125" style="0" customWidth="1"/>
    <col min="64" max="64" width="18.140625" style="0" customWidth="1"/>
    <col min="65" max="66" width="16.00390625" style="0" customWidth="1"/>
    <col min="67" max="67" width="14.8515625" style="0" customWidth="1"/>
    <col min="68" max="68" width="15.00390625" style="0" customWidth="1"/>
    <col min="69" max="71" width="16.00390625" style="0" customWidth="1"/>
    <col min="72" max="72" width="13.57421875" style="0" customWidth="1"/>
    <col min="73" max="73" width="14.28125" style="0" customWidth="1"/>
    <col min="74" max="74" width="15.57421875" style="0" customWidth="1"/>
    <col min="75" max="75" width="15.421875" style="0" customWidth="1"/>
    <col min="76" max="76" width="15.28125" style="0" customWidth="1"/>
    <col min="77" max="77" width="14.8515625" style="0" customWidth="1"/>
    <col min="78" max="78" width="14.28125" style="0" customWidth="1"/>
  </cols>
  <sheetData>
    <row r="1" spans="1:42" s="4" customFormat="1" ht="15.75">
      <c r="A1" s="109" t="s">
        <v>116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31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s="4" customFormat="1" ht="15.75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32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s="9" customFormat="1" ht="12.75">
      <c r="A3" s="111"/>
      <c r="B3" s="111"/>
      <c r="C3" s="111"/>
      <c r="D3" s="111"/>
      <c r="E3" s="1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</row>
    <row r="4" spans="1:19" s="10" customFormat="1" ht="24.75" customHeight="1">
      <c r="A4" s="40" t="s">
        <v>11</v>
      </c>
      <c r="B4" s="34">
        <v>1993</v>
      </c>
      <c r="C4" s="34">
        <v>1994</v>
      </c>
      <c r="D4" s="34">
        <v>1995</v>
      </c>
      <c r="E4" s="34">
        <v>1997</v>
      </c>
      <c r="F4" s="34">
        <v>2001</v>
      </c>
      <c r="G4" s="33">
        <v>2002</v>
      </c>
      <c r="H4" s="33">
        <v>2003</v>
      </c>
      <c r="I4" s="33">
        <v>2004</v>
      </c>
      <c r="J4" s="33">
        <v>2005</v>
      </c>
      <c r="K4" s="33">
        <v>2006</v>
      </c>
      <c r="L4" s="33">
        <v>2007</v>
      </c>
      <c r="M4" s="33">
        <v>2008</v>
      </c>
      <c r="N4" s="33">
        <v>2009</v>
      </c>
      <c r="O4" s="33">
        <v>2010</v>
      </c>
      <c r="P4" s="33">
        <v>2011</v>
      </c>
      <c r="Q4" s="33">
        <v>2012</v>
      </c>
      <c r="R4" s="33">
        <v>2013</v>
      </c>
      <c r="S4" s="33">
        <v>2014</v>
      </c>
    </row>
    <row r="5" spans="1:19" s="11" customFormat="1" ht="12.7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8"/>
    </row>
    <row r="6" spans="1:19" s="10" customFormat="1" ht="12.75" customHeight="1">
      <c r="A6" s="41" t="s">
        <v>1</v>
      </c>
      <c r="B6" s="35">
        <v>4024.09987317</v>
      </c>
      <c r="C6" s="35">
        <v>5434.83699</v>
      </c>
      <c r="D6" s="35">
        <v>7583.820858150002</v>
      </c>
      <c r="E6" s="35">
        <v>8348.046773982001</v>
      </c>
      <c r="F6" s="35">
        <f>+F8+F25+F58+F77</f>
        <v>7230.062385444</v>
      </c>
      <c r="G6" s="35">
        <f aca="true" t="shared" si="0" ref="G6:N6">+G8+G25+G58+G77</f>
        <v>7448.871851601</v>
      </c>
      <c r="H6" s="35">
        <f t="shared" si="0"/>
        <v>8412.235966284</v>
      </c>
      <c r="I6" s="35">
        <f t="shared" si="0"/>
        <v>10101.027450012</v>
      </c>
      <c r="J6" s="35">
        <f t="shared" si="0"/>
        <v>12488.096074314</v>
      </c>
      <c r="K6" s="35">
        <f t="shared" si="0"/>
        <v>15297.410653525998</v>
      </c>
      <c r="L6" s="35">
        <f t="shared" si="0"/>
        <v>20458.040075398</v>
      </c>
      <c r="M6" s="35">
        <f t="shared" si="0"/>
        <v>29896.191064999995</v>
      </c>
      <c r="N6" s="35">
        <f t="shared" si="0"/>
        <v>21812.358193369997</v>
      </c>
      <c r="O6" s="35">
        <f>+O8+O25+O58+O77</f>
        <v>29942.436790156004</v>
      </c>
      <c r="P6" s="35">
        <f>+P8+P25+P58+P77</f>
        <v>37702.657667853</v>
      </c>
      <c r="Q6" s="35">
        <f>+Q8+Q25+Q58+Q77</f>
        <v>42144.3073</v>
      </c>
      <c r="R6" s="35">
        <f>+R8+R25+R58+R77</f>
        <v>43289.85493349501</v>
      </c>
      <c r="S6" s="36">
        <f>+S8+S25+S58+S77</f>
        <v>42191.166188639996</v>
      </c>
    </row>
    <row r="7" spans="1:19" s="10" customFormat="1" ht="12.75" customHeight="1">
      <c r="A7" s="15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0"/>
    </row>
    <row r="8" spans="1:19" s="7" customFormat="1" ht="14.25" customHeight="1">
      <c r="A8" s="14" t="s">
        <v>44</v>
      </c>
      <c r="B8" s="21">
        <v>899.5826294999999</v>
      </c>
      <c r="C8" s="21">
        <v>1333.6044215200004</v>
      </c>
      <c r="D8" s="21">
        <v>1791.99497237</v>
      </c>
      <c r="E8" s="21">
        <v>1925.3992111750001</v>
      </c>
      <c r="F8" s="21">
        <v>1636.36450004</v>
      </c>
      <c r="G8" s="21">
        <v>1729.699191649</v>
      </c>
      <c r="H8" s="21">
        <v>1813.410098361</v>
      </c>
      <c r="I8" s="21">
        <v>1986.253860746</v>
      </c>
      <c r="J8" s="21">
        <v>2337.1680414039997</v>
      </c>
      <c r="K8" s="21">
        <v>2668.792400537</v>
      </c>
      <c r="L8" s="21">
        <v>3276.3139266179996</v>
      </c>
      <c r="M8" s="21">
        <v>4679.164373999999</v>
      </c>
      <c r="N8" s="21">
        <v>4038.241647256</v>
      </c>
      <c r="O8" s="21">
        <v>5712.624786808001</v>
      </c>
      <c r="P8" s="21">
        <v>6810.153902193</v>
      </c>
      <c r="Q8" s="21">
        <v>8445.134700000002</v>
      </c>
      <c r="R8" s="21">
        <v>8945.040150550001</v>
      </c>
      <c r="S8" s="22">
        <v>9027.295700427</v>
      </c>
    </row>
    <row r="9" spans="1:19" s="10" customFormat="1" ht="12.75">
      <c r="A9" s="15" t="s">
        <v>43</v>
      </c>
      <c r="B9" s="19">
        <v>561.88156263</v>
      </c>
      <c r="C9" s="19">
        <v>724.7930312</v>
      </c>
      <c r="D9" s="19">
        <v>937.6631796799999</v>
      </c>
      <c r="E9" s="19">
        <v>1125.760861132</v>
      </c>
      <c r="F9" s="19">
        <v>992.509624199</v>
      </c>
      <c r="G9" s="19">
        <v>1029.362217397</v>
      </c>
      <c r="H9" s="19">
        <v>1043.376557068</v>
      </c>
      <c r="I9" s="19">
        <v>1172.0123559630001</v>
      </c>
      <c r="J9" s="19">
        <v>1370.068517077</v>
      </c>
      <c r="K9" s="19">
        <v>1488.8604005459997</v>
      </c>
      <c r="L9" s="19">
        <v>1789.4309952499998</v>
      </c>
      <c r="M9" s="19">
        <v>2395.456642</v>
      </c>
      <c r="N9" s="19">
        <v>2178.790528062</v>
      </c>
      <c r="O9" s="19">
        <v>2909.805692903</v>
      </c>
      <c r="P9" s="19">
        <v>3557.7210699710004</v>
      </c>
      <c r="Q9" s="19">
        <v>4204.292699999999</v>
      </c>
      <c r="R9" s="19">
        <v>4545.279445881</v>
      </c>
      <c r="S9" s="20">
        <v>4713.712315569</v>
      </c>
    </row>
    <row r="10" spans="1:19" s="10" customFormat="1" ht="12.75" customHeight="1">
      <c r="A10" s="16" t="s">
        <v>46</v>
      </c>
      <c r="B10" s="19">
        <v>351.16636281</v>
      </c>
      <c r="C10" s="19">
        <v>389.60072110000004</v>
      </c>
      <c r="D10" s="19">
        <v>438.80373907999996</v>
      </c>
      <c r="E10" s="19">
        <v>509.4742221</v>
      </c>
      <c r="F10" s="19">
        <v>340.572617991</v>
      </c>
      <c r="G10" s="19">
        <v>303.39613804100003</v>
      </c>
      <c r="H10" s="19">
        <v>279.48800783599995</v>
      </c>
      <c r="I10" s="19">
        <v>376.01629075499994</v>
      </c>
      <c r="J10" s="19">
        <v>467.84001978000003</v>
      </c>
      <c r="K10" s="19">
        <v>467.308602208</v>
      </c>
      <c r="L10" s="19">
        <v>585.973481804</v>
      </c>
      <c r="M10" s="19">
        <v>805.2479529999999</v>
      </c>
      <c r="N10" s="19">
        <v>673.0360138639999</v>
      </c>
      <c r="O10" s="19">
        <v>1026.184436169</v>
      </c>
      <c r="P10" s="19">
        <v>1218.8263</v>
      </c>
      <c r="Q10" s="19">
        <v>1508.0504999999996</v>
      </c>
      <c r="R10" s="19">
        <v>1459.7470910550003</v>
      </c>
      <c r="S10" s="20">
        <v>1598.1559430090003</v>
      </c>
    </row>
    <row r="11" spans="1:19" s="10" customFormat="1" ht="12.75" customHeight="1">
      <c r="A11" s="17" t="s">
        <v>47</v>
      </c>
      <c r="B11" s="19">
        <v>19.80996235</v>
      </c>
      <c r="C11" s="19">
        <v>32.292447589999995</v>
      </c>
      <c r="D11" s="19">
        <v>31.118722750000003</v>
      </c>
      <c r="E11" s="19">
        <v>30.115064379999996</v>
      </c>
      <c r="F11" s="19">
        <v>56.358715546</v>
      </c>
      <c r="G11" s="19">
        <v>36.599134247</v>
      </c>
      <c r="H11" s="19">
        <v>39.67546095</v>
      </c>
      <c r="I11" s="19">
        <v>43.544538236</v>
      </c>
      <c r="J11" s="19">
        <v>49.666875043000005</v>
      </c>
      <c r="K11" s="19">
        <v>44.53799501699999</v>
      </c>
      <c r="L11" s="19">
        <v>60.941061848000004</v>
      </c>
      <c r="M11" s="19">
        <v>71.8152</v>
      </c>
      <c r="N11" s="19">
        <v>92.20212320500002</v>
      </c>
      <c r="O11" s="19">
        <v>110.02405611300001</v>
      </c>
      <c r="P11" s="19">
        <v>125.4128</v>
      </c>
      <c r="Q11" s="19">
        <v>147.26250000000002</v>
      </c>
      <c r="R11" s="19">
        <v>142.72358827000002</v>
      </c>
      <c r="S11" s="20">
        <v>149.933561918</v>
      </c>
    </row>
    <row r="12" spans="1:19" s="10" customFormat="1" ht="12.75" customHeight="1">
      <c r="A12" s="17" t="s">
        <v>48</v>
      </c>
      <c r="B12" s="19">
        <v>331.35640046000003</v>
      </c>
      <c r="C12" s="19">
        <v>357.30827351</v>
      </c>
      <c r="D12" s="19">
        <v>407.68501632999994</v>
      </c>
      <c r="E12" s="19">
        <v>479.35915772</v>
      </c>
      <c r="F12" s="19">
        <v>284.21390244500003</v>
      </c>
      <c r="G12" s="19">
        <v>266.797003794</v>
      </c>
      <c r="H12" s="19">
        <v>239.81254688599998</v>
      </c>
      <c r="I12" s="19">
        <v>332.47175251899995</v>
      </c>
      <c r="J12" s="19">
        <v>417.106505298</v>
      </c>
      <c r="K12" s="19">
        <v>422.77060719099995</v>
      </c>
      <c r="L12" s="19">
        <v>525.032419956</v>
      </c>
      <c r="M12" s="19">
        <v>733.4327529999999</v>
      </c>
      <c r="N12" s="19">
        <v>580.833890659</v>
      </c>
      <c r="O12" s="19">
        <v>916.1603800560002</v>
      </c>
      <c r="P12" s="19">
        <v>1093.4134999999999</v>
      </c>
      <c r="Q12" s="19">
        <v>1360.788</v>
      </c>
      <c r="R12" s="19">
        <v>1317.023502785</v>
      </c>
      <c r="S12" s="20">
        <v>1448.2223810909998</v>
      </c>
    </row>
    <row r="13" spans="1:19" s="10" customFormat="1" ht="12.75" customHeight="1">
      <c r="A13" s="16" t="s">
        <v>45</v>
      </c>
      <c r="B13" s="19">
        <v>14.44025123</v>
      </c>
      <c r="C13" s="19">
        <v>26.325635</v>
      </c>
      <c r="D13" s="19">
        <v>31.699636749999996</v>
      </c>
      <c r="E13" s="19">
        <v>33.85835656</v>
      </c>
      <c r="F13" s="19">
        <v>24.027746608</v>
      </c>
      <c r="G13" s="19">
        <v>28.994918686000005</v>
      </c>
      <c r="H13" s="19">
        <v>33.828103736</v>
      </c>
      <c r="I13" s="19">
        <v>39.794313536</v>
      </c>
      <c r="J13" s="19">
        <v>44.689911944</v>
      </c>
      <c r="K13" s="19">
        <v>52.26425719499999</v>
      </c>
      <c r="L13" s="19">
        <v>52.051334669000006</v>
      </c>
      <c r="M13" s="19">
        <v>60.791351</v>
      </c>
      <c r="N13" s="19">
        <v>51.699946086</v>
      </c>
      <c r="O13" s="19">
        <v>67.67216896</v>
      </c>
      <c r="P13" s="19">
        <v>80.163042181</v>
      </c>
      <c r="Q13" s="19">
        <v>93.3439</v>
      </c>
      <c r="R13" s="19">
        <v>110.417859929</v>
      </c>
      <c r="S13" s="20">
        <v>114.8172202</v>
      </c>
    </row>
    <row r="14" spans="1:19" s="10" customFormat="1" ht="12.75" customHeight="1">
      <c r="A14" s="16" t="s">
        <v>49</v>
      </c>
      <c r="B14" s="19">
        <v>0.9660831899999999</v>
      </c>
      <c r="C14" s="19">
        <v>1.4109604900000001</v>
      </c>
      <c r="D14" s="19">
        <v>1.7666546300000003</v>
      </c>
      <c r="E14" s="19">
        <v>3.8106300800000006</v>
      </c>
      <c r="F14" s="19">
        <v>5.336956301</v>
      </c>
      <c r="G14" s="19">
        <v>5.216106672</v>
      </c>
      <c r="H14" s="19">
        <v>3.1630877949999996</v>
      </c>
      <c r="I14" s="19">
        <v>3.703245865</v>
      </c>
      <c r="J14" s="19">
        <v>10.031337795999999</v>
      </c>
      <c r="K14" s="19">
        <v>20.196808042999997</v>
      </c>
      <c r="L14" s="19">
        <v>21.391373548999997</v>
      </c>
      <c r="M14" s="19">
        <v>26.468539999999997</v>
      </c>
      <c r="N14" s="19">
        <v>27.720836943000002</v>
      </c>
      <c r="O14" s="19">
        <v>27.569937247</v>
      </c>
      <c r="P14" s="19">
        <v>25.585327766000002</v>
      </c>
      <c r="Q14" s="19">
        <v>30.466</v>
      </c>
      <c r="R14" s="19">
        <v>31.22045862</v>
      </c>
      <c r="S14" s="20">
        <v>29.337997791</v>
      </c>
    </row>
    <row r="15" spans="1:19" s="10" customFormat="1" ht="12.75" customHeight="1">
      <c r="A15" s="16" t="s">
        <v>51</v>
      </c>
      <c r="B15" s="19">
        <v>78.94397844999999</v>
      </c>
      <c r="C15" s="19">
        <v>113.54263305999999</v>
      </c>
      <c r="D15" s="19">
        <v>167.97429585999998</v>
      </c>
      <c r="E15" s="19">
        <v>205.945007152</v>
      </c>
      <c r="F15" s="19">
        <v>266.608969287</v>
      </c>
      <c r="G15" s="19">
        <v>301.455301749</v>
      </c>
      <c r="H15" s="19">
        <v>309.674052036</v>
      </c>
      <c r="I15" s="19">
        <v>328.953684277</v>
      </c>
      <c r="J15" s="19">
        <v>366.47037788800003</v>
      </c>
      <c r="K15" s="19">
        <v>419.581722399</v>
      </c>
      <c r="L15" s="19">
        <v>469.900111909</v>
      </c>
      <c r="M15" s="19">
        <v>610.8622559999999</v>
      </c>
      <c r="N15" s="19">
        <v>594.606279017</v>
      </c>
      <c r="O15" s="19">
        <v>698.8309590910001</v>
      </c>
      <c r="P15" s="19">
        <v>802.3605948439999</v>
      </c>
      <c r="Q15" s="19">
        <v>899.5671000000001</v>
      </c>
      <c r="R15" s="19">
        <v>998.062768745</v>
      </c>
      <c r="S15" s="20">
        <v>991.796012609</v>
      </c>
    </row>
    <row r="16" spans="1:19" s="10" customFormat="1" ht="12.75" customHeight="1">
      <c r="A16" s="16" t="s">
        <v>50</v>
      </c>
      <c r="B16" s="19">
        <v>13.077755289999999</v>
      </c>
      <c r="C16" s="19">
        <v>28.25452911</v>
      </c>
      <c r="D16" s="19">
        <v>40.247598509999996</v>
      </c>
      <c r="E16" s="19">
        <v>67.64549414</v>
      </c>
      <c r="F16" s="19">
        <v>74.31304907699999</v>
      </c>
      <c r="G16" s="19">
        <v>92.26568062100002</v>
      </c>
      <c r="H16" s="19">
        <v>111.631653177</v>
      </c>
      <c r="I16" s="19">
        <v>99.348095425</v>
      </c>
      <c r="J16" s="19">
        <v>120.53418338399999</v>
      </c>
      <c r="K16" s="19">
        <v>145.48879886</v>
      </c>
      <c r="L16" s="19">
        <v>195.686580556</v>
      </c>
      <c r="M16" s="19">
        <v>269.97529299999997</v>
      </c>
      <c r="N16" s="19">
        <v>273.40713672400005</v>
      </c>
      <c r="O16" s="19">
        <v>374.6425337719999</v>
      </c>
      <c r="P16" s="19">
        <v>527.913101019</v>
      </c>
      <c r="Q16" s="19">
        <v>625.2786000000001</v>
      </c>
      <c r="R16" s="19">
        <v>782.20195255</v>
      </c>
      <c r="S16" s="20">
        <v>814.869276799</v>
      </c>
    </row>
    <row r="17" spans="1:19" s="10" customFormat="1" ht="12.75" customHeight="1">
      <c r="A17" s="16" t="s">
        <v>52</v>
      </c>
      <c r="B17" s="19">
        <v>103.28713165999997</v>
      </c>
      <c r="C17" s="19">
        <v>165.65855244000005</v>
      </c>
      <c r="D17" s="19">
        <v>257.17125485</v>
      </c>
      <c r="E17" s="19">
        <v>305.0271511</v>
      </c>
      <c r="F17" s="19">
        <v>281.650284935</v>
      </c>
      <c r="G17" s="19">
        <v>298.034071628</v>
      </c>
      <c r="H17" s="19">
        <v>305.591652488</v>
      </c>
      <c r="I17" s="19">
        <v>324.196726105</v>
      </c>
      <c r="J17" s="19">
        <v>358.27463966299996</v>
      </c>
      <c r="K17" s="19">
        <v>384.020211841</v>
      </c>
      <c r="L17" s="19">
        <v>464.428112763</v>
      </c>
      <c r="M17" s="19">
        <v>622.111249</v>
      </c>
      <c r="N17" s="19">
        <v>558.3203154280001</v>
      </c>
      <c r="O17" s="19">
        <v>714.9056576639999</v>
      </c>
      <c r="P17" s="19">
        <v>902.8727041609999</v>
      </c>
      <c r="Q17" s="19">
        <v>1047.5865999999999</v>
      </c>
      <c r="R17" s="19">
        <v>1163.629314982</v>
      </c>
      <c r="S17" s="20">
        <v>1164.735865161</v>
      </c>
    </row>
    <row r="18" spans="1:19" s="10" customFormat="1" ht="12.75" customHeight="1">
      <c r="A18" s="15" t="s">
        <v>53</v>
      </c>
      <c r="B18" s="19">
        <v>337.70106687</v>
      </c>
      <c r="C18" s="19">
        <v>608.8113903200001</v>
      </c>
      <c r="D18" s="19">
        <v>854.33179269</v>
      </c>
      <c r="E18" s="19">
        <v>799.6383500430001</v>
      </c>
      <c r="F18" s="19">
        <v>643.8548758410001</v>
      </c>
      <c r="G18" s="19">
        <v>700.3369742520001</v>
      </c>
      <c r="H18" s="19">
        <v>770.033541293</v>
      </c>
      <c r="I18" s="19">
        <v>814.241504783</v>
      </c>
      <c r="J18" s="19">
        <v>966.9421272849999</v>
      </c>
      <c r="K18" s="19">
        <v>1179.9319999909999</v>
      </c>
      <c r="L18" s="19">
        <v>1486.882931368</v>
      </c>
      <c r="M18" s="19">
        <v>2283.707732</v>
      </c>
      <c r="N18" s="19">
        <v>1859.4511191939998</v>
      </c>
      <c r="O18" s="19">
        <v>2802.8190939050005</v>
      </c>
      <c r="P18" s="19">
        <v>3252.432832222</v>
      </c>
      <c r="Q18" s="19">
        <v>4240.842</v>
      </c>
      <c r="R18" s="19">
        <v>4399.760704669</v>
      </c>
      <c r="S18" s="20">
        <v>4313.5833848580005</v>
      </c>
    </row>
    <row r="19" spans="1:19" s="10" customFormat="1" ht="12.75" customHeight="1">
      <c r="A19" s="16" t="s">
        <v>54</v>
      </c>
      <c r="B19" s="19">
        <v>18.20609683</v>
      </c>
      <c r="C19" s="19">
        <v>29.785784909999997</v>
      </c>
      <c r="D19" s="19">
        <v>40.79210054</v>
      </c>
      <c r="E19" s="19">
        <v>45.87562295000001</v>
      </c>
      <c r="F19" s="19">
        <v>42.211093489999996</v>
      </c>
      <c r="G19" s="19">
        <v>45.029829248000006</v>
      </c>
      <c r="H19" s="19">
        <v>46.888443969</v>
      </c>
      <c r="I19" s="19">
        <v>51.170662235</v>
      </c>
      <c r="J19" s="19">
        <v>55.94434982399999</v>
      </c>
      <c r="K19" s="19">
        <v>63.817539563</v>
      </c>
      <c r="L19" s="19">
        <v>77.06102111799999</v>
      </c>
      <c r="M19" s="19">
        <v>103.870734</v>
      </c>
      <c r="N19" s="19">
        <v>94.03380591599999</v>
      </c>
      <c r="O19" s="19">
        <v>132.042210752</v>
      </c>
      <c r="P19" s="19">
        <v>157.576344448</v>
      </c>
      <c r="Q19" s="19">
        <v>190.0099</v>
      </c>
      <c r="R19" s="19">
        <v>209.14407337200004</v>
      </c>
      <c r="S19" s="20">
        <v>219.745846146</v>
      </c>
    </row>
    <row r="20" spans="1:19" s="10" customFormat="1" ht="12.75">
      <c r="A20" s="27" t="s">
        <v>106</v>
      </c>
      <c r="B20" s="19">
        <v>34.750577320000005</v>
      </c>
      <c r="C20" s="19">
        <v>57.1605346</v>
      </c>
      <c r="D20" s="19">
        <v>97.95662964000002</v>
      </c>
      <c r="E20" s="19">
        <v>101.70478123400002</v>
      </c>
      <c r="F20" s="19">
        <v>108.66891028100001</v>
      </c>
      <c r="G20" s="19">
        <v>114.53548067799998</v>
      </c>
      <c r="H20" s="19">
        <v>126.17284982599998</v>
      </c>
      <c r="I20" s="19">
        <v>147.85040118600003</v>
      </c>
      <c r="J20" s="19">
        <v>172.56759108999998</v>
      </c>
      <c r="K20" s="19">
        <v>195.902166549</v>
      </c>
      <c r="L20" s="19">
        <v>235.724218336</v>
      </c>
      <c r="M20" s="19">
        <v>364.20182700000004</v>
      </c>
      <c r="N20" s="19">
        <v>296.730178686</v>
      </c>
      <c r="O20" s="19">
        <v>408.850856462</v>
      </c>
      <c r="P20" s="19">
        <v>505.60573551000004</v>
      </c>
      <c r="Q20" s="19">
        <v>671.8319</v>
      </c>
      <c r="R20" s="19">
        <v>726.5442713980001</v>
      </c>
      <c r="S20" s="20">
        <v>713.6350571490001</v>
      </c>
    </row>
    <row r="21" spans="1:31" s="10" customFormat="1" ht="12.75" customHeight="1">
      <c r="A21" s="16" t="s">
        <v>55</v>
      </c>
      <c r="B21" s="19">
        <v>23.20078232</v>
      </c>
      <c r="C21" s="19">
        <v>36.24496947</v>
      </c>
      <c r="D21" s="19">
        <v>54.14920359</v>
      </c>
      <c r="E21" s="19">
        <v>68.50205469400001</v>
      </c>
      <c r="F21" s="19">
        <v>50.301867128000005</v>
      </c>
      <c r="G21" s="19">
        <v>54.597143329000005</v>
      </c>
      <c r="H21" s="19">
        <v>50.27003906</v>
      </c>
      <c r="I21" s="19">
        <v>58.88564533099999</v>
      </c>
      <c r="J21" s="19">
        <v>69.96185919400001</v>
      </c>
      <c r="K21" s="19">
        <v>82.306860283</v>
      </c>
      <c r="L21" s="19">
        <v>106.14155114</v>
      </c>
      <c r="M21" s="19">
        <v>157.69043</v>
      </c>
      <c r="N21" s="19">
        <v>144.56114936400002</v>
      </c>
      <c r="O21" s="19">
        <v>204.304576081</v>
      </c>
      <c r="P21" s="19">
        <v>246.93688036499998</v>
      </c>
      <c r="Q21" s="19">
        <v>295.25750000000005</v>
      </c>
      <c r="R21" s="19">
        <v>355.48553824100003</v>
      </c>
      <c r="S21" s="20">
        <v>358.65217928400006</v>
      </c>
      <c r="V21" s="10">
        <v>2005</v>
      </c>
      <c r="W21" s="10">
        <v>2006</v>
      </c>
      <c r="X21" s="10">
        <v>2007</v>
      </c>
      <c r="Y21" s="10">
        <v>2008</v>
      </c>
      <c r="Z21" s="10">
        <v>2009</v>
      </c>
      <c r="AA21" s="10">
        <v>2010</v>
      </c>
      <c r="AB21" s="10">
        <v>2011</v>
      </c>
      <c r="AC21" s="10">
        <v>2012</v>
      </c>
      <c r="AD21" s="10">
        <v>2013</v>
      </c>
      <c r="AE21" s="10">
        <v>2014</v>
      </c>
    </row>
    <row r="22" spans="1:19" s="10" customFormat="1" ht="12.75" customHeight="1">
      <c r="A22" s="16" t="s">
        <v>107</v>
      </c>
      <c r="B22" s="19">
        <v>91.77032851</v>
      </c>
      <c r="C22" s="19">
        <v>215.9499644</v>
      </c>
      <c r="D22" s="19">
        <v>262.70845431</v>
      </c>
      <c r="E22" s="19">
        <v>233.00995636500002</v>
      </c>
      <c r="F22" s="19">
        <v>208.93827465799998</v>
      </c>
      <c r="G22" s="19">
        <v>240.25818308700002</v>
      </c>
      <c r="H22" s="19">
        <v>307.122190945</v>
      </c>
      <c r="I22" s="19">
        <v>324.13192784600005</v>
      </c>
      <c r="J22" s="19">
        <v>375.19747816</v>
      </c>
      <c r="K22" s="19">
        <v>425.373406642</v>
      </c>
      <c r="L22" s="19">
        <v>481.49464033799995</v>
      </c>
      <c r="M22" s="19">
        <v>603.344136</v>
      </c>
      <c r="N22" s="19">
        <v>479.99634774599997</v>
      </c>
      <c r="O22" s="19">
        <v>765.92821404</v>
      </c>
      <c r="P22" s="19">
        <v>881.6652971669998</v>
      </c>
      <c r="Q22" s="19">
        <v>1031.5767</v>
      </c>
      <c r="R22" s="19">
        <v>1092.5032216530003</v>
      </c>
      <c r="S22" s="20">
        <v>1056.251316738</v>
      </c>
    </row>
    <row r="23" spans="1:32" s="10" customFormat="1" ht="12.75" customHeight="1">
      <c r="A23" s="16" t="s">
        <v>56</v>
      </c>
      <c r="B23" s="19">
        <v>168.80766934</v>
      </c>
      <c r="C23" s="19">
        <v>268.89851396</v>
      </c>
      <c r="D23" s="19">
        <v>397.54311079999997</v>
      </c>
      <c r="E23" s="19">
        <v>349.14730874</v>
      </c>
      <c r="F23" s="19">
        <v>232.71747053599998</v>
      </c>
      <c r="G23" s="19">
        <v>245.065411189</v>
      </c>
      <c r="H23" s="19">
        <v>238.742846632</v>
      </c>
      <c r="I23" s="19">
        <v>230.925196709</v>
      </c>
      <c r="J23" s="19">
        <v>292.107730343</v>
      </c>
      <c r="K23" s="19">
        <v>410.916549686</v>
      </c>
      <c r="L23" s="19">
        <v>583.579755619</v>
      </c>
      <c r="M23" s="19">
        <v>1050.8972079999999</v>
      </c>
      <c r="N23" s="19">
        <v>840.1896600680001</v>
      </c>
      <c r="O23" s="19">
        <v>1286.312823263</v>
      </c>
      <c r="P23" s="19">
        <v>1453.2502335139998</v>
      </c>
      <c r="Q23" s="19">
        <v>2045.2687000000003</v>
      </c>
      <c r="R23" s="19">
        <v>2011.225872206</v>
      </c>
      <c r="S23" s="20">
        <v>1961.0607015279998</v>
      </c>
      <c r="U23" s="44" t="s">
        <v>123</v>
      </c>
      <c r="V23" s="43">
        <v>4008.7499287440005</v>
      </c>
      <c r="W23" s="43">
        <v>4795.799865995</v>
      </c>
      <c r="X23" s="43">
        <v>6394.841141829001</v>
      </c>
      <c r="Y23" s="43">
        <v>8788.678444</v>
      </c>
      <c r="Z23" s="43">
        <v>6554.512843851001</v>
      </c>
      <c r="AA23" s="43">
        <v>9286.634915471</v>
      </c>
      <c r="AB23" s="43">
        <v>11336.6526</v>
      </c>
      <c r="AC23" s="43">
        <v>12029.612500000001</v>
      </c>
      <c r="AD23" s="43">
        <v>11819.937556662999</v>
      </c>
      <c r="AE23" s="43">
        <v>12052.091810652</v>
      </c>
      <c r="AF23" s="42">
        <f>+POWER(AE23/AA23,1/4)*100-100</f>
        <v>6.7335648067357</v>
      </c>
    </row>
    <row r="24" spans="1:32" s="10" customFormat="1" ht="12.75" customHeight="1">
      <c r="A24" s="16" t="s">
        <v>57</v>
      </c>
      <c r="B24" s="19">
        <v>0.9656125499999999</v>
      </c>
      <c r="C24" s="19">
        <v>0.7716229800000001</v>
      </c>
      <c r="D24" s="19">
        <v>1.18229381</v>
      </c>
      <c r="E24" s="19">
        <v>1.39862606</v>
      </c>
      <c r="F24" s="19">
        <v>1.017259748</v>
      </c>
      <c r="G24" s="19">
        <v>0.8509267209999999</v>
      </c>
      <c r="H24" s="19">
        <v>0.837170861</v>
      </c>
      <c r="I24" s="19">
        <v>1.277671476</v>
      </c>
      <c r="J24" s="19">
        <v>1.163118674</v>
      </c>
      <c r="K24" s="19">
        <v>1.615477268</v>
      </c>
      <c r="L24" s="19">
        <v>2.8817448169999995</v>
      </c>
      <c r="M24" s="19">
        <v>3.7033970000000003</v>
      </c>
      <c r="N24" s="19">
        <v>3.9399774140000012</v>
      </c>
      <c r="O24" s="19">
        <v>5.3804133069999995</v>
      </c>
      <c r="P24" s="19">
        <v>7.3983412180000006</v>
      </c>
      <c r="Q24" s="19">
        <v>6.8972999999999995</v>
      </c>
      <c r="R24" s="19">
        <v>4.857727798999999</v>
      </c>
      <c r="S24" s="20">
        <v>4.238284013</v>
      </c>
      <c r="U24" s="44" t="s">
        <v>124</v>
      </c>
      <c r="V24" s="19">
        <v>2181.7018402840004</v>
      </c>
      <c r="W24" s="19">
        <v>2902.965466165</v>
      </c>
      <c r="X24" s="19">
        <v>4185.77983754</v>
      </c>
      <c r="Y24" s="19">
        <v>6127.261174</v>
      </c>
      <c r="Z24" s="19">
        <v>4745.6455343299995</v>
      </c>
      <c r="AA24" s="19">
        <v>5908.160551760002</v>
      </c>
      <c r="AB24" s="19">
        <v>7714.041602346</v>
      </c>
      <c r="AC24" s="19">
        <v>8640.713</v>
      </c>
      <c r="AD24" s="19">
        <v>8785.911956135</v>
      </c>
      <c r="AE24" s="20">
        <v>9148.971529711001</v>
      </c>
      <c r="AF24" s="42">
        <f>+POWER(AE24/AA24,1/4)*100-100</f>
        <v>11.552677027677078</v>
      </c>
    </row>
    <row r="25" spans="1:31" s="7" customFormat="1" ht="14.25" customHeight="1">
      <c r="A25" s="14" t="s">
        <v>58</v>
      </c>
      <c r="B25" s="21">
        <v>1886.5168552999999</v>
      </c>
      <c r="C25" s="21">
        <v>2296.1458113000003</v>
      </c>
      <c r="D25" s="21">
        <v>3239.1481025099997</v>
      </c>
      <c r="E25" s="21">
        <v>3481.986182308</v>
      </c>
      <c r="F25" s="21">
        <v>3586.5179924189997</v>
      </c>
      <c r="G25" s="21">
        <v>3788.383149062</v>
      </c>
      <c r="H25" s="21">
        <v>4527.368546852</v>
      </c>
      <c r="I25" s="21">
        <v>5644.3795664829995</v>
      </c>
      <c r="J25" s="21">
        <v>6913.571695533001</v>
      </c>
      <c r="K25" s="21">
        <v>8232.913319805999</v>
      </c>
      <c r="L25" s="21">
        <v>10903.825645797</v>
      </c>
      <c r="M25" s="21">
        <v>15237.590588</v>
      </c>
      <c r="N25" s="21">
        <v>10472.145443972999</v>
      </c>
      <c r="O25" s="21">
        <v>14479.183630204001</v>
      </c>
      <c r="P25" s="21">
        <v>18434.763046055</v>
      </c>
      <c r="Q25" s="21">
        <v>19484.2918</v>
      </c>
      <c r="R25" s="21">
        <v>19839.480881394004</v>
      </c>
      <c r="S25" s="22">
        <v>19462.589209883998</v>
      </c>
      <c r="V25" s="45"/>
      <c r="W25" s="45">
        <f aca="true" t="shared" si="1" ref="W25:AD25">+W23/V23*100-100</f>
        <v>19.6333009352268</v>
      </c>
      <c r="X25" s="45">
        <f t="shared" si="1"/>
        <v>33.34253556267288</v>
      </c>
      <c r="Y25" s="45">
        <f t="shared" si="1"/>
        <v>37.43388223536596</v>
      </c>
      <c r="Z25" s="45">
        <f t="shared" si="1"/>
        <v>-25.420950537498115</v>
      </c>
      <c r="AA25" s="45">
        <f t="shared" si="1"/>
        <v>41.68306839436727</v>
      </c>
      <c r="AB25" s="45">
        <f>+AB23/AA23*100-100</f>
        <v>22.074924912938982</v>
      </c>
      <c r="AC25" s="45">
        <f t="shared" si="1"/>
        <v>6.112561833287572</v>
      </c>
      <c r="AD25" s="45">
        <f t="shared" si="1"/>
        <v>-1.7429900035184147</v>
      </c>
      <c r="AE25" s="45">
        <f>+AE23/AD23*100-100</f>
        <v>1.9640903589895515</v>
      </c>
    </row>
    <row r="26" spans="1:31" s="10" customFormat="1" ht="12.75">
      <c r="A26" s="15" t="s">
        <v>59</v>
      </c>
      <c r="B26" s="19">
        <v>334.73255772</v>
      </c>
      <c r="C26" s="19">
        <v>359.28451415999996</v>
      </c>
      <c r="D26" s="19">
        <v>655.0326954899999</v>
      </c>
      <c r="E26" s="19">
        <v>867.1630693200001</v>
      </c>
      <c r="F26" s="19">
        <v>977.365203206</v>
      </c>
      <c r="G26" s="19">
        <v>1041.10015045</v>
      </c>
      <c r="H26" s="19">
        <v>1471.911402234</v>
      </c>
      <c r="I26" s="19">
        <v>1873.0738051560002</v>
      </c>
      <c r="J26" s="19">
        <v>2461.100476222</v>
      </c>
      <c r="K26" s="19">
        <v>2942.8044499</v>
      </c>
      <c r="L26" s="19">
        <v>3812.0205030650004</v>
      </c>
      <c r="M26" s="19">
        <v>5435.274767999999</v>
      </c>
      <c r="N26" s="19">
        <v>3063.2886476520002</v>
      </c>
      <c r="O26" s="19">
        <v>4220.184521457</v>
      </c>
      <c r="P26" s="19">
        <v>5908.1347460550005</v>
      </c>
      <c r="Q26" s="19">
        <v>6058.271000000001</v>
      </c>
      <c r="R26" s="19">
        <v>6671.892384043</v>
      </c>
      <c r="S26" s="20">
        <v>5955.157169097</v>
      </c>
      <c r="V26" s="45"/>
      <c r="W26" s="45">
        <f aca="true" t="shared" si="2" ref="W26:AD26">+W24/V24*100-100</f>
        <v>33.05967903419423</v>
      </c>
      <c r="X26" s="45">
        <f t="shared" si="2"/>
        <v>44.189790968119155</v>
      </c>
      <c r="Y26" s="45">
        <f t="shared" si="2"/>
        <v>46.38278676407924</v>
      </c>
      <c r="Z26" s="45">
        <f t="shared" si="2"/>
        <v>-22.548665715975247</v>
      </c>
      <c r="AA26" s="45">
        <f t="shared" si="2"/>
        <v>24.496456994530448</v>
      </c>
      <c r="AB26" s="45">
        <f>+AB24/AA24*100-100</f>
        <v>30.56587638005263</v>
      </c>
      <c r="AC26" s="45">
        <f t="shared" si="2"/>
        <v>12.012787140948006</v>
      </c>
      <c r="AD26" s="45">
        <f t="shared" si="2"/>
        <v>1.68040480149034</v>
      </c>
      <c r="AE26" s="45">
        <f>+AE24/AD24*100-100</f>
        <v>4.132292417550175</v>
      </c>
    </row>
    <row r="27" spans="1:19" s="10" customFormat="1" ht="12.75" customHeight="1">
      <c r="A27" s="16" t="s">
        <v>60</v>
      </c>
      <c r="B27" s="19">
        <v>308.71447815</v>
      </c>
      <c r="C27" s="19">
        <v>327.82723555</v>
      </c>
      <c r="D27" s="19">
        <v>616.44309716</v>
      </c>
      <c r="E27" s="19">
        <v>829.6468970900002</v>
      </c>
      <c r="F27" s="19">
        <v>931.908784877</v>
      </c>
      <c r="G27" s="19">
        <v>999.4932378919998</v>
      </c>
      <c r="H27" s="19">
        <v>1423.264156846</v>
      </c>
      <c r="I27" s="19">
        <v>1818.436203479</v>
      </c>
      <c r="J27" s="19">
        <v>2387.321458153</v>
      </c>
      <c r="K27" s="19">
        <v>2839.040176448</v>
      </c>
      <c r="L27" s="19">
        <v>3681.8284637770003</v>
      </c>
      <c r="M27" s="19">
        <v>5255.587018999999</v>
      </c>
      <c r="N27" s="19">
        <v>2908.91713143</v>
      </c>
      <c r="O27" s="19">
        <v>4000.860874122</v>
      </c>
      <c r="P27" s="19">
        <v>5639.8124</v>
      </c>
      <c r="Q27" s="19">
        <v>5773.8153</v>
      </c>
      <c r="R27" s="19">
        <v>6352.6987308180005</v>
      </c>
      <c r="S27" s="20">
        <v>5666.686555609</v>
      </c>
    </row>
    <row r="28" spans="1:19" s="10" customFormat="1" ht="12.75" customHeight="1">
      <c r="A28" s="17" t="s">
        <v>61</v>
      </c>
      <c r="B28" s="19">
        <v>138.75398244</v>
      </c>
      <c r="C28" s="19">
        <v>130.11654862999998</v>
      </c>
      <c r="D28" s="19">
        <v>320.48803140999996</v>
      </c>
      <c r="E28" s="19">
        <v>525.82820973</v>
      </c>
      <c r="F28" s="19">
        <v>627.307569262</v>
      </c>
      <c r="G28" s="19">
        <v>694.1993588540001</v>
      </c>
      <c r="H28" s="19">
        <v>917.478900721</v>
      </c>
      <c r="I28" s="19">
        <v>1153.220142271</v>
      </c>
      <c r="J28" s="19">
        <v>1813.9325563429995</v>
      </c>
      <c r="K28" s="19">
        <v>2240.4963571460003</v>
      </c>
      <c r="L28" s="19">
        <v>2829.3459467870002</v>
      </c>
      <c r="M28" s="19">
        <v>3474.44024</v>
      </c>
      <c r="N28" s="19">
        <v>2302.981091096</v>
      </c>
      <c r="O28" s="19">
        <v>2789.199641008</v>
      </c>
      <c r="P28" s="19">
        <v>3719.3657000000003</v>
      </c>
      <c r="Q28" s="19">
        <v>3751.3093000000003</v>
      </c>
      <c r="R28" s="19">
        <v>3461.9174688939997</v>
      </c>
      <c r="S28" s="20">
        <v>3079.586803084</v>
      </c>
    </row>
    <row r="29" spans="1:19" s="10" customFormat="1" ht="12.75" customHeight="1">
      <c r="A29" s="17" t="s">
        <v>62</v>
      </c>
      <c r="B29" s="19">
        <v>17.705944430000002</v>
      </c>
      <c r="C29" s="19">
        <v>15.69194706</v>
      </c>
      <c r="D29" s="19">
        <v>19.24275832</v>
      </c>
      <c r="E29" s="19">
        <v>17.508867619999997</v>
      </c>
      <c r="F29" s="19">
        <v>16.893056435</v>
      </c>
      <c r="G29" s="19">
        <v>20.029409439</v>
      </c>
      <c r="H29" s="19">
        <v>23.121941531</v>
      </c>
      <c r="I29" s="19">
        <v>61.350436836</v>
      </c>
      <c r="J29" s="19">
        <v>64.94966028600001</v>
      </c>
      <c r="K29" s="19">
        <v>67.009177194</v>
      </c>
      <c r="L29" s="19">
        <v>72.66753539700001</v>
      </c>
      <c r="M29" s="19">
        <v>122.37723400000002</v>
      </c>
      <c r="N29" s="19">
        <v>18.093674011999997</v>
      </c>
      <c r="O29" s="19">
        <v>1.523462649</v>
      </c>
      <c r="P29" s="19">
        <v>7.264499999999999</v>
      </c>
      <c r="Q29" s="19">
        <v>2.4515000000000007</v>
      </c>
      <c r="R29" s="19">
        <v>16.224552313</v>
      </c>
      <c r="S29" s="20">
        <v>7.3460926429999995</v>
      </c>
    </row>
    <row r="30" spans="1:19" s="10" customFormat="1" ht="12.75" customHeight="1">
      <c r="A30" s="17" t="s">
        <v>63</v>
      </c>
      <c r="B30" s="19">
        <v>152.25455128</v>
      </c>
      <c r="C30" s="19">
        <v>182.01873985999998</v>
      </c>
      <c r="D30" s="19">
        <v>276.71230742999995</v>
      </c>
      <c r="E30" s="19">
        <v>286.30981974</v>
      </c>
      <c r="F30" s="19">
        <v>287.70815917999994</v>
      </c>
      <c r="G30" s="19">
        <v>285.264469599</v>
      </c>
      <c r="H30" s="19">
        <v>482.663314594</v>
      </c>
      <c r="I30" s="19">
        <v>603.865624372</v>
      </c>
      <c r="J30" s="19">
        <v>508.43924152400007</v>
      </c>
      <c r="K30" s="19">
        <v>531.534642108</v>
      </c>
      <c r="L30" s="19">
        <v>779.814981593</v>
      </c>
      <c r="M30" s="19">
        <v>1658.769545</v>
      </c>
      <c r="N30" s="19">
        <v>587.842366322</v>
      </c>
      <c r="O30" s="19">
        <v>1210.1377704650001</v>
      </c>
      <c r="P30" s="19">
        <v>1913.1822</v>
      </c>
      <c r="Q30" s="19">
        <v>2020.0544999999997</v>
      </c>
      <c r="R30" s="19">
        <v>2874.5567096110003</v>
      </c>
      <c r="S30" s="20">
        <v>2579.7536598819997</v>
      </c>
    </row>
    <row r="31" spans="1:19" s="10" customFormat="1" ht="12.75" customHeight="1">
      <c r="A31" s="16" t="s">
        <v>64</v>
      </c>
      <c r="B31" s="19">
        <v>26.01807957000001</v>
      </c>
      <c r="C31" s="19">
        <v>31.457278609999996</v>
      </c>
      <c r="D31" s="19">
        <v>38.58959833</v>
      </c>
      <c r="E31" s="19">
        <v>37.51617223</v>
      </c>
      <c r="F31" s="19">
        <v>45.456418329</v>
      </c>
      <c r="G31" s="19">
        <v>41.60691255799999</v>
      </c>
      <c r="H31" s="19">
        <v>48.647245387999995</v>
      </c>
      <c r="I31" s="19">
        <v>54.637601677</v>
      </c>
      <c r="J31" s="19">
        <v>73.779018069</v>
      </c>
      <c r="K31" s="19">
        <v>103.76427345199998</v>
      </c>
      <c r="L31" s="19">
        <v>130.19203928800002</v>
      </c>
      <c r="M31" s="19">
        <v>179.68774899999997</v>
      </c>
      <c r="N31" s="19">
        <v>154.371516222</v>
      </c>
      <c r="O31" s="19">
        <v>219.323647335</v>
      </c>
      <c r="P31" s="19">
        <v>264.66299062400003</v>
      </c>
      <c r="Q31" s="19">
        <v>281.079</v>
      </c>
      <c r="R31" s="19">
        <v>319.193653225</v>
      </c>
      <c r="S31" s="20">
        <v>288.47061348799997</v>
      </c>
    </row>
    <row r="32" spans="1:19" s="10" customFormat="1" ht="12.75" customHeight="1">
      <c r="A32" s="16" t="s">
        <v>65</v>
      </c>
      <c r="B32" s="23" t="s">
        <v>8</v>
      </c>
      <c r="C32" s="23" t="s">
        <v>8</v>
      </c>
      <c r="D32" s="23" t="s">
        <v>8</v>
      </c>
      <c r="E32" s="23" t="s">
        <v>8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3.6593554310000003</v>
      </c>
      <c r="Q32" s="23">
        <v>3.3767</v>
      </c>
      <c r="R32" s="23">
        <v>0</v>
      </c>
      <c r="S32" s="24">
        <v>0</v>
      </c>
    </row>
    <row r="33" spans="1:19" s="10" customFormat="1" ht="12.75">
      <c r="A33" s="15" t="s">
        <v>66</v>
      </c>
      <c r="B33" s="19">
        <v>133.67335157</v>
      </c>
      <c r="C33" s="19">
        <v>157.61225248</v>
      </c>
      <c r="D33" s="19">
        <v>185.4234908</v>
      </c>
      <c r="E33" s="19">
        <v>228.04916329</v>
      </c>
      <c r="F33" s="19">
        <v>261.240770472</v>
      </c>
      <c r="G33" s="19">
        <v>280.338766288</v>
      </c>
      <c r="H33" s="19">
        <v>313.80587904099997</v>
      </c>
      <c r="I33" s="19">
        <v>404.0952938770001</v>
      </c>
      <c r="J33" s="19">
        <v>443.721290567</v>
      </c>
      <c r="K33" s="19">
        <v>494.30900391099993</v>
      </c>
      <c r="L33" s="19">
        <v>696.9640009029999</v>
      </c>
      <c r="M33" s="19">
        <v>1013.637376</v>
      </c>
      <c r="N33" s="19">
        <v>854.34395247</v>
      </c>
      <c r="O33" s="19">
        <v>972.364193276</v>
      </c>
      <c r="P33" s="19">
        <v>1189.9757</v>
      </c>
      <c r="Q33" s="19">
        <v>1396.4083</v>
      </c>
      <c r="R33" s="19">
        <v>1347.650940688</v>
      </c>
      <c r="S33" s="20">
        <v>1455.3402301350002</v>
      </c>
    </row>
    <row r="34" spans="1:19" s="10" customFormat="1" ht="12.75" customHeight="1">
      <c r="A34" s="16" t="s">
        <v>67</v>
      </c>
      <c r="B34" s="19">
        <v>46.00174242999999</v>
      </c>
      <c r="C34" s="19">
        <v>49.48046363000001</v>
      </c>
      <c r="D34" s="19">
        <v>62.23854425000001</v>
      </c>
      <c r="E34" s="19">
        <v>88.16643112</v>
      </c>
      <c r="F34" s="19">
        <v>106.703807316</v>
      </c>
      <c r="G34" s="19">
        <v>128.552843966</v>
      </c>
      <c r="H34" s="19">
        <v>140.889528159</v>
      </c>
      <c r="I34" s="19">
        <v>170.96903846600003</v>
      </c>
      <c r="J34" s="19">
        <v>184.12093896700003</v>
      </c>
      <c r="K34" s="19">
        <v>206.67925548800002</v>
      </c>
      <c r="L34" s="19">
        <v>261.541397523</v>
      </c>
      <c r="M34" s="19">
        <v>370.862143</v>
      </c>
      <c r="N34" s="19">
        <v>393.49403546300005</v>
      </c>
      <c r="O34" s="19">
        <v>447.7939575280001</v>
      </c>
      <c r="P34" s="19">
        <v>498.4982</v>
      </c>
      <c r="Q34" s="19">
        <v>636.1822</v>
      </c>
      <c r="R34" s="19">
        <v>640.3119465</v>
      </c>
      <c r="S34" s="20">
        <v>706.279331062</v>
      </c>
    </row>
    <row r="35" spans="1:19" s="10" customFormat="1" ht="12.75" customHeight="1">
      <c r="A35" s="17" t="s">
        <v>110</v>
      </c>
      <c r="B35" s="19">
        <v>0.16081516</v>
      </c>
      <c r="C35" s="19">
        <v>0.24608254000000002</v>
      </c>
      <c r="D35" s="19">
        <v>0.2811729</v>
      </c>
      <c r="E35" s="19">
        <v>0.41731807</v>
      </c>
      <c r="F35" s="19">
        <v>1.03577075</v>
      </c>
      <c r="G35" s="19">
        <v>1.702098077</v>
      </c>
      <c r="H35" s="19">
        <v>1.5986385159999998</v>
      </c>
      <c r="I35" s="19">
        <v>1.7808709849999997</v>
      </c>
      <c r="J35" s="19">
        <v>1.6774958949999998</v>
      </c>
      <c r="K35" s="19">
        <v>1.778204837</v>
      </c>
      <c r="L35" s="19">
        <v>3.32200449</v>
      </c>
      <c r="M35" s="19">
        <v>3.1500239999999997</v>
      </c>
      <c r="N35" s="19">
        <v>3.126419689</v>
      </c>
      <c r="O35" s="19">
        <v>3.1542673729999997</v>
      </c>
      <c r="P35" s="19">
        <v>3.7341</v>
      </c>
      <c r="Q35" s="19">
        <v>3.4761999999999995</v>
      </c>
      <c r="R35" s="19">
        <v>2.7909151039999998</v>
      </c>
      <c r="S35" s="20">
        <v>2.6900308589999997</v>
      </c>
    </row>
    <row r="36" spans="1:19" s="10" customFormat="1" ht="12.75" customHeight="1">
      <c r="A36" s="17" t="s">
        <v>68</v>
      </c>
      <c r="B36" s="19">
        <v>36.91066661</v>
      </c>
      <c r="C36" s="19">
        <v>40.74177151999999</v>
      </c>
      <c r="D36" s="19">
        <v>53.04633115000001</v>
      </c>
      <c r="E36" s="19">
        <v>78.52104999</v>
      </c>
      <c r="F36" s="19">
        <v>92.865660455</v>
      </c>
      <c r="G36" s="19">
        <v>112.987129161</v>
      </c>
      <c r="H36" s="19">
        <v>124.07044281499999</v>
      </c>
      <c r="I36" s="19">
        <v>154.111287605</v>
      </c>
      <c r="J36" s="19">
        <v>160.917796653</v>
      </c>
      <c r="K36" s="19">
        <v>181.34015057099998</v>
      </c>
      <c r="L36" s="19">
        <v>231.69984329700003</v>
      </c>
      <c r="M36" s="19">
        <v>318.899386</v>
      </c>
      <c r="N36" s="19">
        <v>353.24674131200004</v>
      </c>
      <c r="O36" s="19">
        <v>385.732497093</v>
      </c>
      <c r="P36" s="19">
        <v>421.61229999999995</v>
      </c>
      <c r="Q36" s="19">
        <v>540.4388</v>
      </c>
      <c r="R36" s="19">
        <v>540.499384162</v>
      </c>
      <c r="S36" s="20">
        <v>590.410894913</v>
      </c>
    </row>
    <row r="37" spans="1:19" s="10" customFormat="1" ht="12.75" customHeight="1">
      <c r="A37" s="17" t="s">
        <v>69</v>
      </c>
      <c r="B37" s="19">
        <v>8.93026066</v>
      </c>
      <c r="C37" s="19">
        <v>8.49260957</v>
      </c>
      <c r="D37" s="19">
        <v>8.9110402</v>
      </c>
      <c r="E37" s="19">
        <v>9.22806306</v>
      </c>
      <c r="F37" s="19">
        <v>12.802376111</v>
      </c>
      <c r="G37" s="19">
        <v>13.863616728</v>
      </c>
      <c r="H37" s="19">
        <v>15.220446827999998</v>
      </c>
      <c r="I37" s="19">
        <v>15.076879876000001</v>
      </c>
      <c r="J37" s="19">
        <v>21.525646419</v>
      </c>
      <c r="K37" s="19">
        <v>23.56090008</v>
      </c>
      <c r="L37" s="19">
        <v>26.519549736000002</v>
      </c>
      <c r="M37" s="19">
        <v>48.812732999999994</v>
      </c>
      <c r="N37" s="19">
        <v>37.120874461999996</v>
      </c>
      <c r="O37" s="19">
        <v>58.907193062</v>
      </c>
      <c r="P37" s="19">
        <v>73.1518</v>
      </c>
      <c r="Q37" s="19">
        <v>92.2672</v>
      </c>
      <c r="R37" s="19">
        <v>97.021647234</v>
      </c>
      <c r="S37" s="20">
        <v>113.17840529000001</v>
      </c>
    </row>
    <row r="38" spans="1:19" s="10" customFormat="1" ht="12.75">
      <c r="A38" s="16" t="s">
        <v>70</v>
      </c>
      <c r="B38" s="19">
        <v>87.67160914000002</v>
      </c>
      <c r="C38" s="19">
        <v>108.13178885</v>
      </c>
      <c r="D38" s="19">
        <v>123.18494655</v>
      </c>
      <c r="E38" s="19">
        <v>139.88273217</v>
      </c>
      <c r="F38" s="19">
        <v>154.536963156</v>
      </c>
      <c r="G38" s="19">
        <v>151.78592232199998</v>
      </c>
      <c r="H38" s="19">
        <v>172.916350882</v>
      </c>
      <c r="I38" s="19">
        <v>233.12625541099996</v>
      </c>
      <c r="J38" s="19">
        <v>259.6003516</v>
      </c>
      <c r="K38" s="19">
        <v>287.629748423</v>
      </c>
      <c r="L38" s="19">
        <v>435.42260338</v>
      </c>
      <c r="M38" s="19">
        <v>642.7752330000001</v>
      </c>
      <c r="N38" s="19">
        <v>460.8499170070001</v>
      </c>
      <c r="O38" s="19">
        <v>524.570235748</v>
      </c>
      <c r="P38" s="19">
        <v>691.4775000000001</v>
      </c>
      <c r="Q38" s="19">
        <v>760.2261000000001</v>
      </c>
      <c r="R38" s="19">
        <v>707.338994188</v>
      </c>
      <c r="S38" s="20">
        <v>749.060899073</v>
      </c>
    </row>
    <row r="39" spans="1:19" s="10" customFormat="1" ht="12.75" customHeight="1">
      <c r="A39" s="17" t="s">
        <v>108</v>
      </c>
      <c r="B39" s="19">
        <v>6.84698361</v>
      </c>
      <c r="C39" s="19">
        <v>12.244276530000002</v>
      </c>
      <c r="D39" s="19">
        <v>12.9357172</v>
      </c>
      <c r="E39" s="19">
        <v>14.05710929</v>
      </c>
      <c r="F39" s="19">
        <v>16.921199288000004</v>
      </c>
      <c r="G39" s="19">
        <v>17.98653284</v>
      </c>
      <c r="H39" s="19">
        <v>18.557510208</v>
      </c>
      <c r="I39" s="19">
        <v>25.382191382000002</v>
      </c>
      <c r="J39" s="19">
        <v>25.211256827999996</v>
      </c>
      <c r="K39" s="19">
        <v>28.862908109000003</v>
      </c>
      <c r="L39" s="19">
        <v>43.727588105</v>
      </c>
      <c r="M39" s="19">
        <v>91.23453699999999</v>
      </c>
      <c r="N39" s="19">
        <v>70.290916648</v>
      </c>
      <c r="O39" s="19">
        <v>74.41505487699999</v>
      </c>
      <c r="P39" s="19">
        <v>74.9812</v>
      </c>
      <c r="Q39" s="19">
        <v>96.76970000000001</v>
      </c>
      <c r="R39" s="19">
        <v>101.772905571</v>
      </c>
      <c r="S39" s="20">
        <v>106.63142495</v>
      </c>
    </row>
    <row r="40" spans="1:19" s="10" customFormat="1" ht="12.75" customHeight="1">
      <c r="A40" s="17" t="s">
        <v>109</v>
      </c>
      <c r="B40" s="19">
        <v>80.82462553</v>
      </c>
      <c r="C40" s="19">
        <v>95.88751232</v>
      </c>
      <c r="D40" s="19">
        <v>110.24922935000002</v>
      </c>
      <c r="E40" s="19">
        <v>125.82562288</v>
      </c>
      <c r="F40" s="19">
        <v>137.615763868</v>
      </c>
      <c r="G40" s="19">
        <v>133.799389482</v>
      </c>
      <c r="H40" s="19">
        <v>154.35884067399996</v>
      </c>
      <c r="I40" s="19">
        <v>207.744064029</v>
      </c>
      <c r="J40" s="19">
        <v>234.389094772</v>
      </c>
      <c r="K40" s="19">
        <v>258.76684031400004</v>
      </c>
      <c r="L40" s="19">
        <v>391.695015275</v>
      </c>
      <c r="M40" s="19">
        <v>551.5406960000001</v>
      </c>
      <c r="N40" s="19">
        <v>390.5590003590001</v>
      </c>
      <c r="O40" s="19">
        <v>450.155180871</v>
      </c>
      <c r="P40" s="19">
        <v>616.4963000000001</v>
      </c>
      <c r="Q40" s="19">
        <v>663.4564</v>
      </c>
      <c r="R40" s="19">
        <v>605.5660886170001</v>
      </c>
      <c r="S40" s="20">
        <v>642.4294741230001</v>
      </c>
    </row>
    <row r="41" spans="1:19" s="10" customFormat="1" ht="12.75">
      <c r="A41" s="15" t="s">
        <v>71</v>
      </c>
      <c r="B41" s="19">
        <v>1418.1109460100001</v>
      </c>
      <c r="C41" s="19">
        <v>1779.24904466</v>
      </c>
      <c r="D41" s="19">
        <v>2398.6919162199997</v>
      </c>
      <c r="E41" s="19">
        <v>2386.773949698</v>
      </c>
      <c r="F41" s="19">
        <v>2347.912018741</v>
      </c>
      <c r="G41" s="19">
        <v>2466.944232324</v>
      </c>
      <c r="H41" s="19">
        <v>2741.651265577</v>
      </c>
      <c r="I41" s="19">
        <v>3367.21046745</v>
      </c>
      <c r="J41" s="19">
        <v>4008.7499287440005</v>
      </c>
      <c r="K41" s="19">
        <v>4795.799865995</v>
      </c>
      <c r="L41" s="19">
        <v>6394.841141829001</v>
      </c>
      <c r="M41" s="19">
        <v>8788.678444</v>
      </c>
      <c r="N41" s="19">
        <v>6554.512843851001</v>
      </c>
      <c r="O41" s="19">
        <v>9286.634915471</v>
      </c>
      <c r="P41" s="19">
        <v>11336.6526</v>
      </c>
      <c r="Q41" s="19">
        <v>12029.612500000001</v>
      </c>
      <c r="R41" s="19">
        <v>11819.937556662999</v>
      </c>
      <c r="S41" s="20">
        <v>12052.091810652</v>
      </c>
    </row>
    <row r="42" spans="1:19" s="10" customFormat="1" ht="12.75" customHeight="1">
      <c r="A42" s="16" t="s">
        <v>72</v>
      </c>
      <c r="B42" s="19">
        <v>328.65062687</v>
      </c>
      <c r="C42" s="19">
        <v>384.56818603</v>
      </c>
      <c r="D42" s="19">
        <v>490.1759353300001</v>
      </c>
      <c r="E42" s="19">
        <v>484.67393296000006</v>
      </c>
      <c r="F42" s="19">
        <v>438.03534322400003</v>
      </c>
      <c r="G42" s="19">
        <v>480.159772645</v>
      </c>
      <c r="H42" s="19">
        <v>557.675430572</v>
      </c>
      <c r="I42" s="19">
        <v>665.8513923739999</v>
      </c>
      <c r="J42" s="19">
        <v>690.271195193</v>
      </c>
      <c r="K42" s="19">
        <v>800.151726877</v>
      </c>
      <c r="L42" s="19">
        <v>1175.118937277</v>
      </c>
      <c r="M42" s="19">
        <v>1669.7010880000003</v>
      </c>
      <c r="N42" s="19">
        <v>1202.060398332</v>
      </c>
      <c r="O42" s="19">
        <v>1487.995900691</v>
      </c>
      <c r="P42" s="19">
        <v>1957.5181000000002</v>
      </c>
      <c r="Q42" s="19">
        <v>1920.5452999999998</v>
      </c>
      <c r="R42" s="19">
        <v>1984.6912513059997</v>
      </c>
      <c r="S42" s="20">
        <v>1960.3109445499997</v>
      </c>
    </row>
    <row r="43" spans="1:19" s="10" customFormat="1" ht="12.75" customHeight="1">
      <c r="A43" s="17" t="s">
        <v>73</v>
      </c>
      <c r="B43" s="19">
        <v>242.19836253</v>
      </c>
      <c r="C43" s="19">
        <v>271.09281575</v>
      </c>
      <c r="D43" s="19">
        <v>366.8225848200001</v>
      </c>
      <c r="E43" s="19">
        <v>372.29084739999996</v>
      </c>
      <c r="F43" s="19">
        <v>323.358763689</v>
      </c>
      <c r="G43" s="19">
        <v>331.00808572799997</v>
      </c>
      <c r="H43" s="19">
        <v>382.075671161</v>
      </c>
      <c r="I43" s="19">
        <v>445.84778203699994</v>
      </c>
      <c r="J43" s="19">
        <v>460.1810113970001</v>
      </c>
      <c r="K43" s="19">
        <v>522.4127729420001</v>
      </c>
      <c r="L43" s="19">
        <v>805.308261544</v>
      </c>
      <c r="M43" s="19">
        <v>1123.5484680000002</v>
      </c>
      <c r="N43" s="19">
        <v>797.9894679280001</v>
      </c>
      <c r="O43" s="19">
        <v>970.3456907879998</v>
      </c>
      <c r="P43" s="19">
        <v>1324.401</v>
      </c>
      <c r="Q43" s="19">
        <v>1263.7698</v>
      </c>
      <c r="R43" s="19">
        <v>1359.655097632</v>
      </c>
      <c r="S43" s="20">
        <v>1390.40410385</v>
      </c>
    </row>
    <row r="44" spans="1:19" s="10" customFormat="1" ht="12.75" customHeight="1">
      <c r="A44" s="17" t="s">
        <v>74</v>
      </c>
      <c r="B44" s="19">
        <v>86.45226433999999</v>
      </c>
      <c r="C44" s="19">
        <v>113.47537027999999</v>
      </c>
      <c r="D44" s="19">
        <v>123.35335051000001</v>
      </c>
      <c r="E44" s="19">
        <v>112.38308556</v>
      </c>
      <c r="F44" s="19">
        <v>114.676579535</v>
      </c>
      <c r="G44" s="19">
        <v>149.151686917</v>
      </c>
      <c r="H44" s="19">
        <v>175.59975941100004</v>
      </c>
      <c r="I44" s="19">
        <v>220.00361033699994</v>
      </c>
      <c r="J44" s="19">
        <v>230.090183796</v>
      </c>
      <c r="K44" s="19">
        <v>277.7389539349999</v>
      </c>
      <c r="L44" s="19">
        <v>369.810675733</v>
      </c>
      <c r="M44" s="19">
        <v>546.1526200000001</v>
      </c>
      <c r="N44" s="19">
        <v>404.070930404</v>
      </c>
      <c r="O44" s="19">
        <v>517.650209903</v>
      </c>
      <c r="P44" s="19">
        <v>633.1171</v>
      </c>
      <c r="Q44" s="19">
        <v>656.7755000000001</v>
      </c>
      <c r="R44" s="19">
        <v>625.036153674</v>
      </c>
      <c r="S44" s="20">
        <v>569.9068407</v>
      </c>
    </row>
    <row r="45" spans="1:19" s="10" customFormat="1" ht="12.75" customHeight="1">
      <c r="A45" s="16" t="s">
        <v>75</v>
      </c>
      <c r="B45" s="19">
        <v>234.89647705999997</v>
      </c>
      <c r="C45" s="19">
        <v>317.56169087999996</v>
      </c>
      <c r="D45" s="19">
        <v>434.1922594400001</v>
      </c>
      <c r="E45" s="19">
        <v>417.995840856</v>
      </c>
      <c r="F45" s="19">
        <v>436.18054531399997</v>
      </c>
      <c r="G45" s="19">
        <v>498.20320875</v>
      </c>
      <c r="H45" s="19">
        <v>536.053966533</v>
      </c>
      <c r="I45" s="19">
        <v>633.4137242380001</v>
      </c>
      <c r="J45" s="19">
        <v>760.5347621970001</v>
      </c>
      <c r="K45" s="19">
        <v>828.564454366</v>
      </c>
      <c r="L45" s="19">
        <v>1081.7392173140001</v>
      </c>
      <c r="M45" s="19">
        <v>1445.9713089999998</v>
      </c>
      <c r="N45" s="19">
        <v>1110.5646025930012</v>
      </c>
      <c r="O45" s="19">
        <v>1585.5695049340015</v>
      </c>
      <c r="P45" s="19">
        <v>1934.1774</v>
      </c>
      <c r="Q45" s="19">
        <v>1933.9618</v>
      </c>
      <c r="R45" s="19">
        <v>1928.1821255880002</v>
      </c>
      <c r="S45" s="20">
        <v>1986.590275006</v>
      </c>
    </row>
    <row r="46" spans="1:19" s="10" customFormat="1" ht="12.75" customHeight="1">
      <c r="A46" s="17" t="s">
        <v>76</v>
      </c>
      <c r="B46" s="19">
        <v>33.59581739</v>
      </c>
      <c r="C46" s="19">
        <v>42.12503940999999</v>
      </c>
      <c r="D46" s="19">
        <v>61.60536793</v>
      </c>
      <c r="E46" s="19">
        <v>62.44696738</v>
      </c>
      <c r="F46" s="19">
        <v>63.44833260099999</v>
      </c>
      <c r="G46" s="19">
        <v>60.86448155800001</v>
      </c>
      <c r="H46" s="19">
        <v>70.13354082800001</v>
      </c>
      <c r="I46" s="19">
        <v>84.79216184</v>
      </c>
      <c r="J46" s="19">
        <v>87.443775395</v>
      </c>
      <c r="K46" s="19">
        <v>80.14348028100001</v>
      </c>
      <c r="L46" s="19">
        <v>124.863917648</v>
      </c>
      <c r="M46" s="19">
        <v>147.34709099999998</v>
      </c>
      <c r="N46" s="19">
        <v>101.714827915</v>
      </c>
      <c r="O46" s="19">
        <v>206.82847052</v>
      </c>
      <c r="P46" s="19">
        <v>300.77680000000004</v>
      </c>
      <c r="Q46" s="19">
        <v>227.7975</v>
      </c>
      <c r="R46" s="19">
        <v>193.194974739</v>
      </c>
      <c r="S46" s="20">
        <v>195.89802350199997</v>
      </c>
    </row>
    <row r="47" spans="1:19" s="10" customFormat="1" ht="12.75" customHeight="1">
      <c r="A47" s="17" t="s">
        <v>77</v>
      </c>
      <c r="B47" s="19">
        <v>33.36935884</v>
      </c>
      <c r="C47" s="19">
        <v>49.3861122</v>
      </c>
      <c r="D47" s="19">
        <v>68.30319191</v>
      </c>
      <c r="E47" s="19">
        <v>69.36920690999999</v>
      </c>
      <c r="F47" s="19">
        <v>70.537387908</v>
      </c>
      <c r="G47" s="19">
        <v>91.11383209099998</v>
      </c>
      <c r="H47" s="19">
        <v>101.14084806599999</v>
      </c>
      <c r="I47" s="19">
        <v>126.256704145</v>
      </c>
      <c r="J47" s="19">
        <v>169.50761969500002</v>
      </c>
      <c r="K47" s="19">
        <v>191.66530281600004</v>
      </c>
      <c r="L47" s="19">
        <v>293.26526114100005</v>
      </c>
      <c r="M47" s="19">
        <v>419.810276</v>
      </c>
      <c r="N47" s="19">
        <v>293.84363056699993</v>
      </c>
      <c r="O47" s="19">
        <v>391.053867664</v>
      </c>
      <c r="P47" s="19">
        <v>450.12719999999996</v>
      </c>
      <c r="Q47" s="19">
        <v>462.68230000000005</v>
      </c>
      <c r="R47" s="19">
        <v>498.84471111999994</v>
      </c>
      <c r="S47" s="20">
        <v>495.664321925</v>
      </c>
    </row>
    <row r="48" spans="1:19" s="10" customFormat="1" ht="12.75" customHeight="1">
      <c r="A48" s="17" t="s">
        <v>78</v>
      </c>
      <c r="B48" s="19">
        <v>165.52639383000002</v>
      </c>
      <c r="C48" s="19">
        <v>223.05067711</v>
      </c>
      <c r="D48" s="19">
        <v>300.52627884000003</v>
      </c>
      <c r="E48" s="19">
        <v>282.70631194599997</v>
      </c>
      <c r="F48" s="19">
        <v>294.906733706</v>
      </c>
      <c r="G48" s="19">
        <v>342.570097376</v>
      </c>
      <c r="H48" s="19">
        <v>359.917703206</v>
      </c>
      <c r="I48" s="19">
        <v>417.40778006900007</v>
      </c>
      <c r="J48" s="19">
        <v>497.35296760399996</v>
      </c>
      <c r="K48" s="19">
        <v>551.0980254969999</v>
      </c>
      <c r="L48" s="19">
        <v>657.673449028</v>
      </c>
      <c r="M48" s="19">
        <v>867.758557</v>
      </c>
      <c r="N48" s="19">
        <v>707.6861409160011</v>
      </c>
      <c r="O48" s="19">
        <v>971.2231683790018</v>
      </c>
      <c r="P48" s="19">
        <v>1164.3545</v>
      </c>
      <c r="Q48" s="19">
        <v>1229.306</v>
      </c>
      <c r="R48" s="19">
        <v>1223.862874943</v>
      </c>
      <c r="S48" s="20">
        <v>1279.34960759</v>
      </c>
    </row>
    <row r="49" spans="1:19" s="10" customFormat="1" ht="12.75" customHeight="1">
      <c r="A49" s="17" t="s">
        <v>79</v>
      </c>
      <c r="B49" s="19">
        <v>2.404907</v>
      </c>
      <c r="C49" s="19">
        <v>2.99986216</v>
      </c>
      <c r="D49" s="19">
        <v>3.75742076</v>
      </c>
      <c r="E49" s="19">
        <v>3.4733546200000003</v>
      </c>
      <c r="F49" s="19">
        <v>7.288091099</v>
      </c>
      <c r="G49" s="19">
        <v>3.6547977250000003</v>
      </c>
      <c r="H49" s="19">
        <v>4.8618744330000006</v>
      </c>
      <c r="I49" s="19">
        <v>4.957078183999999</v>
      </c>
      <c r="J49" s="19">
        <v>6.230399503</v>
      </c>
      <c r="K49" s="19">
        <v>5.6576457719999995</v>
      </c>
      <c r="L49" s="19">
        <v>5.936589497</v>
      </c>
      <c r="M49" s="19">
        <v>11.055385000000001</v>
      </c>
      <c r="N49" s="19">
        <v>7.320003194999999</v>
      </c>
      <c r="O49" s="19">
        <v>16.463998371</v>
      </c>
      <c r="P49" s="19">
        <v>18.9189</v>
      </c>
      <c r="Q49" s="19">
        <v>14.176</v>
      </c>
      <c r="R49" s="19">
        <v>12.279564786</v>
      </c>
      <c r="S49" s="20">
        <v>15.678321989</v>
      </c>
    </row>
    <row r="50" spans="1:19" s="10" customFormat="1" ht="12.75" customHeight="1">
      <c r="A50" s="16" t="s">
        <v>80</v>
      </c>
      <c r="B50" s="19">
        <v>349.66589824</v>
      </c>
      <c r="C50" s="19">
        <v>467.34823953000006</v>
      </c>
      <c r="D50" s="19">
        <v>685.14065029</v>
      </c>
      <c r="E50" s="19">
        <v>645.961543806</v>
      </c>
      <c r="F50" s="19">
        <v>615.735778231</v>
      </c>
      <c r="G50" s="19">
        <v>582.6541496399999</v>
      </c>
      <c r="H50" s="19">
        <v>652.045983648</v>
      </c>
      <c r="I50" s="19">
        <v>813.6752991290001</v>
      </c>
      <c r="J50" s="19">
        <v>1043.1469403120002</v>
      </c>
      <c r="K50" s="19">
        <v>1393.042782136</v>
      </c>
      <c r="L50" s="19">
        <v>1863.4714500740001</v>
      </c>
      <c r="M50" s="19">
        <v>2589.6148890000004</v>
      </c>
      <c r="N50" s="19">
        <v>1823.4342501409997</v>
      </c>
      <c r="O50" s="19">
        <v>2782.465955731999</v>
      </c>
      <c r="P50" s="19">
        <v>3174.5344999999998</v>
      </c>
      <c r="Q50" s="19">
        <v>3639.1486</v>
      </c>
      <c r="R50" s="19">
        <v>3267.516078339</v>
      </c>
      <c r="S50" s="20">
        <v>3476.105730725</v>
      </c>
    </row>
    <row r="51" spans="1:19" s="10" customFormat="1" ht="12.75" customHeight="1">
      <c r="A51" s="17" t="s">
        <v>81</v>
      </c>
      <c r="B51" s="19">
        <v>5.0543121200000005</v>
      </c>
      <c r="C51" s="19">
        <v>6.0631001</v>
      </c>
      <c r="D51" s="19">
        <v>16.613771200000002</v>
      </c>
      <c r="E51" s="19">
        <v>8.66260653</v>
      </c>
      <c r="F51" s="19">
        <v>5.73749105</v>
      </c>
      <c r="G51" s="19">
        <v>8.534465287</v>
      </c>
      <c r="H51" s="19">
        <v>10.176471779</v>
      </c>
      <c r="I51" s="19">
        <v>10.475180941</v>
      </c>
      <c r="J51" s="19">
        <v>16.598235325999998</v>
      </c>
      <c r="K51" s="19">
        <v>21.955202203</v>
      </c>
      <c r="L51" s="19">
        <v>26.431929568000005</v>
      </c>
      <c r="M51" s="19">
        <v>84.62960399999999</v>
      </c>
      <c r="N51" s="19">
        <v>64.669281153</v>
      </c>
      <c r="O51" s="19">
        <v>89.139895707</v>
      </c>
      <c r="P51" s="19">
        <v>100.19809999999998</v>
      </c>
      <c r="Q51" s="19">
        <v>37.8926</v>
      </c>
      <c r="R51" s="19">
        <v>69.56535373000001</v>
      </c>
      <c r="S51" s="20">
        <v>171.364245183</v>
      </c>
    </row>
    <row r="52" spans="1:19" s="10" customFormat="1" ht="12.75" customHeight="1">
      <c r="A52" s="17" t="s">
        <v>82</v>
      </c>
      <c r="B52" s="19">
        <v>129.17712342000002</v>
      </c>
      <c r="C52" s="19">
        <v>173.70827346</v>
      </c>
      <c r="D52" s="19">
        <v>261.63124675</v>
      </c>
      <c r="E52" s="19">
        <v>226.989541905</v>
      </c>
      <c r="F52" s="19">
        <v>193.12068991899997</v>
      </c>
      <c r="G52" s="19">
        <v>214.477363904</v>
      </c>
      <c r="H52" s="19">
        <v>234.073439348</v>
      </c>
      <c r="I52" s="19">
        <v>308.44390079999994</v>
      </c>
      <c r="J52" s="19">
        <v>421.76726812500004</v>
      </c>
      <c r="K52" s="19">
        <v>579.6534004269998</v>
      </c>
      <c r="L52" s="19">
        <v>839.980049174</v>
      </c>
      <c r="M52" s="19">
        <v>1185.6219210000002</v>
      </c>
      <c r="N52" s="19">
        <v>705.457200967</v>
      </c>
      <c r="O52" s="19">
        <v>1288.2359647579997</v>
      </c>
      <c r="P52" s="19">
        <v>1345.2611</v>
      </c>
      <c r="Q52" s="19">
        <v>1480.183</v>
      </c>
      <c r="R52" s="19">
        <v>1338.987428236</v>
      </c>
      <c r="S52" s="20">
        <v>1289.9290739849998</v>
      </c>
    </row>
    <row r="53" spans="1:19" s="10" customFormat="1" ht="12.75" customHeight="1">
      <c r="A53" s="17" t="s">
        <v>83</v>
      </c>
      <c r="B53" s="19">
        <v>208.72428844000004</v>
      </c>
      <c r="C53" s="19">
        <v>281.45800885</v>
      </c>
      <c r="D53" s="19">
        <v>405.9827933700001</v>
      </c>
      <c r="E53" s="19">
        <v>407.922558331</v>
      </c>
      <c r="F53" s="19">
        <v>414.52279915</v>
      </c>
      <c r="G53" s="19">
        <v>357.111217355</v>
      </c>
      <c r="H53" s="19">
        <v>396.293294722</v>
      </c>
      <c r="I53" s="19">
        <v>453.33196372500004</v>
      </c>
      <c r="J53" s="19">
        <v>572.696337888</v>
      </c>
      <c r="K53" s="19">
        <v>764.586197975</v>
      </c>
      <c r="L53" s="19">
        <v>977.7514372769999</v>
      </c>
      <c r="M53" s="19">
        <v>1232.3976940000002</v>
      </c>
      <c r="N53" s="19">
        <v>998.6866968729997</v>
      </c>
      <c r="O53" s="19">
        <v>1279.0612101369998</v>
      </c>
      <c r="P53" s="19">
        <v>1630.5328000000002</v>
      </c>
      <c r="Q53" s="19">
        <v>1989.5875</v>
      </c>
      <c r="R53" s="19">
        <v>1691.8731349729999</v>
      </c>
      <c r="S53" s="20">
        <v>1865.3134109300001</v>
      </c>
    </row>
    <row r="54" spans="1:19" s="10" customFormat="1" ht="12.75" customHeight="1">
      <c r="A54" s="17" t="s">
        <v>84</v>
      </c>
      <c r="B54" s="19">
        <v>6.710174259999999</v>
      </c>
      <c r="C54" s="19">
        <v>6.1188571199999995</v>
      </c>
      <c r="D54" s="19">
        <v>0.9128389699999999</v>
      </c>
      <c r="E54" s="19">
        <v>2.3868370399999996</v>
      </c>
      <c r="F54" s="19">
        <v>2.354798112</v>
      </c>
      <c r="G54" s="19">
        <v>2.531103094</v>
      </c>
      <c r="H54" s="19">
        <v>11.502777799</v>
      </c>
      <c r="I54" s="19">
        <v>41.424253663</v>
      </c>
      <c r="J54" s="19">
        <v>32.085098972999994</v>
      </c>
      <c r="K54" s="19">
        <v>26.847981531</v>
      </c>
      <c r="L54" s="19">
        <v>19.308034054999997</v>
      </c>
      <c r="M54" s="19">
        <v>86.96567000000002</v>
      </c>
      <c r="N54" s="19">
        <v>54.621071148</v>
      </c>
      <c r="O54" s="19">
        <v>126.02888512999999</v>
      </c>
      <c r="P54" s="19">
        <v>98.54249999999999</v>
      </c>
      <c r="Q54" s="19">
        <v>131.4855</v>
      </c>
      <c r="R54" s="19">
        <v>167.09016140000003</v>
      </c>
      <c r="S54" s="20">
        <v>149.49900062700002</v>
      </c>
    </row>
    <row r="55" spans="1:19" s="10" customFormat="1" ht="12.75" customHeight="1">
      <c r="A55" s="16" t="s">
        <v>85</v>
      </c>
      <c r="B55" s="19">
        <v>504.89794384000004</v>
      </c>
      <c r="C55" s="19">
        <v>609.77092822</v>
      </c>
      <c r="D55" s="19">
        <v>789.1830711599997</v>
      </c>
      <c r="E55" s="19">
        <v>838.1426320759999</v>
      </c>
      <c r="F55" s="19">
        <v>857.9603519720001</v>
      </c>
      <c r="G55" s="19">
        <v>905.927101289</v>
      </c>
      <c r="H55" s="19">
        <v>995.875884824</v>
      </c>
      <c r="I55" s="19">
        <v>1254.270051709</v>
      </c>
      <c r="J55" s="19">
        <v>1514.7970310419998</v>
      </c>
      <c r="K55" s="19">
        <v>1774.0409026160003</v>
      </c>
      <c r="L55" s="19">
        <v>2274.5115371639995</v>
      </c>
      <c r="M55" s="19">
        <v>3083.3911580000004</v>
      </c>
      <c r="N55" s="19">
        <v>2418.4535927849997</v>
      </c>
      <c r="O55" s="19">
        <v>3430.6035541139995</v>
      </c>
      <c r="P55" s="19">
        <v>4270.4226</v>
      </c>
      <c r="Q55" s="19">
        <v>4535.956799999999</v>
      </c>
      <c r="R55" s="19">
        <v>4639.548101429999</v>
      </c>
      <c r="S55" s="20">
        <v>4629.084860370999</v>
      </c>
    </row>
    <row r="56" spans="1:19" s="10" customFormat="1" ht="12.75" customHeight="1">
      <c r="A56" s="17" t="s">
        <v>86</v>
      </c>
      <c r="B56" s="19">
        <v>447.94269391</v>
      </c>
      <c r="C56" s="19">
        <v>542.06823367</v>
      </c>
      <c r="D56" s="19">
        <v>690.9657117199997</v>
      </c>
      <c r="E56" s="19">
        <v>728.639621684</v>
      </c>
      <c r="F56" s="19">
        <v>729.959699574</v>
      </c>
      <c r="G56" s="19">
        <v>770.243649229</v>
      </c>
      <c r="H56" s="19">
        <v>848.3342736149999</v>
      </c>
      <c r="I56" s="19">
        <v>1076.524628467</v>
      </c>
      <c r="J56" s="19">
        <v>1309.8515415509999</v>
      </c>
      <c r="K56" s="19">
        <v>1538.2275526930002</v>
      </c>
      <c r="L56" s="19">
        <v>1998.0212700030002</v>
      </c>
      <c r="M56" s="19">
        <v>2680.8048249999997</v>
      </c>
      <c r="N56" s="19">
        <v>2020.222964376</v>
      </c>
      <c r="O56" s="19">
        <v>2921.9045563699997</v>
      </c>
      <c r="P56" s="19">
        <v>3728.6411</v>
      </c>
      <c r="Q56" s="19">
        <v>3919.8861</v>
      </c>
      <c r="R56" s="19">
        <v>3966.536466125</v>
      </c>
      <c r="S56" s="20">
        <v>3973.775621504</v>
      </c>
    </row>
    <row r="57" spans="1:19" s="10" customFormat="1" ht="12.75" customHeight="1">
      <c r="A57" s="17" t="s">
        <v>87</v>
      </c>
      <c r="B57" s="19">
        <v>56.955249929999994</v>
      </c>
      <c r="C57" s="19">
        <v>67.70269455</v>
      </c>
      <c r="D57" s="19">
        <v>98.21735944000001</v>
      </c>
      <c r="E57" s="19">
        <v>109.503010392</v>
      </c>
      <c r="F57" s="19">
        <v>128.000652398</v>
      </c>
      <c r="G57" s="19">
        <v>135.68345205999998</v>
      </c>
      <c r="H57" s="19">
        <v>147.541611209</v>
      </c>
      <c r="I57" s="19">
        <v>177.745423242</v>
      </c>
      <c r="J57" s="19">
        <v>204.945489491</v>
      </c>
      <c r="K57" s="19">
        <v>235.81334992299998</v>
      </c>
      <c r="L57" s="19">
        <v>276.490267161</v>
      </c>
      <c r="M57" s="19">
        <v>402.586333</v>
      </c>
      <c r="N57" s="19">
        <v>398.230628409</v>
      </c>
      <c r="O57" s="19">
        <v>508.698997744</v>
      </c>
      <c r="P57" s="19">
        <v>541.7815</v>
      </c>
      <c r="Q57" s="19">
        <v>616.0707</v>
      </c>
      <c r="R57" s="19">
        <v>673.011635305</v>
      </c>
      <c r="S57" s="20">
        <v>655.309238867</v>
      </c>
    </row>
    <row r="58" spans="1:19" s="7" customFormat="1" ht="14.25" customHeight="1">
      <c r="A58" s="30" t="s">
        <v>88</v>
      </c>
      <c r="B58" s="21">
        <v>1234.7386152</v>
      </c>
      <c r="C58" s="21">
        <v>1803.9737445299997</v>
      </c>
      <c r="D58" s="21">
        <v>2548.9845381699997</v>
      </c>
      <c r="E58" s="21">
        <v>2936.649893549</v>
      </c>
      <c r="F58" s="21">
        <v>2004.0634345350002</v>
      </c>
      <c r="G58" s="21">
        <v>1925.6566007650001</v>
      </c>
      <c r="H58" s="21">
        <v>2064.292721922</v>
      </c>
      <c r="I58" s="21">
        <v>2469.622788457</v>
      </c>
      <c r="J58" s="21">
        <v>3235.063566064</v>
      </c>
      <c r="K58" s="21">
        <v>4388.503358563</v>
      </c>
      <c r="L58" s="21">
        <v>6248.097561023</v>
      </c>
      <c r="M58" s="21">
        <v>9943.513678999996</v>
      </c>
      <c r="N58" s="21">
        <v>7287.317445476999</v>
      </c>
      <c r="O58" s="21">
        <v>9746.335185706</v>
      </c>
      <c r="P58" s="21">
        <v>12426.741635952001</v>
      </c>
      <c r="Q58" s="21">
        <v>14199.330999999996</v>
      </c>
      <c r="R58" s="21">
        <v>14486.899766256998</v>
      </c>
      <c r="S58" s="22">
        <v>13665.765374333998</v>
      </c>
    </row>
    <row r="59" spans="1:19" s="10" customFormat="1" ht="12.75" customHeight="1">
      <c r="A59" s="15" t="s">
        <v>89</v>
      </c>
      <c r="B59" s="19">
        <v>80.9362554</v>
      </c>
      <c r="C59" s="19">
        <v>135.21688953</v>
      </c>
      <c r="D59" s="19">
        <v>249.30802425999997</v>
      </c>
      <c r="E59" s="19">
        <v>281.619116368</v>
      </c>
      <c r="F59" s="19">
        <v>193.388382741</v>
      </c>
      <c r="G59" s="19">
        <v>305.37984582599995</v>
      </c>
      <c r="H59" s="19">
        <v>223.379849403</v>
      </c>
      <c r="I59" s="19">
        <v>216.77705342300004</v>
      </c>
      <c r="J59" s="19">
        <v>346.5093335760001</v>
      </c>
      <c r="K59" s="19">
        <v>527.811758636</v>
      </c>
      <c r="L59" s="19">
        <v>659.424885066</v>
      </c>
      <c r="M59" s="19">
        <v>1469.922916</v>
      </c>
      <c r="N59" s="19">
        <v>939.865638665</v>
      </c>
      <c r="O59" s="19">
        <v>1213.405275106</v>
      </c>
      <c r="P59" s="19">
        <v>1605.9202</v>
      </c>
      <c r="Q59" s="19">
        <v>1664.9365</v>
      </c>
      <c r="R59" s="19">
        <v>1615.6566176170002</v>
      </c>
      <c r="S59" s="20">
        <v>1580.453053241</v>
      </c>
    </row>
    <row r="60" spans="1:19" s="10" customFormat="1" ht="12.75" customHeight="1">
      <c r="A60" s="17" t="s">
        <v>90</v>
      </c>
      <c r="B60" s="19">
        <v>0.14561456</v>
      </c>
      <c r="C60" s="19">
        <v>0.5147942399999998</v>
      </c>
      <c r="D60" s="19">
        <v>0.44725376</v>
      </c>
      <c r="E60" s="19">
        <v>0.71958198</v>
      </c>
      <c r="F60" s="19">
        <v>0.186344795</v>
      </c>
      <c r="G60" s="19">
        <v>0.21558526999999997</v>
      </c>
      <c r="H60" s="19">
        <v>0.11744022500000001</v>
      </c>
      <c r="I60" s="19">
        <v>0.10410535400000001</v>
      </c>
      <c r="J60" s="19">
        <v>0.14642216100000002</v>
      </c>
      <c r="K60" s="19">
        <v>0.23226340500000003</v>
      </c>
      <c r="L60" s="19">
        <v>0.299406016</v>
      </c>
      <c r="M60" s="19">
        <v>0.4254030000000001</v>
      </c>
      <c r="N60" s="19">
        <v>1.837073414</v>
      </c>
      <c r="O60" s="19">
        <v>3.3310805179999994</v>
      </c>
      <c r="P60" s="19">
        <v>4.6968</v>
      </c>
      <c r="Q60" s="19">
        <v>4.0027</v>
      </c>
      <c r="R60" s="19">
        <v>3.585470554</v>
      </c>
      <c r="S60" s="20">
        <v>5.133612103</v>
      </c>
    </row>
    <row r="61" spans="1:19" s="10" customFormat="1" ht="12.75" customHeight="1">
      <c r="A61" s="17" t="s">
        <v>91</v>
      </c>
      <c r="B61" s="19">
        <v>8.66153399</v>
      </c>
      <c r="C61" s="19">
        <v>26.47284397</v>
      </c>
      <c r="D61" s="19">
        <v>89.55016130000001</v>
      </c>
      <c r="E61" s="19">
        <v>77.93879981500001</v>
      </c>
      <c r="F61" s="19">
        <v>23.376796936</v>
      </c>
      <c r="G61" s="19">
        <v>26.972816191</v>
      </c>
      <c r="H61" s="19">
        <v>38.586009339</v>
      </c>
      <c r="I61" s="19">
        <v>31.549981013</v>
      </c>
      <c r="J61" s="19">
        <v>69.808742302</v>
      </c>
      <c r="K61" s="19">
        <v>106.93028192599999</v>
      </c>
      <c r="L61" s="19">
        <v>132.69673229100002</v>
      </c>
      <c r="M61" s="19">
        <v>521.89779</v>
      </c>
      <c r="N61" s="19">
        <v>258.72798737</v>
      </c>
      <c r="O61" s="19">
        <v>344.25526698100003</v>
      </c>
      <c r="P61" s="19">
        <v>426.11620000000005</v>
      </c>
      <c r="Q61" s="19">
        <v>427.9592999999999</v>
      </c>
      <c r="R61" s="19">
        <v>461.59231806900004</v>
      </c>
      <c r="S61" s="20">
        <v>391.91326488300007</v>
      </c>
    </row>
    <row r="62" spans="1:19" s="10" customFormat="1" ht="12.75" customHeight="1">
      <c r="A62" s="17" t="s">
        <v>92</v>
      </c>
      <c r="B62" s="19">
        <v>72.12910685</v>
      </c>
      <c r="C62" s="19">
        <v>108.22925132</v>
      </c>
      <c r="D62" s="19">
        <v>159.31060919999996</v>
      </c>
      <c r="E62" s="19">
        <v>202.960734573</v>
      </c>
      <c r="F62" s="19">
        <v>169.82524101000004</v>
      </c>
      <c r="G62" s="19">
        <v>278.191444365</v>
      </c>
      <c r="H62" s="19">
        <v>184.67639983900006</v>
      </c>
      <c r="I62" s="19">
        <v>185.122967056</v>
      </c>
      <c r="J62" s="19">
        <v>276.554169113</v>
      </c>
      <c r="K62" s="19">
        <v>420.649213305</v>
      </c>
      <c r="L62" s="19">
        <v>526.428746759</v>
      </c>
      <c r="M62" s="19">
        <v>947.5997229999999</v>
      </c>
      <c r="N62" s="19">
        <v>679.300577881</v>
      </c>
      <c r="O62" s="19">
        <v>865.818927607</v>
      </c>
      <c r="P62" s="19">
        <v>1175.1072000000001</v>
      </c>
      <c r="Q62" s="19">
        <v>1232.9744999999998</v>
      </c>
      <c r="R62" s="19">
        <v>1150.4788289940002</v>
      </c>
      <c r="S62" s="20">
        <v>1183.406176255</v>
      </c>
    </row>
    <row r="63" spans="1:19" s="10" customFormat="1" ht="12.75">
      <c r="A63" s="15" t="s">
        <v>93</v>
      </c>
      <c r="B63" s="19">
        <v>42.45133728</v>
      </c>
      <c r="C63" s="19">
        <v>33.55957144</v>
      </c>
      <c r="D63" s="19">
        <v>41.22465185</v>
      </c>
      <c r="E63" s="19">
        <v>30.082854232000003</v>
      </c>
      <c r="F63" s="19">
        <v>22.266316648000004</v>
      </c>
      <c r="G63" s="19">
        <v>22.031749864</v>
      </c>
      <c r="H63" s="19">
        <v>18.175147839000005</v>
      </c>
      <c r="I63" s="19">
        <v>31.492318718</v>
      </c>
      <c r="J63" s="19">
        <v>40.89490242299999</v>
      </c>
      <c r="K63" s="19">
        <v>33.45391108199999</v>
      </c>
      <c r="L63" s="19">
        <v>55.180675560000005</v>
      </c>
      <c r="M63" s="19">
        <v>100.19586200000002</v>
      </c>
      <c r="N63" s="19">
        <v>76.214424542</v>
      </c>
      <c r="O63" s="19">
        <v>85.347367851</v>
      </c>
      <c r="P63" s="19">
        <v>116.560370901</v>
      </c>
      <c r="Q63" s="19">
        <v>145.4681</v>
      </c>
      <c r="R63" s="19">
        <v>137.41004906999999</v>
      </c>
      <c r="S63" s="20">
        <v>148.57953037</v>
      </c>
    </row>
    <row r="64" spans="1:19" s="10" customFormat="1" ht="12.75" customHeight="1">
      <c r="A64" s="16" t="s">
        <v>94</v>
      </c>
      <c r="B64" s="19">
        <v>15.480989349999996</v>
      </c>
      <c r="C64" s="19">
        <v>8.96898427</v>
      </c>
      <c r="D64" s="19">
        <v>21.3394208</v>
      </c>
      <c r="E64" s="19">
        <v>14.290688022000001</v>
      </c>
      <c r="F64" s="19">
        <v>9.583724744</v>
      </c>
      <c r="G64" s="19">
        <v>16.677636785999997</v>
      </c>
      <c r="H64" s="19">
        <v>13.429025509</v>
      </c>
      <c r="I64" s="19">
        <v>17.739539193</v>
      </c>
      <c r="J64" s="19">
        <v>25.288346402</v>
      </c>
      <c r="K64" s="19">
        <v>21.134224784</v>
      </c>
      <c r="L64" s="19">
        <v>30.900377779000003</v>
      </c>
      <c r="M64" s="19">
        <v>51.252885</v>
      </c>
      <c r="N64" s="19">
        <v>47.994257023</v>
      </c>
      <c r="O64" s="19">
        <v>48.574694348</v>
      </c>
      <c r="P64" s="19">
        <v>64.971747399</v>
      </c>
      <c r="Q64" s="19">
        <v>74.848</v>
      </c>
      <c r="R64" s="19">
        <v>81.408455742</v>
      </c>
      <c r="S64" s="20">
        <v>87.513683835</v>
      </c>
    </row>
    <row r="65" spans="1:19" s="10" customFormat="1" ht="12.75" customHeight="1">
      <c r="A65" s="16" t="s">
        <v>95</v>
      </c>
      <c r="B65" s="19">
        <v>0.7472617800000001</v>
      </c>
      <c r="C65" s="19">
        <v>0.69520071</v>
      </c>
      <c r="D65" s="19">
        <v>1.70263145</v>
      </c>
      <c r="E65" s="19">
        <v>0.46384017</v>
      </c>
      <c r="F65" s="19">
        <v>0.754533553</v>
      </c>
      <c r="G65" s="19">
        <v>1.466018026</v>
      </c>
      <c r="H65" s="19">
        <v>0.592442338</v>
      </c>
      <c r="I65" s="19">
        <v>2.252794934</v>
      </c>
      <c r="J65" s="19">
        <v>2.6095560490000005</v>
      </c>
      <c r="K65" s="19">
        <v>1.1681034090000002</v>
      </c>
      <c r="L65" s="19">
        <v>4.471377479000001</v>
      </c>
      <c r="M65" s="19">
        <v>7.698072000000001</v>
      </c>
      <c r="N65" s="19">
        <v>2.7601086039999996</v>
      </c>
      <c r="O65" s="19">
        <v>3.63452125</v>
      </c>
      <c r="P65" s="19">
        <v>2.6885854819999997</v>
      </c>
      <c r="Q65" s="19">
        <v>3.6599000000000004</v>
      </c>
      <c r="R65" s="19">
        <v>4.748477978</v>
      </c>
      <c r="S65" s="20">
        <v>4.388037307</v>
      </c>
    </row>
    <row r="66" spans="1:19" s="10" customFormat="1" ht="12.75" customHeight="1">
      <c r="A66" s="16" t="s">
        <v>112</v>
      </c>
      <c r="B66" s="19">
        <v>26.22308615</v>
      </c>
      <c r="C66" s="19">
        <v>23.89538646</v>
      </c>
      <c r="D66" s="19">
        <v>18.182599599999996</v>
      </c>
      <c r="E66" s="19">
        <v>15.32832604</v>
      </c>
      <c r="F66" s="19">
        <v>11.928058351000002</v>
      </c>
      <c r="G66" s="19">
        <v>3.8880950519999997</v>
      </c>
      <c r="H66" s="19">
        <v>4.153679992</v>
      </c>
      <c r="I66" s="19">
        <v>11.499984591</v>
      </c>
      <c r="J66" s="19">
        <v>12.993449686</v>
      </c>
      <c r="K66" s="19">
        <v>11.151582889</v>
      </c>
      <c r="L66" s="19">
        <v>19.808920302</v>
      </c>
      <c r="M66" s="19">
        <v>41.244904999999996</v>
      </c>
      <c r="N66" s="19">
        <v>25.460058915</v>
      </c>
      <c r="O66" s="19">
        <v>33.138152253</v>
      </c>
      <c r="P66" s="19">
        <v>48.900038020000004</v>
      </c>
      <c r="Q66" s="19">
        <v>66.9602</v>
      </c>
      <c r="R66" s="19">
        <v>51.25311535000001</v>
      </c>
      <c r="S66" s="20">
        <v>56.677809228</v>
      </c>
    </row>
    <row r="67" spans="1:19" s="10" customFormat="1" ht="12.75" customHeight="1">
      <c r="A67" s="15" t="s">
        <v>96</v>
      </c>
      <c r="B67" s="19">
        <v>742.90377123</v>
      </c>
      <c r="C67" s="19">
        <v>1043.56729385</v>
      </c>
      <c r="D67" s="19">
        <v>1547.7683518000001</v>
      </c>
      <c r="E67" s="19">
        <v>2089.4297301449997</v>
      </c>
      <c r="F67" s="19">
        <v>1396.655005122</v>
      </c>
      <c r="G67" s="19">
        <v>1257.292647198</v>
      </c>
      <c r="H67" s="19">
        <v>1464.471456118</v>
      </c>
      <c r="I67" s="19">
        <v>1707.1032382409999</v>
      </c>
      <c r="J67" s="19">
        <v>2181.7018402840004</v>
      </c>
      <c r="K67" s="19">
        <v>2902.965466165</v>
      </c>
      <c r="L67" s="19">
        <v>4185.77983754</v>
      </c>
      <c r="M67" s="19">
        <v>6127.261174</v>
      </c>
      <c r="N67" s="19">
        <v>4745.6455343299995</v>
      </c>
      <c r="O67" s="19">
        <v>5908.160551760002</v>
      </c>
      <c r="P67" s="19">
        <v>7714.041602346</v>
      </c>
      <c r="Q67" s="19">
        <v>8640.713</v>
      </c>
      <c r="R67" s="19">
        <v>8785.911956135</v>
      </c>
      <c r="S67" s="20">
        <v>9148.971529711001</v>
      </c>
    </row>
    <row r="68" spans="1:19" s="10" customFormat="1" ht="12.75">
      <c r="A68" s="16" t="s">
        <v>111</v>
      </c>
      <c r="B68" s="19">
        <v>134.57006988999998</v>
      </c>
      <c r="C68" s="19">
        <v>190.61934329</v>
      </c>
      <c r="D68" s="19">
        <v>313.80389350999997</v>
      </c>
      <c r="E68" s="19">
        <v>363.71073357399996</v>
      </c>
      <c r="F68" s="19">
        <v>294.439313211</v>
      </c>
      <c r="G68" s="19">
        <v>281.519571168</v>
      </c>
      <c r="H68" s="19">
        <v>314.3336623320001</v>
      </c>
      <c r="I68" s="19">
        <v>394.87106740400003</v>
      </c>
      <c r="J68" s="19">
        <v>436.25708085499997</v>
      </c>
      <c r="K68" s="19">
        <v>531.785526771</v>
      </c>
      <c r="L68" s="19">
        <v>726.1590334069999</v>
      </c>
      <c r="M68" s="19">
        <v>959.5663740000001</v>
      </c>
      <c r="N68" s="19">
        <v>890.6036229220002</v>
      </c>
      <c r="O68" s="19">
        <v>1113.0111285090004</v>
      </c>
      <c r="P68" s="19">
        <v>1326.5892330719998</v>
      </c>
      <c r="Q68" s="19">
        <v>1485.1594999999998</v>
      </c>
      <c r="R68" s="19">
        <v>1600.628858002</v>
      </c>
      <c r="S68" s="20">
        <v>1575.2232266369997</v>
      </c>
    </row>
    <row r="69" spans="1:19" s="10" customFormat="1" ht="12.75" customHeight="1">
      <c r="A69" s="16" t="s">
        <v>97</v>
      </c>
      <c r="B69" s="19">
        <v>20.289148009999998</v>
      </c>
      <c r="C69" s="19">
        <v>32.855874959999994</v>
      </c>
      <c r="D69" s="19">
        <v>48.169814469999984</v>
      </c>
      <c r="E69" s="19">
        <v>46.786161396</v>
      </c>
      <c r="F69" s="19">
        <v>32.561910549000004</v>
      </c>
      <c r="G69" s="19">
        <v>38.986627129999995</v>
      </c>
      <c r="H69" s="19">
        <v>41.22517309</v>
      </c>
      <c r="I69" s="19">
        <v>54.645273601</v>
      </c>
      <c r="J69" s="19">
        <v>69.23956436099999</v>
      </c>
      <c r="K69" s="19">
        <v>83.59243391300001</v>
      </c>
      <c r="L69" s="19">
        <v>116.58543011600001</v>
      </c>
      <c r="M69" s="19">
        <v>159.515816</v>
      </c>
      <c r="N69" s="19">
        <v>121.84354546299998</v>
      </c>
      <c r="O69" s="19">
        <v>165.622642657</v>
      </c>
      <c r="P69" s="19">
        <v>213.57902306200003</v>
      </c>
      <c r="Q69" s="19">
        <v>243.71900000000002</v>
      </c>
      <c r="R69" s="19">
        <v>252.971704979</v>
      </c>
      <c r="S69" s="20">
        <v>259.351741929</v>
      </c>
    </row>
    <row r="70" spans="1:19" s="10" customFormat="1" ht="12.75">
      <c r="A70" s="16" t="s">
        <v>98</v>
      </c>
      <c r="B70" s="19">
        <v>79.70812752</v>
      </c>
      <c r="C70" s="19">
        <v>99.03580739000002</v>
      </c>
      <c r="D70" s="19">
        <v>146.16527727999997</v>
      </c>
      <c r="E70" s="19">
        <v>159.750958451</v>
      </c>
      <c r="F70" s="19">
        <v>110.71775443</v>
      </c>
      <c r="G70" s="19">
        <v>108.90734142800001</v>
      </c>
      <c r="H70" s="19">
        <v>145.64842678600002</v>
      </c>
      <c r="I70" s="19">
        <v>150.48080149499998</v>
      </c>
      <c r="J70" s="19">
        <v>197.509861769</v>
      </c>
      <c r="K70" s="19">
        <v>252.446115181</v>
      </c>
      <c r="L70" s="19">
        <v>356.8342447779999</v>
      </c>
      <c r="M70" s="19">
        <v>613.337553</v>
      </c>
      <c r="N70" s="19">
        <v>418.0279899529999</v>
      </c>
      <c r="O70" s="19">
        <v>461.985253418</v>
      </c>
      <c r="P70" s="19">
        <v>650.096669511</v>
      </c>
      <c r="Q70" s="19">
        <v>696.2335</v>
      </c>
      <c r="R70" s="19">
        <v>672.230738693</v>
      </c>
      <c r="S70" s="20">
        <v>668.051531406</v>
      </c>
    </row>
    <row r="71" spans="1:19" s="10" customFormat="1" ht="12.75" customHeight="1">
      <c r="A71" s="16" t="s">
        <v>99</v>
      </c>
      <c r="B71" s="19">
        <v>398.90374855</v>
      </c>
      <c r="C71" s="19">
        <v>535.35564362</v>
      </c>
      <c r="D71" s="19">
        <v>648.0194728600001</v>
      </c>
      <c r="E71" s="19">
        <v>1029.5898115530001</v>
      </c>
      <c r="F71" s="19">
        <v>605.1387590239999</v>
      </c>
      <c r="G71" s="19">
        <v>546.326682803</v>
      </c>
      <c r="H71" s="19">
        <v>624.208528662</v>
      </c>
      <c r="I71" s="19">
        <v>697.894729931</v>
      </c>
      <c r="J71" s="19">
        <v>945.557958309</v>
      </c>
      <c r="K71" s="19">
        <v>1303.407359069</v>
      </c>
      <c r="L71" s="19">
        <v>1865.2428021370004</v>
      </c>
      <c r="M71" s="19">
        <v>2895.882196</v>
      </c>
      <c r="N71" s="19">
        <v>2328.124268678999</v>
      </c>
      <c r="O71" s="19">
        <v>2956.5594359370007</v>
      </c>
      <c r="P71" s="19">
        <v>3948.4245913279997</v>
      </c>
      <c r="Q71" s="19">
        <v>4400.4963</v>
      </c>
      <c r="R71" s="19">
        <v>4325.708391502</v>
      </c>
      <c r="S71" s="20">
        <v>4232.776805395</v>
      </c>
    </row>
    <row r="72" spans="1:19" s="10" customFormat="1" ht="12.75" customHeight="1">
      <c r="A72" s="16" t="s">
        <v>100</v>
      </c>
      <c r="B72" s="19">
        <v>109.43267726</v>
      </c>
      <c r="C72" s="19">
        <v>185.70062459000002</v>
      </c>
      <c r="D72" s="19">
        <v>391.60989368</v>
      </c>
      <c r="E72" s="19">
        <v>489.592065171</v>
      </c>
      <c r="F72" s="19">
        <v>353.797267908</v>
      </c>
      <c r="G72" s="19">
        <v>281.55242466899995</v>
      </c>
      <c r="H72" s="19">
        <v>339.05566524799997</v>
      </c>
      <c r="I72" s="19">
        <v>409.21136580999996</v>
      </c>
      <c r="J72" s="19">
        <v>536.722180571</v>
      </c>
      <c r="K72" s="19">
        <v>731.734031231</v>
      </c>
      <c r="L72" s="19">
        <v>1120.958327102</v>
      </c>
      <c r="M72" s="19">
        <v>1498.9592349999998</v>
      </c>
      <c r="N72" s="19">
        <v>987.0461073130001</v>
      </c>
      <c r="O72" s="19">
        <v>1210.9820912389998</v>
      </c>
      <c r="P72" s="19">
        <v>1575.3520853730001</v>
      </c>
      <c r="Q72" s="19">
        <v>1815.1047</v>
      </c>
      <c r="R72" s="19">
        <v>1934.3722629589997</v>
      </c>
      <c r="S72" s="20">
        <v>2413.5682243439996</v>
      </c>
    </row>
    <row r="73" spans="1:19" s="10" customFormat="1" ht="12.75" customHeight="1">
      <c r="A73" s="15" t="s">
        <v>101</v>
      </c>
      <c r="B73" s="19">
        <v>368.44725128999994</v>
      </c>
      <c r="C73" s="19">
        <v>591.62998971</v>
      </c>
      <c r="D73" s="19">
        <v>710.68351026</v>
      </c>
      <c r="E73" s="19">
        <v>535.518192804</v>
      </c>
      <c r="F73" s="19">
        <v>391.753730024</v>
      </c>
      <c r="G73" s="19">
        <v>340.952357877</v>
      </c>
      <c r="H73" s="19">
        <v>358.266268562</v>
      </c>
      <c r="I73" s="19">
        <v>514.250178075</v>
      </c>
      <c r="J73" s="19">
        <v>665.9574897809999</v>
      </c>
      <c r="K73" s="19">
        <v>924.2722226799999</v>
      </c>
      <c r="L73" s="19">
        <v>1347.7121628569998</v>
      </c>
      <c r="M73" s="19">
        <v>2246.1337270000004</v>
      </c>
      <c r="N73" s="19">
        <v>1525.59184794</v>
      </c>
      <c r="O73" s="19">
        <v>2539.421990989</v>
      </c>
      <c r="P73" s="19">
        <v>2990.219462705</v>
      </c>
      <c r="Q73" s="19">
        <v>3748.2134</v>
      </c>
      <c r="R73" s="19">
        <v>3947.921143434999</v>
      </c>
      <c r="S73" s="20">
        <v>2787.761261012</v>
      </c>
    </row>
    <row r="74" spans="1:19" s="10" customFormat="1" ht="12.75">
      <c r="A74" s="16" t="s">
        <v>102</v>
      </c>
      <c r="B74" s="19">
        <v>168.41945968000002</v>
      </c>
      <c r="C74" s="19">
        <v>224.58114815000002</v>
      </c>
      <c r="D74" s="19">
        <v>262.95517658000006</v>
      </c>
      <c r="E74" s="19">
        <v>249.673262044</v>
      </c>
      <c r="F74" s="19">
        <v>223.076922985</v>
      </c>
      <c r="G74" s="19">
        <v>220.61943852700003</v>
      </c>
      <c r="H74" s="19">
        <v>241.266147857</v>
      </c>
      <c r="I74" s="19">
        <v>272.41144464</v>
      </c>
      <c r="J74" s="19">
        <v>345.18049360799995</v>
      </c>
      <c r="K74" s="19">
        <v>407.65606992799997</v>
      </c>
      <c r="L74" s="19">
        <v>537.168647243</v>
      </c>
      <c r="M74" s="19">
        <v>723.2407440000002</v>
      </c>
      <c r="N74" s="19">
        <v>624.9595604149999</v>
      </c>
      <c r="O74" s="19">
        <v>839.88303405</v>
      </c>
      <c r="P74" s="19">
        <v>1004.6920443859999</v>
      </c>
      <c r="Q74" s="19">
        <v>1174.5994</v>
      </c>
      <c r="R74" s="19">
        <v>1195.9264136809998</v>
      </c>
      <c r="S74" s="20">
        <v>1100.672533524</v>
      </c>
    </row>
    <row r="75" spans="1:19" s="10" customFormat="1" ht="12.75" customHeight="1">
      <c r="A75" s="16" t="s">
        <v>103</v>
      </c>
      <c r="B75" s="19">
        <v>194.63813795000002</v>
      </c>
      <c r="C75" s="19">
        <v>352.38724278999996</v>
      </c>
      <c r="D75" s="19">
        <v>440.6637675600001</v>
      </c>
      <c r="E75" s="19">
        <v>274.89805438</v>
      </c>
      <c r="F75" s="19">
        <v>158.94289066599998</v>
      </c>
      <c r="G75" s="19">
        <v>110.62346098999998</v>
      </c>
      <c r="H75" s="19">
        <v>106.680923187</v>
      </c>
      <c r="I75" s="19">
        <v>228.898362016</v>
      </c>
      <c r="J75" s="19">
        <v>307.742268829</v>
      </c>
      <c r="K75" s="19">
        <v>498.500708932</v>
      </c>
      <c r="L75" s="19">
        <v>788.2455217849999</v>
      </c>
      <c r="M75" s="19">
        <v>1486.6259660000003</v>
      </c>
      <c r="N75" s="19">
        <v>855.335535291</v>
      </c>
      <c r="O75" s="19">
        <v>1648.1725727970002</v>
      </c>
      <c r="P75" s="19">
        <v>1936.1579555250003</v>
      </c>
      <c r="Q75" s="19">
        <v>2516.0164</v>
      </c>
      <c r="R75" s="19">
        <v>2690.897599326</v>
      </c>
      <c r="S75" s="20">
        <v>1632.965475247</v>
      </c>
    </row>
    <row r="76" spans="1:19" s="10" customFormat="1" ht="12.75" customHeight="1">
      <c r="A76" s="16" t="s">
        <v>104</v>
      </c>
      <c r="B76" s="19">
        <v>5.389653660000001</v>
      </c>
      <c r="C76" s="19">
        <v>14.66159877</v>
      </c>
      <c r="D76" s="19">
        <v>7.064566119999999</v>
      </c>
      <c r="E76" s="19">
        <v>10.946876379999999</v>
      </c>
      <c r="F76" s="19">
        <v>9.733916373</v>
      </c>
      <c r="G76" s="19">
        <v>9.709458360000001</v>
      </c>
      <c r="H76" s="19">
        <v>10.319197518000001</v>
      </c>
      <c r="I76" s="19">
        <v>12.940371419000002</v>
      </c>
      <c r="J76" s="19">
        <v>13.091468335999998</v>
      </c>
      <c r="K76" s="19">
        <v>18.11544382</v>
      </c>
      <c r="L76" s="19">
        <v>22.297993829000003</v>
      </c>
      <c r="M76" s="19">
        <v>36.267017</v>
      </c>
      <c r="N76" s="19">
        <v>45.296752233999996</v>
      </c>
      <c r="O76" s="19">
        <v>51.366384142</v>
      </c>
      <c r="P76" s="19">
        <v>49.36946279400001</v>
      </c>
      <c r="Q76" s="19">
        <v>57.5976</v>
      </c>
      <c r="R76" s="19">
        <v>61.09713042799999</v>
      </c>
      <c r="S76" s="20">
        <v>54.123252240999996</v>
      </c>
    </row>
    <row r="77" spans="1:19" s="10" customFormat="1" ht="14.25" customHeight="1">
      <c r="A77" s="18" t="s">
        <v>105</v>
      </c>
      <c r="B77" s="25">
        <v>3.2617731699999997</v>
      </c>
      <c r="C77" s="25">
        <v>1.11301265</v>
      </c>
      <c r="D77" s="25">
        <v>3.6932451</v>
      </c>
      <c r="E77" s="25">
        <v>4.01148695</v>
      </c>
      <c r="F77" s="25">
        <v>3.11645845</v>
      </c>
      <c r="G77" s="25">
        <v>5.132910125</v>
      </c>
      <c r="H77" s="25">
        <v>7.164599149000001</v>
      </c>
      <c r="I77" s="25">
        <v>0.771234326</v>
      </c>
      <c r="J77" s="25">
        <v>2.292771313</v>
      </c>
      <c r="K77" s="25">
        <v>7.20157462</v>
      </c>
      <c r="L77" s="25">
        <v>29.802941960000002</v>
      </c>
      <c r="M77" s="25">
        <v>35.922424</v>
      </c>
      <c r="N77" s="25">
        <v>14.653656664000001</v>
      </c>
      <c r="O77" s="25">
        <v>4.293187438</v>
      </c>
      <c r="P77" s="25">
        <v>30.999083653</v>
      </c>
      <c r="Q77" s="25">
        <v>15.5498</v>
      </c>
      <c r="R77" s="25">
        <v>18.434135294</v>
      </c>
      <c r="S77" s="26">
        <v>35.515903995</v>
      </c>
    </row>
    <row r="78" spans="1:3" ht="17.25" customHeight="1">
      <c r="A78" s="28" t="s">
        <v>115</v>
      </c>
      <c r="B78" s="3"/>
      <c r="C78" s="3"/>
    </row>
    <row r="79" spans="1:3" s="10" customFormat="1" ht="17.25" customHeight="1">
      <c r="A79" s="4" t="s">
        <v>114</v>
      </c>
      <c r="B79" s="29"/>
      <c r="C79" s="29"/>
    </row>
    <row r="80" spans="1:3" ht="12.75">
      <c r="A80" s="4"/>
      <c r="B80" s="4"/>
      <c r="C80" s="4"/>
    </row>
  </sheetData>
  <sheetProtection/>
  <mergeCells count="3">
    <mergeCell ref="A1:R1"/>
    <mergeCell ref="A2:R2"/>
    <mergeCell ref="A3:D3"/>
  </mergeCells>
  <printOptions horizontalCentered="1" verticalCentered="1"/>
  <pageMargins left="0.75" right="0.75" top="1" bottom="1" header="0" footer="0"/>
  <pageSetup horizontalDpi="600" verticalDpi="600" orientation="portrait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Pesqueria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General de Estadistica e Informatica</dc:creator>
  <cp:keywords/>
  <dc:description/>
  <cp:lastModifiedBy>Renzo José Figueroa Palomino</cp:lastModifiedBy>
  <cp:lastPrinted>2012-05-14T20:06:28Z</cp:lastPrinted>
  <dcterms:created xsi:type="dcterms:W3CDTF">2003-08-20T15:38:13Z</dcterms:created>
  <dcterms:modified xsi:type="dcterms:W3CDTF">2022-02-23T23:17:27Z</dcterms:modified>
  <cp:category/>
  <cp:version/>
  <cp:contentType/>
  <cp:contentStatus/>
</cp:coreProperties>
</file>