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G:\Mi unidad\JEMY-OEE\2026\2. Febrero\Boletín Pesca Diciembre 25_XX.02.26\Envio XX.02.26\"/>
    </mc:Choice>
  </mc:AlternateContent>
  <xr:revisionPtr revIDLastSave="0" documentId="13_ncr:1_{BA8E7525-B8F5-40C7-8DA6-A8A892CC102C}" xr6:coauthVersionLast="36" xr6:coauthVersionMax="47" xr10:uidLastSave="{00000000-0000-0000-0000-000000000000}"/>
  <bookViews>
    <workbookView xWindow="0" yWindow="0" windowWidth="14190" windowHeight="8625" firstSheet="9" activeTab="23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H8" i="36" l="1"/>
  <c r="CH9" i="24" l="1"/>
  <c r="CH10" i="24"/>
  <c r="CH11" i="24"/>
  <c r="CH12" i="24"/>
  <c r="CH13" i="24"/>
  <c r="CH14" i="24"/>
  <c r="CH15" i="24"/>
  <c r="CH16" i="24"/>
  <c r="CH17" i="24"/>
  <c r="CH18" i="24"/>
  <c r="CH19" i="24"/>
  <c r="CH20" i="24"/>
  <c r="CH21" i="24"/>
  <c r="CH22" i="24"/>
  <c r="CH23" i="24"/>
  <c r="CH8" i="24"/>
  <c r="CF16" i="24"/>
  <c r="CF14" i="24"/>
  <c r="CF8" i="24"/>
  <c r="CH11" i="22"/>
  <c r="CH12" i="22"/>
  <c r="CH13" i="22"/>
  <c r="CH15" i="22"/>
  <c r="CH16" i="22"/>
  <c r="CH17" i="22"/>
  <c r="CH18" i="22"/>
  <c r="CH19" i="22"/>
  <c r="CF14" i="22"/>
  <c r="CF10" i="22"/>
  <c r="CF9" i="22"/>
  <c r="CH10" i="21"/>
  <c r="CH11" i="21"/>
  <c r="CH12" i="21"/>
  <c r="CH14" i="21"/>
  <c r="CH15" i="21"/>
  <c r="CH16" i="21"/>
  <c r="CH17" i="21"/>
  <c r="CH18" i="21"/>
  <c r="CF13" i="21"/>
  <c r="CF9" i="21"/>
  <c r="CF8" i="21" s="1"/>
  <c r="CH9" i="20" l="1"/>
  <c r="CH10" i="20"/>
  <c r="CH11" i="20"/>
  <c r="CH12" i="20"/>
  <c r="CH13" i="20"/>
  <c r="CH14" i="20"/>
  <c r="CH15" i="20"/>
  <c r="CH16" i="20"/>
  <c r="CH17" i="20"/>
  <c r="CH8" i="20"/>
  <c r="CH9" i="19"/>
  <c r="CH10" i="19"/>
  <c r="CH11" i="19"/>
  <c r="CH12" i="19"/>
  <c r="CH13" i="19"/>
  <c r="CH14" i="19"/>
  <c r="CH15" i="19"/>
  <c r="CH16" i="19"/>
  <c r="CH17" i="19"/>
  <c r="CH18" i="19"/>
  <c r="CH19" i="19"/>
  <c r="CH20" i="19"/>
  <c r="CH21" i="19"/>
  <c r="CH22" i="19"/>
  <c r="CF8" i="19"/>
  <c r="CH9" i="18"/>
  <c r="CH10" i="18"/>
  <c r="CH11" i="18"/>
  <c r="CH12" i="18"/>
  <c r="CH13" i="18"/>
  <c r="CH14" i="18"/>
  <c r="CH15" i="18"/>
  <c r="CH16" i="18"/>
  <c r="CH17" i="18"/>
  <c r="CH18" i="18"/>
  <c r="CH19" i="18"/>
  <c r="CH20" i="18"/>
  <c r="CH21" i="18"/>
  <c r="CH22" i="18"/>
  <c r="CH23" i="18"/>
  <c r="CF8" i="18"/>
  <c r="CH9" i="17"/>
  <c r="CH10" i="17"/>
  <c r="CF8" i="17"/>
  <c r="CH10" i="16"/>
  <c r="CH11" i="16"/>
  <c r="CH12" i="16"/>
  <c r="CH13" i="16"/>
  <c r="CH15" i="16"/>
  <c r="CH16" i="16"/>
  <c r="CH17" i="16"/>
  <c r="CH18" i="16"/>
  <c r="CF14" i="16"/>
  <c r="CF9" i="16"/>
  <c r="CF8" i="16" l="1"/>
  <c r="CH8" i="13" l="1"/>
  <c r="CH12" i="12"/>
  <c r="CG18" i="11"/>
  <c r="CF18" i="11"/>
  <c r="CE18" i="11"/>
  <c r="CD18" i="11"/>
  <c r="CC18" i="11"/>
  <c r="CB18" i="11"/>
  <c r="CA18" i="11"/>
  <c r="BZ18" i="11"/>
  <c r="BY18" i="11"/>
  <c r="BX18" i="11"/>
  <c r="BW18" i="11"/>
  <c r="BV18" i="11"/>
  <c r="CG15" i="11"/>
  <c r="CH15" i="11" s="1"/>
  <c r="CF15" i="11"/>
  <c r="CE15" i="11"/>
  <c r="CD15" i="11"/>
  <c r="CC15" i="11"/>
  <c r="CB15" i="11"/>
  <c r="CA15" i="11"/>
  <c r="BZ15" i="11"/>
  <c r="BY15" i="11"/>
  <c r="BX15" i="11"/>
  <c r="BW15" i="11"/>
  <c r="BV15" i="11"/>
  <c r="CG12" i="11"/>
  <c r="CH12" i="11" s="1"/>
  <c r="CF12" i="11"/>
  <c r="CE12" i="11"/>
  <c r="CD12" i="11"/>
  <c r="CC12" i="11"/>
  <c r="CB12" i="11"/>
  <c r="CA12" i="11"/>
  <c r="BZ12" i="11"/>
  <c r="BY12" i="11"/>
  <c r="BY10" i="11" s="1"/>
  <c r="BY9" i="11" s="1"/>
  <c r="BX12" i="11"/>
  <c r="BX10" i="11" s="1"/>
  <c r="BX9" i="11" s="1"/>
  <c r="BW12" i="11"/>
  <c r="BW10" i="11" s="1"/>
  <c r="BW9" i="11" s="1"/>
  <c r="BV12" i="11"/>
  <c r="BV10" i="11" s="1"/>
  <c r="BV9" i="11" s="1"/>
  <c r="CG10" i="11"/>
  <c r="CG9" i="11" s="1"/>
  <c r="CH9" i="11" s="1"/>
  <c r="CF10" i="11"/>
  <c r="CF9" i="11" s="1"/>
  <c r="CE10" i="11"/>
  <c r="CE9" i="11" s="1"/>
  <c r="CD10" i="11"/>
  <c r="CD9" i="11" s="1"/>
  <c r="CH9" i="15"/>
  <c r="CH10" i="15"/>
  <c r="CH11" i="15"/>
  <c r="CH12" i="15"/>
  <c r="CH13" i="15"/>
  <c r="CH14" i="15"/>
  <c r="CH15" i="15"/>
  <c r="CH16" i="15"/>
  <c r="CH17" i="15"/>
  <c r="CH18" i="15"/>
  <c r="CH19" i="15"/>
  <c r="CH20" i="15"/>
  <c r="CH21" i="15"/>
  <c r="CH22" i="15"/>
  <c r="CH23" i="15"/>
  <c r="CH24" i="15"/>
  <c r="CH25" i="15"/>
  <c r="CH26" i="15"/>
  <c r="CH27" i="15"/>
  <c r="CH28" i="15"/>
  <c r="CH29" i="15"/>
  <c r="CH30" i="15"/>
  <c r="CH31" i="15"/>
  <c r="CH32" i="15"/>
  <c r="CH33" i="15"/>
  <c r="CH34" i="15"/>
  <c r="CH35" i="15"/>
  <c r="CF8" i="15"/>
  <c r="CH9" i="14"/>
  <c r="CH10" i="14"/>
  <c r="CH11" i="14"/>
  <c r="CH12" i="14"/>
  <c r="CH13" i="14"/>
  <c r="CH14" i="14"/>
  <c r="CH15" i="14"/>
  <c r="CH16" i="14"/>
  <c r="CH17" i="14"/>
  <c r="CH18" i="14"/>
  <c r="CH19" i="14"/>
  <c r="CH20" i="14"/>
  <c r="CH21" i="14"/>
  <c r="CH22" i="14"/>
  <c r="CF8" i="14"/>
  <c r="CH9" i="13"/>
  <c r="CH10" i="13"/>
  <c r="CH11" i="13"/>
  <c r="CH12" i="13"/>
  <c r="CH13" i="13"/>
  <c r="CH14" i="13"/>
  <c r="CH15" i="13"/>
  <c r="CH16" i="13"/>
  <c r="CH17" i="13"/>
  <c r="CH18" i="13"/>
  <c r="CH19" i="13"/>
  <c r="CH20" i="13"/>
  <c r="CH21" i="13"/>
  <c r="CH22" i="13"/>
  <c r="CH23" i="13"/>
  <c r="CH24" i="13"/>
  <c r="CH25" i="13"/>
  <c r="CH26" i="13"/>
  <c r="CH27" i="13"/>
  <c r="CH28" i="13"/>
  <c r="CH29" i="13"/>
  <c r="CH30" i="13"/>
  <c r="CH31" i="13"/>
  <c r="CH32" i="13"/>
  <c r="CH33" i="13"/>
  <c r="CF8" i="13"/>
  <c r="CH9" i="12"/>
  <c r="CH10" i="12"/>
  <c r="CH11" i="12"/>
  <c r="CH13" i="12"/>
  <c r="CH14" i="12"/>
  <c r="CH15" i="12"/>
  <c r="CH16" i="12"/>
  <c r="CH17" i="12"/>
  <c r="CH18" i="12"/>
  <c r="CH19" i="12"/>
  <c r="CH20" i="12"/>
  <c r="CH21" i="12"/>
  <c r="CH22" i="12"/>
  <c r="CH23" i="12"/>
  <c r="CH24" i="12"/>
  <c r="CH25" i="12"/>
  <c r="CH26" i="12"/>
  <c r="CH27" i="12"/>
  <c r="CH28" i="12"/>
  <c r="CH29" i="12"/>
  <c r="CH30" i="12"/>
  <c r="CH31" i="12"/>
  <c r="CH32" i="12"/>
  <c r="CH33" i="12"/>
  <c r="CF8" i="12"/>
  <c r="CH10" i="11"/>
  <c r="CH11" i="11"/>
  <c r="CH13" i="11"/>
  <c r="CH14" i="11"/>
  <c r="CH16" i="11"/>
  <c r="CH17" i="11"/>
  <c r="CH18" i="11"/>
  <c r="CH19" i="11"/>
  <c r="CH20" i="11"/>
  <c r="CA10" i="11" l="1"/>
  <c r="CA9" i="11" s="1"/>
  <c r="BZ10" i="11"/>
  <c r="BZ9" i="11" s="1"/>
  <c r="CC10" i="11"/>
  <c r="CC9" i="11" s="1"/>
  <c r="CB10" i="11"/>
  <c r="CB9" i="11" s="1"/>
  <c r="CI12" i="42" l="1"/>
  <c r="CI14" i="42"/>
  <c r="CI15" i="42"/>
  <c r="CI17" i="42"/>
  <c r="CI18" i="42"/>
  <c r="CI19" i="42"/>
  <c r="CI21" i="42"/>
  <c r="CI22" i="42"/>
  <c r="CI23" i="42"/>
  <c r="CI25" i="42"/>
  <c r="CI26" i="42"/>
  <c r="CI27" i="42"/>
  <c r="CI29" i="42"/>
  <c r="CI31" i="42"/>
  <c r="CI33" i="42"/>
  <c r="CI10" i="42"/>
  <c r="CH12" i="42"/>
  <c r="CH14" i="42"/>
  <c r="CH15" i="42"/>
  <c r="CH17" i="42"/>
  <c r="CH18" i="42"/>
  <c r="CH19" i="42"/>
  <c r="CH21" i="42"/>
  <c r="CH22" i="42"/>
  <c r="CH23" i="42"/>
  <c r="CH25" i="42"/>
  <c r="CH26" i="42"/>
  <c r="CH27" i="42"/>
  <c r="CH29" i="42"/>
  <c r="CH31" i="42"/>
  <c r="CH33" i="42"/>
  <c r="CH10" i="42"/>
  <c r="CH10" i="41" l="1"/>
  <c r="CH11" i="41"/>
  <c r="CH12" i="41"/>
  <c r="CH13" i="41"/>
  <c r="CH14" i="41"/>
  <c r="CH15" i="41"/>
  <c r="CH16" i="41"/>
  <c r="CH17" i="41"/>
  <c r="CH18" i="41"/>
  <c r="CH19" i="41"/>
  <c r="CH20" i="41"/>
  <c r="CH22" i="41"/>
  <c r="CH23" i="41"/>
  <c r="CH24" i="41"/>
  <c r="CH25" i="41"/>
  <c r="CH26" i="41"/>
  <c r="CH27" i="41"/>
  <c r="CH28" i="41"/>
  <c r="CH30" i="41"/>
  <c r="CH31" i="41"/>
  <c r="CH32" i="41"/>
  <c r="CH33" i="41"/>
  <c r="CH34" i="41"/>
  <c r="CH35" i="41"/>
  <c r="CH9" i="40"/>
  <c r="CH10" i="40"/>
  <c r="CH11" i="40"/>
  <c r="CH12" i="40"/>
  <c r="CH13" i="40"/>
  <c r="CH14" i="40"/>
  <c r="CH15" i="40"/>
  <c r="CH16" i="40"/>
  <c r="CH17" i="40"/>
  <c r="CH18" i="40"/>
  <c r="CH19" i="40"/>
  <c r="CH20" i="40"/>
  <c r="CH21" i="40"/>
  <c r="CH22" i="40"/>
  <c r="CH23" i="40"/>
  <c r="CH24" i="40"/>
  <c r="CH25" i="40"/>
  <c r="CH26" i="40"/>
  <c r="CH27" i="40"/>
  <c r="CH28" i="40"/>
  <c r="CH29" i="40"/>
  <c r="CH30" i="40"/>
  <c r="CH31" i="40"/>
  <c r="CH32" i="40"/>
  <c r="CH9" i="39"/>
  <c r="CH10" i="39"/>
  <c r="CH11" i="39"/>
  <c r="CH12" i="39"/>
  <c r="CH13" i="39"/>
  <c r="CH14" i="39"/>
  <c r="CH15" i="39"/>
  <c r="CH16" i="39"/>
  <c r="CH17" i="39"/>
  <c r="CH18" i="39"/>
  <c r="CH19" i="39"/>
  <c r="CH20" i="39"/>
  <c r="CH21" i="39"/>
  <c r="CH22" i="39"/>
  <c r="CH23" i="39"/>
  <c r="CH9" i="38"/>
  <c r="CH10" i="38"/>
  <c r="CH11" i="38"/>
  <c r="CH12" i="38"/>
  <c r="CH13" i="38"/>
  <c r="CH14" i="38"/>
  <c r="CH15" i="38"/>
  <c r="CH16" i="38"/>
  <c r="CH17" i="38"/>
  <c r="CH18" i="38"/>
  <c r="CH19" i="38"/>
  <c r="CH20" i="38"/>
  <c r="CH21" i="38"/>
  <c r="CH22" i="38"/>
  <c r="CH23" i="38"/>
  <c r="CH24" i="38"/>
  <c r="CH25" i="38"/>
  <c r="CH26" i="38"/>
  <c r="CH27" i="38"/>
  <c r="CH28" i="38"/>
  <c r="CH29" i="38"/>
  <c r="CH9" i="37"/>
  <c r="CH10" i="37"/>
  <c r="CH11" i="37"/>
  <c r="CH12" i="37"/>
  <c r="CH13" i="37"/>
  <c r="CH14" i="37"/>
  <c r="CH15" i="37"/>
  <c r="CH16" i="37"/>
  <c r="CH17" i="37"/>
  <c r="CH18" i="37"/>
  <c r="CH19" i="37"/>
  <c r="CH8" i="37"/>
  <c r="CH9" i="36"/>
  <c r="CH10" i="36"/>
  <c r="CH11" i="36"/>
  <c r="CH12" i="36"/>
  <c r="CH13" i="36"/>
  <c r="CH14" i="36"/>
  <c r="CH15" i="36"/>
  <c r="CH16" i="36"/>
  <c r="CH17" i="36"/>
  <c r="CH18" i="36"/>
  <c r="CH19" i="36"/>
  <c r="CH20" i="36"/>
  <c r="CH21" i="36"/>
  <c r="CH22" i="36"/>
  <c r="CH23" i="36"/>
  <c r="CH24" i="36"/>
  <c r="CH25" i="36"/>
  <c r="CH26" i="36"/>
  <c r="CH17" i="35"/>
  <c r="CH9" i="35"/>
  <c r="CH10" i="35"/>
  <c r="CH11" i="35"/>
  <c r="CH12" i="35"/>
  <c r="CH13" i="35"/>
  <c r="CH14" i="35"/>
  <c r="CH15" i="35"/>
  <c r="CH16" i="35"/>
  <c r="CH18" i="35"/>
  <c r="CH19" i="35"/>
  <c r="CH20" i="35"/>
  <c r="CH10" i="34"/>
  <c r="CH11" i="34"/>
  <c r="CH12" i="34"/>
  <c r="CH13" i="34"/>
  <c r="CH14" i="34"/>
  <c r="CH15" i="34"/>
  <c r="CH16" i="34"/>
  <c r="CH17" i="34"/>
  <c r="CH18" i="34"/>
  <c r="CH19" i="34"/>
  <c r="CH20" i="34"/>
  <c r="CH22" i="34"/>
  <c r="CH23" i="34"/>
  <c r="CG21" i="34"/>
  <c r="CH21" i="34" s="1"/>
  <c r="CF21" i="34"/>
  <c r="CE21" i="34"/>
  <c r="CD21" i="34"/>
  <c r="CC21" i="34"/>
  <c r="CB21" i="34"/>
  <c r="CA21" i="34"/>
  <c r="BZ21" i="34"/>
  <c r="BY21" i="34"/>
  <c r="BX21" i="34"/>
  <c r="BW21" i="34"/>
  <c r="BV21" i="34"/>
  <c r="CG18" i="34"/>
  <c r="CF18" i="34"/>
  <c r="CE18" i="34"/>
  <c r="CD18" i="34"/>
  <c r="CC18" i="34"/>
  <c r="CC10" i="34" s="1"/>
  <c r="CB18" i="34"/>
  <c r="CB10" i="34" s="1"/>
  <c r="CB9" i="34" s="1"/>
  <c r="CA18" i="34"/>
  <c r="CA10" i="34" s="1"/>
  <c r="CA9" i="34" s="1"/>
  <c r="BZ18" i="34"/>
  <c r="BZ10" i="34" s="1"/>
  <c r="BZ9" i="34" s="1"/>
  <c r="BY18" i="34"/>
  <c r="BX18" i="34"/>
  <c r="BW18" i="34"/>
  <c r="BV18" i="34"/>
  <c r="CG15" i="34"/>
  <c r="CF15" i="34"/>
  <c r="CE15" i="34"/>
  <c r="CD15" i="34"/>
  <c r="CC15" i="34"/>
  <c r="CB15" i="34"/>
  <c r="CA15" i="34"/>
  <c r="BZ15" i="34"/>
  <c r="BY15" i="34"/>
  <c r="BY10" i="34" s="1"/>
  <c r="BY9" i="34" s="1"/>
  <c r="BX15" i="34"/>
  <c r="BX10" i="34" s="1"/>
  <c r="BX9" i="34" s="1"/>
  <c r="BW15" i="34"/>
  <c r="BW10" i="34" s="1"/>
  <c r="BW9" i="34" s="1"/>
  <c r="BV15" i="34"/>
  <c r="BV10" i="34" s="1"/>
  <c r="BV9" i="34" s="1"/>
  <c r="CG12" i="34"/>
  <c r="CG10" i="34" s="1"/>
  <c r="CF12" i="34"/>
  <c r="CF10" i="34" s="1"/>
  <c r="CE12" i="34"/>
  <c r="CE10" i="34" s="1"/>
  <c r="CE9" i="34" s="1"/>
  <c r="CD12" i="34"/>
  <c r="CD10" i="34" s="1"/>
  <c r="CC12" i="34"/>
  <c r="CB12" i="34"/>
  <c r="CA12" i="34"/>
  <c r="BZ12" i="34"/>
  <c r="BY12" i="34"/>
  <c r="BX12" i="34"/>
  <c r="BW12" i="34"/>
  <c r="BV12" i="34"/>
  <c r="CF29" i="42"/>
  <c r="CF25" i="42"/>
  <c r="CF21" i="42"/>
  <c r="CF17" i="42"/>
  <c r="CF14" i="42"/>
  <c r="CF36" i="41"/>
  <c r="CF21" i="41"/>
  <c r="CF9" i="41"/>
  <c r="CF8" i="40"/>
  <c r="CF8" i="39"/>
  <c r="CF8" i="38"/>
  <c r="CF8" i="37"/>
  <c r="CF8" i="36"/>
  <c r="CF8" i="35"/>
  <c r="CF7" i="35"/>
  <c r="CF7" i="36" s="1"/>
  <c r="CF7" i="37" s="1"/>
  <c r="CF7" i="38" s="1"/>
  <c r="CF7" i="39" s="1"/>
  <c r="CF7" i="40" s="1"/>
  <c r="CF7" i="41" s="1"/>
  <c r="CF8" i="42" s="1"/>
  <c r="CF12" i="42" l="1"/>
  <c r="CF10" i="42" s="1"/>
  <c r="CF29" i="41"/>
  <c r="CF8" i="41" s="1"/>
  <c r="CG9" i="34"/>
  <c r="CH9" i="34" s="1"/>
  <c r="CF9" i="34"/>
  <c r="CD9" i="34"/>
  <c r="CC9" i="34"/>
  <c r="CG14" i="22"/>
  <c r="CH14" i="22" s="1"/>
  <c r="CE14" i="22"/>
  <c r="CD14" i="22"/>
  <c r="CC14" i="22"/>
  <c r="CB14" i="22"/>
  <c r="CA14" i="22"/>
  <c r="BZ14" i="22"/>
  <c r="BY14" i="22"/>
  <c r="BX14" i="22"/>
  <c r="BW14" i="22"/>
  <c r="BW9" i="22" s="1"/>
  <c r="BV14" i="22"/>
  <c r="BV9" i="22" s="1"/>
  <c r="CG10" i="22"/>
  <c r="CE10" i="22"/>
  <c r="CE9" i="22" s="1"/>
  <c r="CD10" i="22"/>
  <c r="CD9" i="22" s="1"/>
  <c r="CC10" i="22"/>
  <c r="CC9" i="22" s="1"/>
  <c r="CB10" i="22"/>
  <c r="CB9" i="22" s="1"/>
  <c r="CA10" i="22"/>
  <c r="CA9" i="22" s="1"/>
  <c r="BZ10" i="22"/>
  <c r="BZ9" i="22" s="1"/>
  <c r="BY10" i="22"/>
  <c r="BX10" i="22"/>
  <c r="BW10" i="22"/>
  <c r="BV10" i="22"/>
  <c r="CG13" i="21"/>
  <c r="CH13" i="21" s="1"/>
  <c r="CE13" i="21"/>
  <c r="CD13" i="21"/>
  <c r="CC13" i="21"/>
  <c r="CB13" i="21"/>
  <c r="CA13" i="21"/>
  <c r="BZ13" i="21"/>
  <c r="BY13" i="21"/>
  <c r="BX13" i="21"/>
  <c r="BW13" i="21"/>
  <c r="BW8" i="21" s="1"/>
  <c r="BV13" i="21"/>
  <c r="CG9" i="21"/>
  <c r="CE9" i="21"/>
  <c r="CE8" i="21" s="1"/>
  <c r="CD9" i="21"/>
  <c r="CD8" i="21" s="1"/>
  <c r="CC9" i="21"/>
  <c r="CC8" i="21" s="1"/>
  <c r="CB9" i="21"/>
  <c r="CB8" i="21" s="1"/>
  <c r="CA9" i="21"/>
  <c r="BZ9" i="21"/>
  <c r="BY9" i="21"/>
  <c r="BX9" i="21"/>
  <c r="BW9" i="21"/>
  <c r="BV9" i="21"/>
  <c r="BX9" i="22" l="1"/>
  <c r="BY9" i="22"/>
  <c r="CG9" i="22"/>
  <c r="CH9" i="22" s="1"/>
  <c r="CH10" i="22"/>
  <c r="BZ8" i="21"/>
  <c r="BX8" i="21"/>
  <c r="BY8" i="21"/>
  <c r="CA8" i="21"/>
  <c r="CG8" i="21"/>
  <c r="CH8" i="21" s="1"/>
  <c r="CH9" i="21"/>
  <c r="BV8" i="21"/>
  <c r="CE16" i="24" l="1"/>
  <c r="CE14" i="24"/>
  <c r="CE8" i="24" s="1"/>
  <c r="CE8" i="19"/>
  <c r="CE8" i="18"/>
  <c r="CE8" i="17"/>
  <c r="CE14" i="16"/>
  <c r="CE9" i="16"/>
  <c r="CE8" i="15"/>
  <c r="CE8" i="14"/>
  <c r="CE8" i="13"/>
  <c r="CE8" i="12"/>
  <c r="CG29" i="42"/>
  <c r="CG25" i="42"/>
  <c r="CG21" i="42"/>
  <c r="CG17" i="42"/>
  <c r="CG14" i="42"/>
  <c r="CE29" i="42"/>
  <c r="CE25" i="42"/>
  <c r="CE21" i="42"/>
  <c r="CE17" i="42"/>
  <c r="CE14" i="42"/>
  <c r="CE12" i="42"/>
  <c r="CE10" i="42" s="1"/>
  <c r="CE36" i="41"/>
  <c r="CE21" i="41"/>
  <c r="CE9" i="41"/>
  <c r="CE29" i="41" s="1"/>
  <c r="CE8" i="40"/>
  <c r="CE8" i="39"/>
  <c r="CE8" i="38"/>
  <c r="CE8" i="37"/>
  <c r="CE8" i="36"/>
  <c r="CE8" i="35"/>
  <c r="CE7" i="35"/>
  <c r="CE7" i="36" s="1"/>
  <c r="CE7" i="37" s="1"/>
  <c r="CE7" i="38" s="1"/>
  <c r="CE7" i="39" s="1"/>
  <c r="CE7" i="40" s="1"/>
  <c r="CE7" i="41" s="1"/>
  <c r="CE8" i="42" s="1"/>
  <c r="CE8" i="16" l="1"/>
  <c r="CE8" i="41"/>
  <c r="CG12" i="42"/>
  <c r="CG16" i="24"/>
  <c r="CG14" i="24" l="1"/>
  <c r="CG10" i="42"/>
  <c r="CG8" i="24" l="1"/>
  <c r="CG8" i="19"/>
  <c r="CH8" i="19" s="1"/>
  <c r="CG8" i="18"/>
  <c r="CH8" i="18" s="1"/>
  <c r="CG8" i="17"/>
  <c r="CH8" i="17" s="1"/>
  <c r="CG9" i="16"/>
  <c r="CH9" i="16" s="1"/>
  <c r="CG14" i="16"/>
  <c r="CH14" i="16" s="1"/>
  <c r="CG8" i="15"/>
  <c r="CH8" i="15" s="1"/>
  <c r="CG8" i="13"/>
  <c r="CG8" i="14"/>
  <c r="CH8" i="14" s="1"/>
  <c r="CG8" i="12"/>
  <c r="CH8" i="12" s="1"/>
  <c r="CD29" i="42"/>
  <c r="CD25" i="42"/>
  <c r="CD21" i="42"/>
  <c r="CD17" i="42"/>
  <c r="CD14" i="42"/>
  <c r="CD36" i="41"/>
  <c r="CD21" i="41"/>
  <c r="CD9" i="41"/>
  <c r="CD29" i="41" s="1"/>
  <c r="CD8" i="40"/>
  <c r="CD8" i="39"/>
  <c r="CD8" i="38"/>
  <c r="CD8" i="37"/>
  <c r="CD8" i="36"/>
  <c r="CD12" i="42" l="1"/>
  <c r="CD10" i="42" s="1"/>
  <c r="CD8" i="41"/>
  <c r="CG8" i="16"/>
  <c r="CH8" i="16" s="1"/>
  <c r="CD7" i="35"/>
  <c r="CD7" i="36" s="1"/>
  <c r="CD7" i="37" s="1"/>
  <c r="CD7" i="38" s="1"/>
  <c r="CD7" i="39" s="1"/>
  <c r="CD7" i="40" s="1"/>
  <c r="CD7" i="41" s="1"/>
  <c r="CD8" i="42" s="1"/>
  <c r="CG7" i="35"/>
  <c r="CG7" i="36" s="1"/>
  <c r="CG7" i="37" s="1"/>
  <c r="CD8" i="35"/>
  <c r="CD16" i="24" l="1"/>
  <c r="CD14" i="24" s="1"/>
  <c r="CD8" i="24" s="1"/>
  <c r="CC16" i="24"/>
  <c r="CC14" i="24" s="1"/>
  <c r="CC8" i="24" s="1"/>
  <c r="CB16" i="24"/>
  <c r="CA16" i="24"/>
  <c r="BZ16" i="24"/>
  <c r="BZ14" i="24" s="1"/>
  <c r="BZ8" i="24" s="1"/>
  <c r="BY16" i="24"/>
  <c r="BY14" i="24" s="1"/>
  <c r="BY8" i="24" s="1"/>
  <c r="BX16" i="24"/>
  <c r="BW16" i="24"/>
  <c r="BV16" i="24"/>
  <c r="CB14" i="24"/>
  <c r="CB8" i="24" s="1"/>
  <c r="CA14" i="24"/>
  <c r="CA8" i="24" s="1"/>
  <c r="BX14" i="24"/>
  <c r="BX8" i="24" s="1"/>
  <c r="BW14" i="24"/>
  <c r="BV14" i="24"/>
  <c r="BV8" i="24" s="1"/>
  <c r="BW8" i="24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U10" i="22"/>
  <c r="BT10" i="22"/>
  <c r="BS10" i="22"/>
  <c r="BR10" i="22"/>
  <c r="BQ10" i="22"/>
  <c r="BQ9" i="22" s="1"/>
  <c r="BP10" i="22"/>
  <c r="BP9" i="22" s="1"/>
  <c r="BO10" i="22"/>
  <c r="BO9" i="22" s="1"/>
  <c r="BN10" i="22"/>
  <c r="BN9" i="22" s="1"/>
  <c r="BM10" i="22"/>
  <c r="BM9" i="22" s="1"/>
  <c r="BL10" i="22"/>
  <c r="BL9" i="22" s="1"/>
  <c r="BK10" i="22"/>
  <c r="BK9" i="22" s="1"/>
  <c r="BJ10" i="22"/>
  <c r="BJ9" i="22" s="1"/>
  <c r="BU9" i="22" l="1"/>
  <c r="BR9" i="22"/>
  <c r="BS9" i="22"/>
  <c r="BT9" i="22"/>
  <c r="BU18" i="11" l="1"/>
  <c r="BT18" i="11"/>
  <c r="BS18" i="11"/>
  <c r="BR18" i="11"/>
  <c r="BQ18" i="11"/>
  <c r="BP18" i="11"/>
  <c r="BO18" i="11"/>
  <c r="BN18" i="11"/>
  <c r="BM18" i="11"/>
  <c r="BL18" i="11"/>
  <c r="BK18" i="11"/>
  <c r="BJ18" i="11"/>
  <c r="BU15" i="11"/>
  <c r="BT15" i="11"/>
  <c r="BS15" i="11"/>
  <c r="BR15" i="11"/>
  <c r="BQ15" i="11"/>
  <c r="BP15" i="11"/>
  <c r="BO15" i="11"/>
  <c r="BN15" i="11"/>
  <c r="BM15" i="11"/>
  <c r="BL15" i="11"/>
  <c r="BK15" i="11"/>
  <c r="BJ15" i="11"/>
  <c r="BU12" i="11"/>
  <c r="BT12" i="11"/>
  <c r="BS12" i="11"/>
  <c r="BR12" i="11"/>
  <c r="BQ12" i="11"/>
  <c r="BP12" i="11"/>
  <c r="BO12" i="11"/>
  <c r="BN12" i="11"/>
  <c r="BM12" i="11"/>
  <c r="BM10" i="11" s="1"/>
  <c r="BM9" i="11" s="1"/>
  <c r="BL12" i="11"/>
  <c r="BL10" i="11" s="1"/>
  <c r="BL9" i="11" s="1"/>
  <c r="BK12" i="11"/>
  <c r="BK10" i="11" s="1"/>
  <c r="BK9" i="11" s="1"/>
  <c r="BJ12" i="11"/>
  <c r="BJ10" i="11" s="1"/>
  <c r="BJ9" i="11" s="1"/>
  <c r="BU10" i="11"/>
  <c r="BU9" i="11" s="1"/>
  <c r="BT10" i="11"/>
  <c r="BS10" i="11"/>
  <c r="BT9" i="11" l="1"/>
  <c r="BS9" i="11"/>
  <c r="BN10" i="11"/>
  <c r="BN9" i="11" s="1"/>
  <c r="BO10" i="11"/>
  <c r="BO9" i="11" s="1"/>
  <c r="BQ10" i="11"/>
  <c r="BQ9" i="11" s="1"/>
  <c r="BP10" i="11"/>
  <c r="BP9" i="11" s="1"/>
  <c r="BR10" i="11"/>
  <c r="BR9" i="11" s="1"/>
  <c r="BU21" i="34" l="1"/>
  <c r="BT21" i="34"/>
  <c r="BS21" i="34"/>
  <c r="BR21" i="34"/>
  <c r="BQ21" i="34"/>
  <c r="BP21" i="34"/>
  <c r="BO21" i="34"/>
  <c r="BN21" i="34"/>
  <c r="BM21" i="34"/>
  <c r="BL21" i="34"/>
  <c r="BK21" i="34"/>
  <c r="BJ21" i="34"/>
  <c r="BU18" i="34"/>
  <c r="BT18" i="34"/>
  <c r="BS18" i="34"/>
  <c r="BR18" i="34"/>
  <c r="BQ18" i="34"/>
  <c r="BP18" i="34"/>
  <c r="BO18" i="34"/>
  <c r="BN18" i="34"/>
  <c r="BM18" i="34"/>
  <c r="BM10" i="34" s="1"/>
  <c r="BM9" i="34" s="1"/>
  <c r="BL18" i="34"/>
  <c r="BK18" i="34"/>
  <c r="BJ18" i="34"/>
  <c r="BU15" i="34"/>
  <c r="BT15" i="34"/>
  <c r="BS15" i="34"/>
  <c r="BR15" i="34"/>
  <c r="BQ15" i="34"/>
  <c r="BP15" i="34"/>
  <c r="BO15" i="34"/>
  <c r="BN15" i="34"/>
  <c r="BM15" i="34"/>
  <c r="BL15" i="34"/>
  <c r="BL10" i="34" s="1"/>
  <c r="BL9" i="34" s="1"/>
  <c r="BK15" i="34"/>
  <c r="BJ15" i="34"/>
  <c r="BU12" i="34"/>
  <c r="BU10" i="34" s="1"/>
  <c r="BT12" i="34"/>
  <c r="BT10" i="34" s="1"/>
  <c r="BS12" i="34"/>
  <c r="BS10" i="34" s="1"/>
  <c r="BR12" i="34"/>
  <c r="BR10" i="34" s="1"/>
  <c r="BR9" i="34" s="1"/>
  <c r="BQ12" i="34"/>
  <c r="BQ10" i="34" s="1"/>
  <c r="BQ9" i="34" s="1"/>
  <c r="BP12" i="34"/>
  <c r="BO12" i="34"/>
  <c r="BN12" i="34"/>
  <c r="BM12" i="34"/>
  <c r="BL12" i="34"/>
  <c r="BK12" i="34"/>
  <c r="BJ12" i="34"/>
  <c r="BT9" i="34" l="1"/>
  <c r="BS9" i="34"/>
  <c r="BU9" i="34"/>
  <c r="BN10" i="34"/>
  <c r="BN9" i="34" s="1"/>
  <c r="BJ10" i="34"/>
  <c r="BJ9" i="34" s="1"/>
  <c r="BO10" i="34"/>
  <c r="BO9" i="34" s="1"/>
  <c r="BK10" i="34"/>
  <c r="BK9" i="34" s="1"/>
  <c r="BP10" i="34"/>
  <c r="BP9" i="34" s="1"/>
  <c r="CD8" i="19" l="1"/>
  <c r="CD8" i="18"/>
  <c r="CD8" i="17"/>
  <c r="CD9" i="16"/>
  <c r="CD14" i="16"/>
  <c r="CD8" i="15"/>
  <c r="CD8" i="14"/>
  <c r="CD8" i="13"/>
  <c r="CD8" i="12"/>
  <c r="CG9" i="41"/>
  <c r="CG21" i="41"/>
  <c r="CG36" i="41"/>
  <c r="CG8" i="40"/>
  <c r="CH8" i="40" s="1"/>
  <c r="CG8" i="39"/>
  <c r="CH8" i="39" s="1"/>
  <c r="CG8" i="38"/>
  <c r="CH8" i="38" s="1"/>
  <c r="CG8" i="37"/>
  <c r="CG8" i="36"/>
  <c r="CG7" i="38"/>
  <c r="CG7" i="39" s="1"/>
  <c r="CG7" i="40" s="1"/>
  <c r="CG7" i="41" s="1"/>
  <c r="CG8" i="42" s="1"/>
  <c r="CG8" i="35"/>
  <c r="CD8" i="16" l="1"/>
  <c r="CG29" i="41"/>
  <c r="CG8" i="41"/>
  <c r="CC29" i="42" l="1"/>
  <c r="CC25" i="42"/>
  <c r="CC21" i="42"/>
  <c r="CC17" i="42"/>
  <c r="CC14" i="42"/>
  <c r="CC12" i="42" s="1"/>
  <c r="CC10" i="42" s="1"/>
  <c r="CB8" i="19" l="1"/>
  <c r="CB8" i="18"/>
  <c r="CB8" i="17"/>
  <c r="CB14" i="16"/>
  <c r="CB9" i="16"/>
  <c r="CB8" i="16" s="1"/>
  <c r="CB8" i="15"/>
  <c r="CB8" i="14"/>
  <c r="CB8" i="13"/>
  <c r="CB8" i="12"/>
  <c r="CB29" i="42"/>
  <c r="CB25" i="42"/>
  <c r="CB21" i="42"/>
  <c r="CB17" i="42"/>
  <c r="CB14" i="42"/>
  <c r="CB36" i="41"/>
  <c r="CB21" i="41"/>
  <c r="CB9" i="41"/>
  <c r="CB29" i="41" s="1"/>
  <c r="CB8" i="40"/>
  <c r="CB8" i="39"/>
  <c r="CB8" i="38"/>
  <c r="CB8" i="37"/>
  <c r="CB8" i="36"/>
  <c r="CB8" i="35"/>
  <c r="CB7" i="35"/>
  <c r="CB7" i="36" s="1"/>
  <c r="CB7" i="37" s="1"/>
  <c r="CB7" i="38" s="1"/>
  <c r="CB7" i="39" s="1"/>
  <c r="CB7" i="40" s="1"/>
  <c r="CB7" i="41" s="1"/>
  <c r="CB8" i="42" s="1"/>
  <c r="CB12" i="42" l="1"/>
  <c r="CB10" i="42" s="1"/>
  <c r="CB8" i="41"/>
  <c r="BU16" i="24"/>
  <c r="BU14" i="24" s="1"/>
  <c r="BU8" i="24" s="1"/>
  <c r="CA8" i="19" l="1"/>
  <c r="CA8" i="18"/>
  <c r="CA8" i="17"/>
  <c r="CA14" i="16"/>
  <c r="CA9" i="16"/>
  <c r="CA8" i="16" s="1"/>
  <c r="CA8" i="15"/>
  <c r="CA8" i="14"/>
  <c r="CA8" i="13"/>
  <c r="CA8" i="12"/>
  <c r="CA29" i="42" l="1"/>
  <c r="CA25" i="42"/>
  <c r="CA21" i="42"/>
  <c r="CA17" i="42"/>
  <c r="CA14" i="42"/>
  <c r="CA12" i="42"/>
  <c r="CA10" i="42" s="1"/>
  <c r="CA36" i="41"/>
  <c r="CA21" i="41"/>
  <c r="CA9" i="41"/>
  <c r="CA29" i="41" s="1"/>
  <c r="CA8" i="41" s="1"/>
  <c r="CA8" i="40"/>
  <c r="CA8" i="39"/>
  <c r="CA8" i="38"/>
  <c r="CA8" i="37"/>
  <c r="CA8" i="36"/>
  <c r="CA8" i="35"/>
  <c r="CA7" i="35"/>
  <c r="CA7" i="36" s="1"/>
  <c r="CA7" i="37" s="1"/>
  <c r="CA7" i="38" s="1"/>
  <c r="CA7" i="39" s="1"/>
  <c r="CA7" i="40" s="1"/>
  <c r="CA7" i="41" s="1"/>
  <c r="CA8" i="42" s="1"/>
  <c r="BZ8" i="19" l="1"/>
  <c r="BZ8" i="18"/>
  <c r="BZ8" i="17"/>
  <c r="BZ14" i="16"/>
  <c r="BZ9" i="16"/>
  <c r="BZ8" i="16" l="1"/>
  <c r="BZ8" i="15" l="1"/>
  <c r="BZ8" i="14"/>
  <c r="BZ8" i="13"/>
  <c r="BZ8" i="12"/>
  <c r="BZ29" i="42"/>
  <c r="BZ25" i="42"/>
  <c r="BZ21" i="42"/>
  <c r="BZ17" i="42"/>
  <c r="BZ14" i="42"/>
  <c r="BZ36" i="41"/>
  <c r="BZ21" i="41"/>
  <c r="BZ9" i="41"/>
  <c r="BZ8" i="40"/>
  <c r="BZ8" i="39"/>
  <c r="BZ8" i="38"/>
  <c r="BZ8" i="37"/>
  <c r="BZ8" i="36"/>
  <c r="CC7" i="35"/>
  <c r="BZ8" i="35"/>
  <c r="BZ7" i="35"/>
  <c r="BZ7" i="36" s="1"/>
  <c r="BZ7" i="37" s="1"/>
  <c r="BZ7" i="38" s="1"/>
  <c r="BZ7" i="39" s="1"/>
  <c r="BZ7" i="40" s="1"/>
  <c r="BZ7" i="41" s="1"/>
  <c r="BZ8" i="42" s="1"/>
  <c r="BZ12" i="42" l="1"/>
  <c r="BZ10" i="42" s="1"/>
  <c r="BZ29" i="41"/>
  <c r="BZ8" i="41" s="1"/>
  <c r="CC8" i="19"/>
  <c r="BY14" i="16"/>
  <c r="CC14" i="16"/>
  <c r="CC9" i="16"/>
  <c r="CC8" i="16" l="1"/>
  <c r="CC8" i="18" l="1"/>
  <c r="CC8" i="17"/>
  <c r="CC8" i="15"/>
  <c r="CC8" i="14"/>
  <c r="CC8" i="13"/>
  <c r="CC8" i="12"/>
  <c r="CC8" i="40"/>
  <c r="CC8" i="37"/>
  <c r="CC36" i="41"/>
  <c r="CC21" i="41"/>
  <c r="CC9" i="41"/>
  <c r="CC7" i="36"/>
  <c r="CC7" i="37" s="1"/>
  <c r="CC7" i="38" s="1"/>
  <c r="CC7" i="39" s="1"/>
  <c r="CC7" i="40" s="1"/>
  <c r="CC7" i="41" s="1"/>
  <c r="CC8" i="42" s="1"/>
  <c r="CC29" i="41" l="1"/>
  <c r="CC8" i="39"/>
  <c r="CC8" i="38"/>
  <c r="CC8" i="36"/>
  <c r="CC8" i="35"/>
  <c r="CC8" i="41" l="1"/>
  <c r="BU13" i="21"/>
  <c r="BT13" i="21"/>
  <c r="BS13" i="21"/>
  <c r="BR13" i="21"/>
  <c r="BQ13" i="21"/>
  <c r="BP13" i="21"/>
  <c r="BO13" i="21"/>
  <c r="BN13" i="21"/>
  <c r="BM13" i="21"/>
  <c r="BL13" i="21"/>
  <c r="BK13" i="21"/>
  <c r="BK8" i="21" s="1"/>
  <c r="BJ13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J8" i="21" l="1"/>
  <c r="BL8" i="21"/>
  <c r="BM8" i="21"/>
  <c r="BN8" i="21"/>
  <c r="BO8" i="21"/>
  <c r="BP8" i="21"/>
  <c r="BQ8" i="21"/>
  <c r="BR8" i="21"/>
  <c r="BS8" i="21"/>
  <c r="BT8" i="21"/>
  <c r="BU8" i="21"/>
  <c r="BX8" i="19" l="1"/>
  <c r="BX8" i="18"/>
  <c r="BX8" i="17"/>
  <c r="BY9" i="16"/>
  <c r="BX14" i="16"/>
  <c r="BX9" i="16"/>
  <c r="BX8" i="16" l="1"/>
  <c r="BY8" i="16"/>
  <c r="BX8" i="15" l="1"/>
  <c r="BX8" i="14"/>
  <c r="BX8" i="13"/>
  <c r="BX8" i="12"/>
  <c r="BY29" i="42" l="1"/>
  <c r="BY25" i="42"/>
  <c r="BY21" i="42"/>
  <c r="BY17" i="42"/>
  <c r="BY14" i="42"/>
  <c r="BX29" i="42"/>
  <c r="BX25" i="42"/>
  <c r="BX21" i="42"/>
  <c r="BX17" i="42"/>
  <c r="BX14" i="42"/>
  <c r="BX36" i="41"/>
  <c r="BX21" i="41"/>
  <c r="BX9" i="41"/>
  <c r="BX8" i="40"/>
  <c r="BX8" i="39"/>
  <c r="BX8" i="38"/>
  <c r="BX8" i="37"/>
  <c r="BX8" i="36"/>
  <c r="BX8" i="35"/>
  <c r="BX7" i="35"/>
  <c r="BX7" i="36" s="1"/>
  <c r="BX7" i="37" s="1"/>
  <c r="BX7" i="38" s="1"/>
  <c r="BX7" i="39" s="1"/>
  <c r="BX7" i="40" s="1"/>
  <c r="BX7" i="41" s="1"/>
  <c r="BX8" i="42" s="1"/>
  <c r="BX12" i="42" l="1"/>
  <c r="BX10" i="42" s="1"/>
  <c r="BX29" i="41"/>
  <c r="BX8" i="41" s="1"/>
  <c r="BY12" i="42"/>
  <c r="BY10" i="42" s="1"/>
  <c r="BW8" i="19" l="1"/>
  <c r="BW8" i="18"/>
  <c r="BW8" i="17"/>
  <c r="BW14" i="16"/>
  <c r="BW9" i="16"/>
  <c r="BW8" i="16" s="1"/>
  <c r="BW8" i="15" l="1"/>
  <c r="BW8" i="14"/>
  <c r="BW8" i="13"/>
  <c r="BW8" i="12"/>
  <c r="BW29" i="42"/>
  <c r="BW25" i="42"/>
  <c r="BW21" i="42"/>
  <c r="BW17" i="42"/>
  <c r="BW14" i="42"/>
  <c r="BW12" i="42"/>
  <c r="BW10" i="42" s="1"/>
  <c r="BW36" i="41"/>
  <c r="BW21" i="41"/>
  <c r="BW9" i="4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W29" i="41" l="1"/>
  <c r="BW8" i="41" s="1"/>
  <c r="BY8" i="19"/>
  <c r="BY8" i="18"/>
  <c r="BY8" i="17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Y8" i="41" l="1"/>
  <c r="BV8" i="19" l="1"/>
  <c r="BV8" i="17"/>
  <c r="BV9" i="16"/>
  <c r="BV14" i="16"/>
  <c r="BV8" i="18" l="1"/>
  <c r="BV8" i="16"/>
  <c r="BV8" i="15" l="1"/>
  <c r="BV8" i="14" l="1"/>
  <c r="BV8" i="13"/>
  <c r="BV8" i="1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CH36" i="41" s="1"/>
  <c r="BT36" i="41"/>
  <c r="BS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CH21" i="41" s="1"/>
  <c r="BT21" i="41"/>
  <c r="BS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CH9" i="41" s="1"/>
  <c r="BT9" i="41"/>
  <c r="BS9" i="41"/>
  <c r="BR9" i="41"/>
  <c r="BQ9" i="41"/>
  <c r="BP9" i="41"/>
  <c r="BO9" i="41"/>
  <c r="BN9" i="41"/>
  <c r="BM9" i="41"/>
  <c r="BL9" i="41"/>
  <c r="BK9" i="41"/>
  <c r="BJ9" i="4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J29" i="41" l="1"/>
  <c r="BJ8" i="41" s="1"/>
  <c r="BM29" i="41"/>
  <c r="BM8" i="41" s="1"/>
  <c r="BQ29" i="41"/>
  <c r="BQ8" i="41" s="1"/>
  <c r="BT29" i="41"/>
  <c r="BS29" i="41"/>
  <c r="BR29" i="41"/>
  <c r="BP29" i="41"/>
  <c r="BO29" i="41"/>
  <c r="AN12" i="42"/>
  <c r="AN10" i="42" s="1"/>
  <c r="G12" i="42"/>
  <c r="G10" i="42" s="1"/>
  <c r="AA12" i="42"/>
  <c r="AA10" i="42" s="1"/>
  <c r="AU12" i="42"/>
  <c r="AU10" i="42" s="1"/>
  <c r="BO12" i="42"/>
  <c r="BN29" i="41"/>
  <c r="T12" i="42"/>
  <c r="T10" i="42" s="1"/>
  <c r="BH12" i="42"/>
  <c r="BH10" i="42" s="1"/>
  <c r="BI12" i="42"/>
  <c r="BI10" i="42" s="1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K10" i="42" s="1"/>
  <c r="BL12" i="42"/>
  <c r="BL10" i="42" s="1"/>
  <c r="BM12" i="42"/>
  <c r="BM10" i="42" s="1"/>
  <c r="BN12" i="42"/>
  <c r="BL29" i="41"/>
  <c r="BK29" i="41"/>
  <c r="BU29" i="4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AC12" i="42"/>
  <c r="AC10" i="42" s="1"/>
  <c r="BQ12" i="42"/>
  <c r="BQ10" i="42" s="1"/>
  <c r="AX12" i="42"/>
  <c r="AX10" i="42" s="1"/>
  <c r="BR12" i="42"/>
  <c r="AE12" i="42"/>
  <c r="AE10" i="42" s="1"/>
  <c r="BS12" i="42"/>
  <c r="AF12" i="42"/>
  <c r="AF10" i="42" s="1"/>
  <c r="BT12" i="42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V12" i="42"/>
  <c r="AW8" i="41"/>
  <c r="AK8" i="41"/>
  <c r="BV8" i="41"/>
  <c r="BU8" i="41" l="1"/>
  <c r="CH8" i="41" s="1"/>
  <c r="CH29" i="41"/>
  <c r="BT10" i="42"/>
  <c r="BT8" i="41"/>
  <c r="BS10" i="42"/>
  <c r="BS8" i="41"/>
  <c r="BR8" i="41"/>
  <c r="BJ10" i="42"/>
  <c r="BR10" i="42"/>
  <c r="BP10" i="42"/>
  <c r="BP8" i="41"/>
  <c r="BO8" i="41"/>
  <c r="BO10" i="42"/>
  <c r="BN10" i="42"/>
  <c r="BN8" i="41"/>
  <c r="BL8" i="41"/>
  <c r="BK8" i="41"/>
  <c r="BV10" i="42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 l="1"/>
  <c r="V10" i="34"/>
  <c r="V9" i="34" s="1"/>
  <c r="BA10" i="34"/>
  <c r="BA9" i="34" s="1"/>
  <c r="AG10" i="34"/>
  <c r="AG9" i="34" s="1"/>
  <c r="AU10" i="34"/>
  <c r="AU9" i="34" s="1"/>
  <c r="AT10" i="34"/>
  <c r="AT9" i="34" s="1"/>
  <c r="Y10" i="34"/>
  <c r="Y9" i="34" s="1"/>
  <c r="X10" i="34"/>
  <c r="X9" i="34" s="1"/>
  <c r="W10" i="34"/>
  <c r="W9" i="34" s="1"/>
  <c r="S10" i="34"/>
  <c r="S9" i="34" s="1"/>
  <c r="T10" i="34"/>
  <c r="T9" i="34" s="1"/>
  <c r="O10" i="34"/>
  <c r="O9" i="34" s="1"/>
  <c r="R10" i="34"/>
  <c r="R9" i="34" s="1"/>
  <c r="N10" i="34"/>
  <c r="N9" i="34" s="1"/>
  <c r="AV9" i="34"/>
  <c r="J10" i="34"/>
  <c r="J9" i="34" s="1"/>
  <c r="L10" i="34"/>
  <c r="L9" i="34" s="1"/>
  <c r="M10" i="34"/>
  <c r="M9" i="34" s="1"/>
  <c r="AP10" i="34"/>
  <c r="AP9" i="34" s="1"/>
  <c r="AQ10" i="34"/>
  <c r="AQ9" i="34" s="1"/>
  <c r="AR10" i="34"/>
  <c r="AR9" i="34" s="1"/>
  <c r="AS10" i="34"/>
  <c r="AS9" i="34" s="1"/>
  <c r="K10" i="34"/>
  <c r="K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AH10" i="34"/>
  <c r="AH9" i="34" s="1"/>
  <c r="AI10" i="34"/>
  <c r="AI9" i="34" s="1"/>
  <c r="AJ10" i="34"/>
  <c r="AJ9" i="34" s="1"/>
  <c r="AK10" i="34"/>
  <c r="AK9" i="34" s="1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U10" i="34"/>
  <c r="U9" i="34" s="1"/>
  <c r="C8" i="12" l="1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K16" i="24"/>
  <c r="BJ16" i="24"/>
  <c r="BS14" i="24"/>
  <c r="BS8" i="24" s="1"/>
  <c r="BR14" i="24"/>
  <c r="BR8" i="24" s="1"/>
  <c r="BQ14" i="24"/>
  <c r="BP14" i="24"/>
  <c r="BP8" i="24" s="1"/>
  <c r="BO14" i="24"/>
  <c r="BO8" i="24" s="1"/>
  <c r="BN14" i="24"/>
  <c r="BM14" i="24"/>
  <c r="BM8" i="24" s="1"/>
  <c r="BL14" i="24"/>
  <c r="BL8" i="24" s="1"/>
  <c r="BK14" i="24"/>
  <c r="BK8" i="24" s="1"/>
  <c r="BJ14" i="24"/>
  <c r="BJ8" i="24" s="1"/>
  <c r="BT16" i="24"/>
  <c r="BT14" i="24" s="1"/>
  <c r="BT8" i="24" s="1"/>
  <c r="BQ8" i="24" l="1"/>
  <c r="BN8" i="24"/>
  <c r="BU8" i="19" l="1"/>
  <c r="BU8" i="17"/>
  <c r="BU9" i="16"/>
  <c r="BU14" i="16"/>
  <c r="BU8" i="18" l="1"/>
  <c r="BU8" i="16"/>
  <c r="BT8" i="14"/>
  <c r="BT8" i="13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CH8" i="35" s="1"/>
  <c r="BT8" i="17" l="1"/>
  <c r="BT9" i="16"/>
  <c r="BT14" i="16"/>
  <c r="BT8" i="19" l="1"/>
  <c r="BT8" i="18"/>
  <c r="BT8" i="16"/>
  <c r="BT8" i="15" l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8" i="17" l="1"/>
  <c r="BS14" i="16"/>
  <c r="BS9" i="16"/>
  <c r="BS8" i="19" l="1"/>
  <c r="BS8" i="18"/>
  <c r="BS8" i="16"/>
  <c r="BS8" i="15" l="1"/>
  <c r="BS8" i="14"/>
  <c r="BS8" i="13"/>
  <c r="CH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G14" i="24" s="1"/>
  <c r="BG8" i="24" s="1"/>
  <c r="BF16" i="24"/>
  <c r="BF14" i="24" s="1"/>
  <c r="BF8" i="24" s="1"/>
  <c r="BE16" i="24"/>
  <c r="BE14" i="24" s="1"/>
  <c r="BE8" i="24" s="1"/>
  <c r="BD16" i="24"/>
  <c r="BD14" i="24" s="1"/>
  <c r="BD8" i="24" s="1"/>
  <c r="BC16" i="24"/>
  <c r="BC14" i="24" s="1"/>
  <c r="BC8" i="24" s="1"/>
  <c r="BB16" i="24"/>
  <c r="BA16" i="24"/>
  <c r="AZ16" i="24"/>
  <c r="AZ14" i="24" s="1"/>
  <c r="AZ8" i="24" s="1"/>
  <c r="AY16" i="24"/>
  <c r="AY14" i="24" s="1"/>
  <c r="AY8" i="24" s="1"/>
  <c r="AX16" i="24"/>
  <c r="AX14" i="24" s="1"/>
  <c r="AX8" i="24" s="1"/>
  <c r="AW16" i="24"/>
  <c r="AW14" i="24" s="1"/>
  <c r="AW8" i="24" s="1"/>
  <c r="AV16" i="24"/>
  <c r="AV14" i="24" s="1"/>
  <c r="AV8" i="24" s="1"/>
  <c r="AU16" i="24"/>
  <c r="AU14" i="24" s="1"/>
  <c r="AU8" i="24" s="1"/>
  <c r="AT16" i="24"/>
  <c r="AT14" i="24" s="1"/>
  <c r="AT8" i="24" s="1"/>
  <c r="AS16" i="24"/>
  <c r="AS14" i="24" s="1"/>
  <c r="AS8" i="24" s="1"/>
  <c r="AR16" i="24"/>
  <c r="AQ16" i="24"/>
  <c r="AP16" i="24"/>
  <c r="AO16" i="24"/>
  <c r="AN16" i="24"/>
  <c r="AM16" i="24"/>
  <c r="AL16" i="24"/>
  <c r="AL14" i="24" s="1"/>
  <c r="AL8" i="24" s="1"/>
  <c r="AK16" i="24"/>
  <c r="AJ16" i="24"/>
  <c r="AJ14" i="24" s="1"/>
  <c r="AJ8" i="24" s="1"/>
  <c r="AI16" i="24"/>
  <c r="AI14" i="24" s="1"/>
  <c r="AI8" i="24" s="1"/>
  <c r="AH16" i="24"/>
  <c r="AH14" i="24" s="1"/>
  <c r="AH8" i="24" s="1"/>
  <c r="AG16" i="24"/>
  <c r="AG14" i="24" s="1"/>
  <c r="AG8" i="24" s="1"/>
  <c r="AF16" i="24"/>
  <c r="AF14" i="24" s="1"/>
  <c r="AF8" i="24" s="1"/>
  <c r="AE16" i="24"/>
  <c r="AE14" i="24" s="1"/>
  <c r="AE8" i="24" s="1"/>
  <c r="AD16" i="24"/>
  <c r="AD14" i="24" s="1"/>
  <c r="AD8" i="24" s="1"/>
  <c r="AC16" i="24"/>
  <c r="AC14" i="24" s="1"/>
  <c r="AC8" i="24" s="1"/>
  <c r="AB16" i="24"/>
  <c r="AB14" i="24" s="1"/>
  <c r="AB8" i="24" s="1"/>
  <c r="AA16" i="24"/>
  <c r="AA14" i="24" s="1"/>
  <c r="AA8" i="24" s="1"/>
  <c r="Z16" i="24"/>
  <c r="Z14" i="24" s="1"/>
  <c r="Z8" i="24" s="1"/>
  <c r="Y16" i="24"/>
  <c r="Y14" i="24" s="1"/>
  <c r="Y8" i="24" s="1"/>
  <c r="X16" i="24"/>
  <c r="W16" i="24"/>
  <c r="V16" i="24"/>
  <c r="U16" i="24"/>
  <c r="T16" i="24"/>
  <c r="S16" i="24"/>
  <c r="S14" i="24" s="1"/>
  <c r="S8" i="24" s="1"/>
  <c r="R16" i="24"/>
  <c r="R14" i="24" s="1"/>
  <c r="R8" i="24" s="1"/>
  <c r="Q16" i="24"/>
  <c r="Q14" i="24" s="1"/>
  <c r="Q8" i="24" s="1"/>
  <c r="P16" i="24"/>
  <c r="P14" i="24" s="1"/>
  <c r="P8" i="24" s="1"/>
  <c r="O16" i="24"/>
  <c r="O14" i="24" s="1"/>
  <c r="O8" i="24" s="1"/>
  <c r="N16" i="24"/>
  <c r="M16" i="24"/>
  <c r="L16" i="24"/>
  <c r="L14" i="24" s="1"/>
  <c r="L8" i="24" s="1"/>
  <c r="K16" i="24"/>
  <c r="J16" i="24"/>
  <c r="J14" i="24" s="1"/>
  <c r="J8" i="24" s="1"/>
  <c r="I16" i="24"/>
  <c r="I14" i="24" s="1"/>
  <c r="I8" i="24" s="1"/>
  <c r="H16" i="24"/>
  <c r="H14" i="24" s="1"/>
  <c r="H8" i="24" s="1"/>
  <c r="G16" i="24"/>
  <c r="G14" i="24" s="1"/>
  <c r="G8" i="24" s="1"/>
  <c r="F16" i="24"/>
  <c r="F14" i="24" s="1"/>
  <c r="F8" i="24" s="1"/>
  <c r="E16" i="24"/>
  <c r="E14" i="24" s="1"/>
  <c r="E8" i="24" s="1"/>
  <c r="D16" i="24"/>
  <c r="C16" i="24"/>
  <c r="B16" i="24"/>
  <c r="BI14" i="24"/>
  <c r="BI8" i="24" s="1"/>
  <c r="BH14" i="24"/>
  <c r="BH8" i="24" s="1"/>
  <c r="BB14" i="24"/>
  <c r="BB8" i="24" s="1"/>
  <c r="BA14" i="24"/>
  <c r="BA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M14" i="24"/>
  <c r="AM8" i="24" s="1"/>
  <c r="AK14" i="24"/>
  <c r="AK8" i="24" s="1"/>
  <c r="X14" i="24"/>
  <c r="W14" i="24"/>
  <c r="W8" i="24" s="1"/>
  <c r="V14" i="24"/>
  <c r="U14" i="24"/>
  <c r="U8" i="24" s="1"/>
  <c r="T14" i="24"/>
  <c r="T8" i="24" s="1"/>
  <c r="N14" i="24"/>
  <c r="M14" i="24"/>
  <c r="M8" i="24" s="1"/>
  <c r="K14" i="24"/>
  <c r="K8" i="24" s="1"/>
  <c r="D14" i="24"/>
  <c r="D8" i="24" s="1"/>
  <c r="C14" i="24"/>
  <c r="C8" i="24" s="1"/>
  <c r="B14" i="24"/>
  <c r="B8" i="24" s="1"/>
  <c r="X8" i="24"/>
  <c r="V8" i="24"/>
  <c r="N8" i="24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X9" i="22" s="1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N9" i="22" s="1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T9" i="22" s="1"/>
  <c r="S10" i="22"/>
  <c r="S9" i="22" s="1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U8" i="21" s="1"/>
  <c r="AT9" i="21"/>
  <c r="AT8" i="21" s="1"/>
  <c r="AS9" i="21"/>
  <c r="AS8" i="21" s="1"/>
  <c r="AR9" i="21"/>
  <c r="AR8" i="21" s="1"/>
  <c r="AQ9" i="21"/>
  <c r="AQ8" i="21" s="1"/>
  <c r="AP9" i="21"/>
  <c r="AP8" i="21" s="1"/>
  <c r="AO9" i="21"/>
  <c r="AO8" i="21" s="1"/>
  <c r="AN9" i="21"/>
  <c r="AN8" i="21" s="1"/>
  <c r="AM9" i="21"/>
  <c r="AL9" i="21"/>
  <c r="AL8" i="21" s="1"/>
  <c r="AK9" i="21"/>
  <c r="AK8" i="21" s="1"/>
  <c r="AJ9" i="21"/>
  <c r="AJ8" i="21" s="1"/>
  <c r="AI9" i="21"/>
  <c r="AI8" i="21" s="1"/>
  <c r="AH9" i="21"/>
  <c r="AG9" i="21"/>
  <c r="AG8" i="21" s="1"/>
  <c r="AF9" i="21"/>
  <c r="AF8" i="21" s="1"/>
  <c r="AE9" i="21"/>
  <c r="AE8" i="21" s="1"/>
  <c r="AD9" i="21"/>
  <c r="AC9" i="21"/>
  <c r="AB9" i="21"/>
  <c r="AB8" i="21" s="1"/>
  <c r="AA9" i="21"/>
  <c r="AA8" i="21" s="1"/>
  <c r="Z9" i="21"/>
  <c r="Z8" i="21" s="1"/>
  <c r="Y9" i="21"/>
  <c r="Y8" i="21" s="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G8" i="21" s="1"/>
  <c r="F9" i="21"/>
  <c r="E9" i="21"/>
  <c r="E8" i="21" s="1"/>
  <c r="D9" i="21"/>
  <c r="C9" i="21"/>
  <c r="C8" i="21" s="1"/>
  <c r="B9" i="21"/>
  <c r="B8" i="21" s="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O8" i="16" s="1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V8" i="16" s="1"/>
  <c r="U9" i="16"/>
  <c r="U8" i="16" s="1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H8" i="16" s="1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I10" i="11"/>
  <c r="BI9" i="11" s="1"/>
  <c r="BH10" i="11"/>
  <c r="BH9" i="11" s="1"/>
  <c r="BG10" i="11"/>
  <c r="BG9" i="11" s="1"/>
  <c r="BF10" i="11"/>
  <c r="BF9" i="11" s="1"/>
  <c r="BE10" i="11"/>
  <c r="BE9" i="11" s="1"/>
  <c r="BD10" i="11"/>
  <c r="BD9" i="11" s="1"/>
  <c r="BC10" i="11"/>
  <c r="BC9" i="11" s="1"/>
  <c r="BB10" i="11"/>
  <c r="BB9" i="11" s="1"/>
  <c r="BA10" i="11"/>
  <c r="BA9" i="11" s="1"/>
  <c r="AZ10" i="11"/>
  <c r="AZ9" i="11" s="1"/>
  <c r="AY10" i="11"/>
  <c r="AY9" i="11" s="1"/>
  <c r="AX10" i="11"/>
  <c r="AX9" i="11" s="1"/>
  <c r="AW10" i="11"/>
  <c r="AW9" i="11" s="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M9" i="11" s="1"/>
  <c r="L10" i="11"/>
  <c r="L9" i="11" s="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AP9" i="11"/>
  <c r="AO9" i="11"/>
  <c r="AN9" i="11"/>
  <c r="AM9" i="11"/>
  <c r="AL9" i="11"/>
  <c r="R9" i="11"/>
  <c r="Q9" i="11"/>
  <c r="P9" i="11"/>
  <c r="O9" i="11"/>
  <c r="N9" i="11"/>
  <c r="B9" i="11"/>
  <c r="CH8" i="11"/>
  <c r="CH7" i="14" s="1"/>
  <c r="CH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H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H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H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H7" i="36"/>
  <c r="CH7" i="37" s="1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H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AC8" i="21" l="1"/>
  <c r="AM8" i="21"/>
  <c r="AD8" i="21"/>
  <c r="AH8" i="21"/>
  <c r="BM8" i="16"/>
  <c r="BL8" i="16"/>
  <c r="BO8" i="16"/>
  <c r="BP8" i="16"/>
  <c r="BN8" i="16"/>
  <c r="BF8" i="21"/>
  <c r="BH8" i="21"/>
  <c r="BI8" i="21"/>
  <c r="BQ8" i="16"/>
  <c r="BR8" i="16"/>
  <c r="BC8" i="21"/>
  <c r="BD8" i="21"/>
  <c r="BE8" i="21"/>
  <c r="BG8" i="21"/>
  <c r="AY8" i="16"/>
  <c r="BG8" i="16"/>
  <c r="CH7" i="13"/>
  <c r="CH7" i="15"/>
  <c r="CH7" i="12"/>
  <c r="CH7" i="21" l="1"/>
  <c r="CH8" i="22" s="1"/>
  <c r="CH7" i="16"/>
  <c r="CH7" i="17" l="1"/>
  <c r="CH7" i="18" s="1"/>
  <c r="CH7" i="19" s="1"/>
  <c r="CH7" i="24"/>
</calcChain>
</file>

<file path=xl/sharedStrings.xml><?xml version="1.0" encoding="utf-8"?>
<sst xmlns="http://schemas.openxmlformats.org/spreadsheetml/2006/main" count="2352" uniqueCount="287">
  <si>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</si>
  <si>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</si>
  <si>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</si>
  <si>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</si>
  <si>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</si>
  <si>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</si>
  <si>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</si>
  <si>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</si>
  <si>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</si>
  <si>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</si>
  <si>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</si>
  <si>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</si>
  <si>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</si>
  <si>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</si>
  <si>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</si>
  <si>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</si>
  <si>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</si>
  <si>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</si>
  <si>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</si>
  <si>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</si>
  <si>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</si>
  <si>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</si>
  <si>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</si>
  <si>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</si>
  <si>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</si>
  <si>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</si>
  <si>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</si>
  <si>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</si>
  <si>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</si>
  <si>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</si>
  <si>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</si>
  <si>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</si>
  <si>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UTILIZACIÓN, 2019-2025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</si>
  <si>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</si>
  <si>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</si>
  <si>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</si>
  <si>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</si>
  <si>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</si>
  <si>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</si>
  <si>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</si>
  <si>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</si>
  <si>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</si>
  <si>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</si>
  <si>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</si>
  <si>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</si>
  <si>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</si>
  <si>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</si>
  <si>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</si>
  <si>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</si>
  <si>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</si>
  <si>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</si>
  <si>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</si>
  <si>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</si>
  <si>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</si>
  <si>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</si>
  <si>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</si>
  <si>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</si>
  <si>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</si>
  <si>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</si>
  <si>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</si>
  <si>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</si>
  <si>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</si>
  <si>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</si>
  <si>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</si>
  <si>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</si>
  <si>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</si>
  <si>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</si>
  <si>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</si>
  <si>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</si>
  <si>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</si>
  <si>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</si>
  <si>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</si>
  <si>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</si>
  <si>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</si>
  <si>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</si>
  <si>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</si>
  <si>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</si>
  <si>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</si>
  <si>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</si>
  <si>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</si>
  <si>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</si>
  <si>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</si>
  <si>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</si>
  <si>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</si>
  <si>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</si>
  <si>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</si>
  <si>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</si>
  <si>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</si>
  <si>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</si>
  <si>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</si>
  <si>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</si>
  <si>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</si>
  <si>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</si>
  <si>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</si>
  <si>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</si>
  <si>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</si>
  <si>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</si>
  <si>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</si>
  <si>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</si>
  <si>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</si>
  <si>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</si>
  <si>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</si>
  <si>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</si>
  <si>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</si>
  <si>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</si>
  <si>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</si>
  <si>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</si>
  <si>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</si>
  <si>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</si>
  <si>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</si>
  <si>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</si>
  <si>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</si>
  <si>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</si>
  <si>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</si>
  <si>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</si>
  <si>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</si>
  <si>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</si>
  <si>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</si>
  <si>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</si>
  <si>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</si>
  <si>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</si>
  <si>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</si>
  <si>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</si>
  <si>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</si>
  <si>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</si>
  <si>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</si>
  <si>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</si>
  <si>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</si>
  <si>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</si>
  <si>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</si>
  <si>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</si>
  <si>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</si>
  <si>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</si>
  <si>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</si>
  <si>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</si>
  <si>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</si>
  <si>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</si>
  <si>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</si>
  <si>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</si>
  <si>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</si>
  <si>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</si>
  <si>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</si>
  <si>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</si>
  <si>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</si>
  <si>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</si>
  <si>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</si>
  <si>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</si>
  <si>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</si>
  <si>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</si>
  <si>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</si>
  <si>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</si>
  <si>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</si>
  <si>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</si>
  <si>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</si>
  <si>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</si>
  <si>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</si>
  <si>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</si>
  <si>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</si>
  <si>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</si>
  <si>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</si>
  <si>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</si>
  <si>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Ene-Dic 25/24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</si>
  <si>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</si>
  <si>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</si>
  <si>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</si>
  <si>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</si>
  <si>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</si>
  <si>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</si>
  <si>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</si>
  <si>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</si>
  <si>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</si>
  <si>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</si>
  <si>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</si>
  <si>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</si>
  <si>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</si>
  <si>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</si>
  <si>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</si>
  <si>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</si>
  <si>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</si>
  <si>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</si>
  <si>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</si>
  <si>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</si>
  <si>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</si>
  <si>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</si>
  <si>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</si>
  <si>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</si>
  <si>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</si>
  <si>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</si>
  <si>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</si>
  <si>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</si>
  <si>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</si>
  <si>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</si>
  <si>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</si>
  <si>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</si>
  <si>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</si>
  <si>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</si>
  <si>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</si>
  <si>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</si>
  <si>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</si>
  <si>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</si>
  <si>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</si>
  <si>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</si>
  <si>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</si>
  <si>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</si>
  <si>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</si>
  <si>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</si>
  <si>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</si>
  <si>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</si>
  <si>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</si>
  <si>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</si>
  <si>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</si>
  <si>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</si>
  <si>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</si>
  <si>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</si>
  <si>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</si>
  <si>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</si>
  <si>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</si>
  <si>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</si>
  <si>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</si>
  <si>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</si>
  <si>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</si>
  <si>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</si>
  <si>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</si>
  <si>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</si>
  <si>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</si>
  <si>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</si>
  <si>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</si>
  <si>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</si>
  <si>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</si>
  <si>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</si>
  <si>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</si>
  <si>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</si>
  <si>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</si>
  <si>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</si>
  <si>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</si>
  <si>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</si>
  <si>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</si>
  <si>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</si>
  <si>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</si>
  <si>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</si>
  <si>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</si>
  <si>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</si>
  <si>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</si>
  <si>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</si>
  <si>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</si>
  <si>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</si>
  <si>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</si>
  <si>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</si>
  <si>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</si>
  <si>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</si>
  <si>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</si>
  <si>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</si>
  <si>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</si>
  <si>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</si>
  <si>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</si>
  <si>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</si>
  <si>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</si>
  <si>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</si>
  <si>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</si>
  <si>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</si>
  <si>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</si>
  <si>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</si>
  <si>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</si>
  <si>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</si>
  <si>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</si>
  <si>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</si>
  <si>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</si>
  <si>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</si>
  <si>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</si>
  <si>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</si>
  <si>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</si>
  <si>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</si>
  <si>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</si>
  <si>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</si>
  <si>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</si>
  <si>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</si>
  <si>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</si>
  <si>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</si>
  <si>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</si>
  <si>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ANEXO DEL BOLETÍN DE PESCA - DICIEMBRE 2025</t>
  </si>
  <si>
    <t>Var. % 
Dic 25/24</t>
  </si>
  <si>
    <t>Samasa</t>
  </si>
  <si>
    <t>0,03</t>
  </si>
  <si>
    <t>Bacalao</t>
  </si>
  <si>
    <t>Var. %
Dic-25/Nov-25</t>
  </si>
  <si>
    <t>10,20</t>
  </si>
  <si>
    <t>8,25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</si>
</sst>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[Red]\-#,##0.0\ "/>
  </numFmts>
  <fonts count="6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theme="4" tint="0.39994506668294322"/>
      </right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theme="3" tint="0.59996337778862885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rgb="FF8DB4E2"/>
      </bottom>
      <diagonal/>
    </border>
  </borders>
  <cellStyleXfs count="18">
    <xf numFmtId="0" fontId="0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5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705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0" xfId="0" applyNumberFormat="1" applyFont="1" applyFill="1" applyAlignment="1">
      <alignment horizontal="center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0" xfId="0" applyNumberFormat="1" applyFont="1" applyAlignment="1">
      <alignment horizontal="center"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horizontal="left" vertic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6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7" fontId="22" fillId="0" borderId="6" xfId="10" applyNumberFormat="1" applyFont="1" applyBorder="1" applyAlignment="1">
      <alignment horizontal="right" vertical="center"/>
    </xf>
    <xf numFmtId="167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3" fillId="7" borderId="9" xfId="0" applyNumberFormat="1" applyFont="1" applyFill="1" applyBorder="1" applyAlignment="1">
      <alignment horizontal="right" vertical="center"/>
    </xf>
    <xf numFmtId="167" fontId="23" fillId="7" borderId="10" xfId="0" applyNumberFormat="1" applyFont="1" applyFill="1" applyBorder="1" applyAlignment="1">
      <alignment horizontal="right" vertical="center"/>
    </xf>
    <xf numFmtId="164" fontId="24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2" fillId="0" borderId="11" xfId="10" applyNumberFormat="1" applyFont="1" applyBorder="1" applyAlignment="1">
      <alignment horizontal="right" vertical="center"/>
    </xf>
    <xf numFmtId="167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1" fillId="0" borderId="6" xfId="0" applyNumberFormat="1" applyFont="1" applyBorder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4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6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1" fillId="0" borderId="6" xfId="12" applyNumberFormat="1" applyFont="1" applyBorder="1" applyAlignment="1">
      <alignment horizontal="right" vertical="center"/>
    </xf>
    <xf numFmtId="167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7" fontId="21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7" fontId="21" fillId="0" borderId="9" xfId="12" applyNumberFormat="1" applyFont="1" applyBorder="1" applyAlignment="1">
      <alignment horizontal="right" vertical="center"/>
    </xf>
    <xf numFmtId="172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1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29" fillId="0" borderId="0" xfId="0" applyNumberFormat="1" applyFont="1" applyAlignment="1">
      <alignment horizontal="right" vertical="center"/>
    </xf>
    <xf numFmtId="167" fontId="29" fillId="0" borderId="0" xfId="0" applyNumberFormat="1" applyFont="1" applyAlignment="1">
      <alignment vertical="center"/>
    </xf>
    <xf numFmtId="167" fontId="29" fillId="0" borderId="0" xfId="12" applyNumberFormat="1" applyFont="1" applyAlignment="1">
      <alignment horizontal="right" vertical="center"/>
    </xf>
    <xf numFmtId="167" fontId="21" fillId="0" borderId="26" xfId="0" applyNumberFormat="1" applyFont="1" applyBorder="1" applyAlignment="1">
      <alignment horizontal="right" vertical="center"/>
    </xf>
    <xf numFmtId="167" fontId="21" fillId="0" borderId="35" xfId="0" applyNumberFormat="1" applyFont="1" applyBorder="1" applyAlignment="1">
      <alignment horizontal="right" vertical="center"/>
    </xf>
    <xf numFmtId="167" fontId="21" fillId="0" borderId="27" xfId="12" applyNumberFormat="1" applyFont="1" applyBorder="1" applyAlignment="1">
      <alignment horizontal="right" vertical="center"/>
    </xf>
    <xf numFmtId="167" fontId="21" fillId="0" borderId="36" xfId="12" applyNumberFormat="1" applyFont="1" applyBorder="1" applyAlignment="1">
      <alignment horizontal="right" vertical="center"/>
    </xf>
    <xf numFmtId="167" fontId="21" fillId="0" borderId="37" xfId="12" applyNumberFormat="1" applyFont="1" applyBorder="1" applyAlignment="1">
      <alignment horizontal="right" vertical="center"/>
    </xf>
    <xf numFmtId="167" fontId="21" fillId="0" borderId="37" xfId="0" applyNumberFormat="1" applyFont="1" applyBorder="1" applyAlignment="1">
      <alignment horizontal="right" vertical="center"/>
    </xf>
    <xf numFmtId="167" fontId="21" fillId="0" borderId="10" xfId="0" applyNumberFormat="1" applyFont="1" applyBorder="1" applyAlignment="1">
      <alignment horizontal="right" vertical="center"/>
    </xf>
    <xf numFmtId="167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1" fillId="0" borderId="11" xfId="1" applyNumberFormat="1" applyFont="1" applyBorder="1" applyAlignment="1">
      <alignment horizontal="right" vertical="center"/>
    </xf>
    <xf numFmtId="167" fontId="21" fillId="0" borderId="13" xfId="1" applyNumberFormat="1" applyFont="1" applyBorder="1" applyAlignment="1">
      <alignment horizontal="right" vertical="center"/>
    </xf>
    <xf numFmtId="167" fontId="21" fillId="0" borderId="6" xfId="1" applyNumberFormat="1" applyFont="1" applyBorder="1" applyAlignment="1">
      <alignment horizontal="right" vertical="center"/>
    </xf>
    <xf numFmtId="167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6" fontId="21" fillId="0" borderId="6" xfId="0" applyNumberFormat="1" applyFont="1" applyBorder="1" applyAlignment="1">
      <alignment vertical="center"/>
    </xf>
    <xf numFmtId="176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1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1" fillId="0" borderId="6" xfId="0" applyNumberFormat="1" applyFont="1" applyBorder="1" applyAlignment="1">
      <alignment vertical="center"/>
    </xf>
    <xf numFmtId="167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38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1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1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3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5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3" fillId="0" borderId="6" xfId="1" applyNumberFormat="1" applyFont="1" applyBorder="1" applyAlignment="1">
      <alignment horizontal="right" vertical="center" wrapText="1"/>
    </xf>
    <xf numFmtId="167" fontId="43" fillId="8" borderId="6" xfId="1" applyNumberFormat="1" applyFont="1" applyFill="1" applyBorder="1" applyAlignment="1">
      <alignment horizontal="right" vertical="center" wrapText="1"/>
    </xf>
    <xf numFmtId="167" fontId="43" fillId="8" borderId="0" xfId="1" applyNumberFormat="1" applyFont="1" applyFill="1" applyBorder="1" applyAlignment="1">
      <alignment horizontal="right" vertical="center" wrapText="1"/>
    </xf>
    <xf numFmtId="167" fontId="43" fillId="0" borderId="11" xfId="1" applyNumberFormat="1" applyFont="1" applyBorder="1" applyAlignment="1">
      <alignment horizontal="right" vertical="center" wrapText="1"/>
    </xf>
    <xf numFmtId="167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1" fillId="0" borderId="5" xfId="0" applyNumberFormat="1" applyFont="1" applyBorder="1" applyAlignment="1">
      <alignment vertical="center"/>
    </xf>
    <xf numFmtId="171" fontId="21" fillId="0" borderId="0" xfId="1" applyNumberFormat="1" applyFont="1" applyAlignment="1">
      <alignment vertical="center"/>
    </xf>
    <xf numFmtId="171" fontId="21" fillId="0" borderId="11" xfId="1" applyNumberFormat="1" applyFont="1" applyBorder="1" applyAlignment="1">
      <alignment vertical="center"/>
    </xf>
    <xf numFmtId="171" fontId="21" fillId="0" borderId="6" xfId="1" applyNumberFormat="1" applyFont="1" applyBorder="1" applyAlignment="1">
      <alignment horizontal="right" vertical="center"/>
    </xf>
    <xf numFmtId="171" fontId="21" fillId="0" borderId="0" xfId="1" applyNumberFormat="1" applyFont="1" applyAlignment="1">
      <alignment horizontal="right" vertical="center"/>
    </xf>
    <xf numFmtId="171" fontId="21" fillId="0" borderId="0" xfId="1" applyNumberFormat="1" applyFont="1" applyBorder="1" applyAlignment="1">
      <alignment horizontal="right" vertical="center"/>
    </xf>
    <xf numFmtId="170" fontId="19" fillId="0" borderId="0" xfId="0" applyNumberFormat="1" applyFont="1" applyAlignment="1">
      <alignment horizontal="center"/>
    </xf>
    <xf numFmtId="0" fontId="19" fillId="0" borderId="21" xfId="0" applyFont="1" applyBorder="1" applyAlignment="1">
      <alignment horizont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1" fillId="0" borderId="9" xfId="0" applyNumberFormat="1" applyFont="1" applyBorder="1" applyAlignment="1">
      <alignment horizontal="right" vertical="center"/>
    </xf>
    <xf numFmtId="171" fontId="21" fillId="0" borderId="9" xfId="1" applyNumberFormat="1" applyFont="1" applyBorder="1" applyAlignment="1">
      <alignment horizontal="right" vertical="center"/>
    </xf>
    <xf numFmtId="171" fontId="21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170" fontId="19" fillId="0" borderId="13" xfId="0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vertical="center" readingOrder="1"/>
    </xf>
    <xf numFmtId="168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1" fillId="0" borderId="39" xfId="12" applyNumberFormat="1" applyFont="1" applyBorder="1" applyAlignment="1">
      <alignment horizontal="right" vertical="center"/>
    </xf>
    <xf numFmtId="167" fontId="21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6" fontId="21" fillId="0" borderId="62" xfId="0" applyNumberFormat="1" applyFont="1" applyBorder="1" applyAlignment="1">
      <alignment horizontal="right" vertical="center"/>
    </xf>
    <xf numFmtId="176" fontId="21" fillId="0" borderId="63" xfId="0" applyNumberFormat="1" applyFont="1" applyBorder="1" applyAlignment="1">
      <alignment horizontal="right" vertical="center"/>
    </xf>
    <xf numFmtId="176" fontId="21" fillId="0" borderId="64" xfId="0" applyNumberFormat="1" applyFont="1" applyBorder="1" applyAlignment="1">
      <alignment horizontal="right" vertical="center"/>
    </xf>
    <xf numFmtId="170" fontId="19" fillId="0" borderId="11" xfId="0" applyNumberFormat="1" applyFont="1" applyBorder="1" applyAlignment="1">
      <alignment horizontal="right" vertical="center"/>
    </xf>
    <xf numFmtId="167" fontId="21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178" fontId="17" fillId="6" borderId="11" xfId="2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17" fillId="6" borderId="71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7" fillId="0" borderId="71" xfId="0" applyNumberFormat="1" applyFont="1" applyBorder="1" applyAlignment="1">
      <alignment vertical="center" wrapText="1"/>
    </xf>
    <xf numFmtId="167" fontId="21" fillId="0" borderId="71" xfId="12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19" fillId="0" borderId="73" xfId="0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1" fillId="0" borderId="47" xfId="1" applyNumberFormat="1" applyFont="1" applyBorder="1" applyAlignment="1">
      <alignment horizontal="right" vertical="center"/>
    </xf>
    <xf numFmtId="167" fontId="19" fillId="0" borderId="76" xfId="0" applyNumberFormat="1" applyFont="1" applyBorder="1" applyAlignment="1">
      <alignment horizontal="right" vertical="center"/>
    </xf>
    <xf numFmtId="167" fontId="19" fillId="0" borderId="77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67" fontId="8" fillId="11" borderId="0" xfId="0" applyNumberFormat="1" applyFont="1" applyFill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21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1" fillId="0" borderId="5" xfId="2" applyNumberFormat="1" applyFont="1" applyBorder="1" applyAlignment="1">
      <alignment horizontal="right" vertical="center"/>
    </xf>
    <xf numFmtId="178" fontId="21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2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1" fillId="0" borderId="54" xfId="2" applyNumberFormat="1" applyFont="1" applyBorder="1" applyAlignment="1">
      <alignment horizontal="right" vertical="center"/>
    </xf>
    <xf numFmtId="178" fontId="19" fillId="0" borderId="83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4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1" fillId="0" borderId="5" xfId="2" applyNumberFormat="1" applyFont="1" applyBorder="1" applyAlignment="1">
      <alignment vertical="center"/>
    </xf>
    <xf numFmtId="168" fontId="21" fillId="0" borderId="82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3" fillId="0" borderId="0" xfId="0" applyNumberFormat="1" applyFont="1" applyAlignment="1">
      <alignment vertical="center" wrapText="1"/>
    </xf>
    <xf numFmtId="167" fontId="43" fillId="0" borderId="11" xfId="0" applyNumberFormat="1" applyFont="1" applyBorder="1" applyAlignment="1">
      <alignment vertical="center" wrapText="1"/>
    </xf>
    <xf numFmtId="167" fontId="43" fillId="0" borderId="6" xfId="0" applyNumberFormat="1" applyFont="1" applyBorder="1" applyAlignment="1">
      <alignment vertical="center" wrapText="1"/>
    </xf>
    <xf numFmtId="167" fontId="19" fillId="0" borderId="0" xfId="0" applyNumberFormat="1" applyFont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3" fillId="0" borderId="0" xfId="0" applyNumberFormat="1" applyFont="1" applyAlignment="1">
      <alignment horizontal="right" vertical="center" wrapText="1"/>
    </xf>
    <xf numFmtId="167" fontId="21" fillId="0" borderId="0" xfId="0" applyNumberFormat="1" applyFont="1" applyAlignment="1" applyProtection="1">
      <alignment vertical="center"/>
      <protection locked="0"/>
    </xf>
    <xf numFmtId="167" fontId="43" fillId="8" borderId="6" xfId="0" applyNumberFormat="1" applyFont="1" applyFill="1" applyBorder="1" applyAlignment="1">
      <alignment vertical="center" wrapText="1"/>
    </xf>
    <xf numFmtId="167" fontId="21" fillId="8" borderId="0" xfId="12" applyNumberFormat="1" applyFont="1" applyFill="1" applyAlignment="1">
      <alignment horizontal="right" vertical="center"/>
    </xf>
    <xf numFmtId="167" fontId="21" fillId="8" borderId="39" xfId="12" applyNumberFormat="1" applyFont="1" applyFill="1" applyBorder="1" applyAlignment="1">
      <alignment horizontal="right" vertical="center"/>
    </xf>
    <xf numFmtId="167" fontId="43" fillId="8" borderId="0" xfId="0" applyNumberFormat="1" applyFont="1" applyFill="1" applyAlignment="1">
      <alignment vertical="center" wrapText="1"/>
    </xf>
    <xf numFmtId="167" fontId="43" fillId="0" borderId="39" xfId="0" applyNumberFormat="1" applyFont="1" applyBorder="1" applyAlignment="1">
      <alignment vertical="center" wrapText="1"/>
    </xf>
    <xf numFmtId="168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7" fontId="33" fillId="0" borderId="0" xfId="0" applyNumberFormat="1" applyFont="1" applyAlignment="1">
      <alignment horizontal="right" vertical="center"/>
    </xf>
    <xf numFmtId="43" fontId="0" fillId="0" borderId="0" xfId="0" applyNumberFormat="1"/>
    <xf numFmtId="179" fontId="21" fillId="0" borderId="0" xfId="0" applyNumberFormat="1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7" fontId="3" fillId="3" borderId="0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Border="1" applyAlignment="1">
      <alignment horizontal="right" vertical="center"/>
    </xf>
    <xf numFmtId="167" fontId="4" fillId="0" borderId="0" xfId="14" applyNumberFormat="1" applyFont="1" applyBorder="1" applyAlignment="1">
      <alignment horizontal="right" vertical="center"/>
    </xf>
    <xf numFmtId="167" fontId="5" fillId="3" borderId="6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Border="1" applyAlignment="1">
      <alignment horizontal="right" vertical="center"/>
    </xf>
    <xf numFmtId="167" fontId="14" fillId="5" borderId="6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5" fillId="5" borderId="6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14" fillId="0" borderId="6" xfId="14" applyNumberFormat="1" applyFont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78" fontId="3" fillId="3" borderId="5" xfId="2" applyNumberFormat="1" applyFont="1" applyFill="1" applyBorder="1" applyAlignment="1">
      <alignment horizontal="right" vertical="center"/>
    </xf>
    <xf numFmtId="178" fontId="4" fillId="5" borderId="5" xfId="2" applyNumberFormat="1" applyFont="1" applyFill="1" applyBorder="1" applyAlignment="1">
      <alignment horizontal="right" vertical="center"/>
    </xf>
    <xf numFmtId="178" fontId="4" fillId="0" borderId="5" xfId="2" applyNumberFormat="1" applyFont="1" applyFill="1" applyBorder="1" applyAlignment="1">
      <alignment horizontal="right" vertical="center"/>
    </xf>
    <xf numFmtId="0" fontId="59" fillId="0" borderId="0" xfId="3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19" fillId="0" borderId="16" xfId="0" applyNumberFormat="1" applyFont="1" applyFill="1" applyBorder="1" applyAlignment="1">
      <alignment horizontal="left" vertical="center"/>
    </xf>
    <xf numFmtId="167" fontId="19" fillId="0" borderId="16" xfId="0" applyNumberFormat="1" applyFont="1" applyFill="1" applyBorder="1" applyAlignment="1">
      <alignment horizontal="center"/>
    </xf>
    <xf numFmtId="170" fontId="19" fillId="0" borderId="16" xfId="0" applyNumberFormat="1" applyFont="1" applyFill="1" applyBorder="1" applyAlignment="1">
      <alignment horizontal="center"/>
    </xf>
    <xf numFmtId="0" fontId="19" fillId="0" borderId="22" xfId="0" applyFont="1" applyFill="1" applyBorder="1" applyAlignment="1">
      <alignment horizontal="center"/>
    </xf>
    <xf numFmtId="9" fontId="0" fillId="0" borderId="0" xfId="0" applyNumberForma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167" fontId="17" fillId="5" borderId="13" xfId="0" applyNumberFormat="1" applyFont="1" applyFill="1" applyBorder="1" applyAlignment="1">
      <alignment horizontal="right" vertical="center"/>
    </xf>
    <xf numFmtId="167" fontId="18" fillId="5" borderId="9" xfId="0" applyNumberFormat="1" applyFont="1" applyFill="1" applyBorder="1" applyAlignment="1">
      <alignment horizontal="right" vertical="center"/>
    </xf>
    <xf numFmtId="167" fontId="18" fillId="5" borderId="10" xfId="0" applyNumberFormat="1" applyFont="1" applyFill="1" applyBorder="1" applyAlignment="1">
      <alignment horizontal="right" vertical="center"/>
    </xf>
    <xf numFmtId="167" fontId="18" fillId="5" borderId="13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Border="1" applyAlignment="1">
      <alignment horizontal="right" vertical="center"/>
    </xf>
    <xf numFmtId="167" fontId="22" fillId="0" borderId="0" xfId="10" applyNumberFormat="1" applyFont="1" applyBorder="1" applyAlignment="1">
      <alignment horizontal="right" vertical="center"/>
    </xf>
    <xf numFmtId="178" fontId="23" fillId="7" borderId="28" xfId="2" applyNumberFormat="1" applyFont="1" applyFill="1" applyBorder="1" applyAlignment="1">
      <alignment horizontal="right" vertical="center"/>
    </xf>
    <xf numFmtId="167" fontId="4" fillId="5" borderId="85" xfId="14" applyNumberFormat="1" applyFont="1" applyFill="1" applyBorder="1" applyAlignment="1">
      <alignment horizontal="right" vertical="center"/>
    </xf>
    <xf numFmtId="167" fontId="4" fillId="5" borderId="86" xfId="14" applyNumberFormat="1" applyFont="1" applyFill="1" applyBorder="1" applyAlignment="1">
      <alignment horizontal="right" vertical="center"/>
    </xf>
    <xf numFmtId="167" fontId="4" fillId="5" borderId="87" xfId="14" applyNumberFormat="1" applyFont="1" applyFill="1" applyBorder="1" applyAlignment="1">
      <alignment horizontal="right" vertical="center"/>
    </xf>
    <xf numFmtId="167" fontId="14" fillId="5" borderId="86" xfId="14" applyNumberFormat="1" applyFont="1" applyFill="1" applyBorder="1" applyAlignment="1">
      <alignment horizontal="right" vertical="center"/>
    </xf>
    <xf numFmtId="167" fontId="14" fillId="5" borderId="85" xfId="14" applyNumberFormat="1" applyFont="1" applyFill="1" applyBorder="1" applyAlignment="1">
      <alignment horizontal="right" vertical="center"/>
    </xf>
    <xf numFmtId="167" fontId="14" fillId="5" borderId="87" xfId="14" applyNumberFormat="1" applyFont="1" applyFill="1" applyBorder="1" applyAlignment="1">
      <alignment horizontal="right" vertical="center"/>
    </xf>
    <xf numFmtId="178" fontId="4" fillId="5" borderId="88" xfId="2" applyNumberFormat="1" applyFont="1" applyFill="1" applyBorder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3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80" xfId="10" applyFont="1" applyFill="1" applyBorder="1" applyAlignment="1">
      <alignment horizontal="center" vertical="center" wrapText="1"/>
    </xf>
    <xf numFmtId="0" fontId="16" fillId="2" borderId="81" xfId="10" applyFont="1" applyFill="1" applyBorder="1" applyAlignment="1">
      <alignment horizontal="center" vertical="center" wrapText="1"/>
    </xf>
    <xf numFmtId="0" fontId="16" fillId="2" borderId="7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30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76200</xdr:colOff>
          <xdr:row>22</xdr:row>
          <xdr:rowOff>109311</xdr:rowOff>
        </xdr:from>
        <xdr:to>
          <xdr:col>73</xdr:col>
          <xdr:colOff>295275</xdr:colOff>
          <xdr:row>23</xdr:row>
          <xdr:rowOff>95704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76200</xdr:colOff>
          <xdr:row>22</xdr:row>
          <xdr:rowOff>109311</xdr:rowOff>
        </xdr:from>
        <xdr:to>
          <xdr:col>73</xdr:col>
          <xdr:colOff>247650</xdr:colOff>
          <xdr:row>23</xdr:row>
          <xdr:rowOff>95704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0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opLeftCell="A4" zoomScale="85" zoomScaleNormal="85" workbookViewId="0">
      <selection activeCell="J11" sqref="J11"/>
    </sheetView>
  </sheetViews>
  <sheetFormatPr baseColWidth="10" defaultColWidth="9.140625" defaultRowHeight="15"/>
  <cols>
    <col min="1" max="1" width="2.5703125" style="393" customWidth="1"/>
    <col min="2" max="2" width="12.5703125" style="394" customWidth="1"/>
    <col min="3" max="3" width="24.42578125" style="394" customWidth="1"/>
    <col min="4" max="4" width="4.140625" style="394" customWidth="1"/>
    <col min="5" max="25" width="9.140625" style="394"/>
    <col min="26" max="16384" width="9.140625" style="393"/>
  </cols>
  <sheetData>
    <row r="1" spans="2:25" ht="15.75" customHeight="1"/>
    <row r="2" spans="2:25" ht="26.25" customHeight="1">
      <c r="B2" s="636" t="s">
        <v>279</v>
      </c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</row>
    <row r="3" spans="2:25" ht="21" customHeight="1">
      <c r="B3" s="395" t="s">
        <v>0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</row>
    <row r="4" spans="2:25">
      <c r="B4" s="396"/>
      <c r="C4" s="396"/>
      <c r="D4" s="396"/>
      <c r="E4" s="396"/>
      <c r="F4" s="396"/>
      <c r="G4" s="396"/>
      <c r="H4" s="396"/>
      <c r="I4" s="396"/>
    </row>
    <row r="5" spans="2:25" ht="31.5" customHeight="1">
      <c r="B5" s="397" t="s">
        <v>1</v>
      </c>
      <c r="C5" s="398" t="s">
        <v>2</v>
      </c>
      <c r="D5" s="398"/>
      <c r="E5" s="398" t="s">
        <v>3</v>
      </c>
      <c r="F5" s="399"/>
      <c r="G5" s="400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14"/>
    </row>
    <row r="6" spans="2:25">
      <c r="B6" s="402" t="s">
        <v>4</v>
      </c>
      <c r="C6" s="403" t="str">
        <f>+'Cdr 1 '!A5</f>
        <v>(En Miles TM)</v>
      </c>
      <c r="D6" s="403"/>
      <c r="E6" s="403" t="str">
        <f>+'Cdr 1 '!A4</f>
        <v>DESEMBARQUE DE RECURSOS HIDROBIOLÓGICOS MARÍTIMOS Y CONTINENTALES SEGÚN UTILIZACIÓN, 2019-2025</v>
      </c>
      <c r="F6" s="404"/>
      <c r="Y6" s="415"/>
    </row>
    <row r="7" spans="2:25">
      <c r="B7" s="402" t="s">
        <v>5</v>
      </c>
      <c r="C7" s="403" t="str">
        <f>+'Cdr 2'!A5</f>
        <v>(En TM)</v>
      </c>
      <c r="D7" s="405"/>
      <c r="E7" s="403" t="str">
        <f>+'Cdr 2'!A4</f>
        <v>DESEMBARQUE DE RECURSOS HIDROBIOLÓGICOS PARA ENLATADO SEGÚN ESPECIE</v>
      </c>
      <c r="F7" s="404"/>
      <c r="Y7" s="415"/>
    </row>
    <row r="8" spans="2:25">
      <c r="B8" s="402" t="s">
        <v>6</v>
      </c>
      <c r="C8" s="403" t="str">
        <f>+'Cdr 3'!A5</f>
        <v>(En TM)</v>
      </c>
      <c r="D8" s="405"/>
      <c r="E8" s="403" t="str">
        <f>+'Cdr 3'!A4</f>
        <v>DESEMBARQUE DE RECURSOS HIDROBIOLÓGICOS PARA CONGELADO SEGÚN ESPECIE</v>
      </c>
      <c r="F8" s="404"/>
      <c r="Y8" s="415"/>
    </row>
    <row r="9" spans="2:25">
      <c r="B9" s="402" t="s">
        <v>7</v>
      </c>
      <c r="C9" s="403" t="str">
        <f>+'Cdr 4'!A5</f>
        <v>(En TM)</v>
      </c>
      <c r="D9" s="405"/>
      <c r="E9" s="403" t="str">
        <f>+'Cdr 4'!A4</f>
        <v>DESEMBARQUE DE RECURSOS HIDROBIOLÓGICOS PARA CURADO SEGÚN ESPECIE</v>
      </c>
      <c r="F9" s="404"/>
      <c r="Y9" s="415"/>
    </row>
    <row r="10" spans="2:25">
      <c r="B10" s="402" t="s">
        <v>8</v>
      </c>
      <c r="C10" s="403" t="str">
        <f>+'Cdr 5'!A5</f>
        <v>(En TM)</v>
      </c>
      <c r="D10" s="405"/>
      <c r="E10" s="403" t="str">
        <f>+'Cdr 5'!A4</f>
        <v>DESEMBARQUE DE RECURSOS HIDROBIOLÓGICOS PARA FRESCO SEGÚN ESPECIE</v>
      </c>
      <c r="F10" s="404"/>
      <c r="Y10" s="415"/>
    </row>
    <row r="11" spans="2:25">
      <c r="B11" s="402" t="s">
        <v>9</v>
      </c>
      <c r="C11" s="403" t="str">
        <f>+'Cdr 6'!A5</f>
        <v>(En TM)</v>
      </c>
      <c r="D11" s="405"/>
      <c r="E11" s="403" t="str">
        <f>+'Cdr 6'!A4</f>
        <v>DESEMBARQUE DE RECURSOS HIDROBIOLÓGICOS PARA ENLATADO SEGÚN LUGAR DE PROCESAMIENTO</v>
      </c>
      <c r="F11" s="404"/>
      <c r="Y11" s="415"/>
    </row>
    <row r="12" spans="2:25">
      <c r="B12" s="402" t="s">
        <v>10</v>
      </c>
      <c r="C12" s="403" t="str">
        <f>+'Cdr 7'!A5</f>
        <v>(En TM)</v>
      </c>
      <c r="D12" s="405"/>
      <c r="E12" s="403" t="str">
        <f>+'Cdr 7'!A4</f>
        <v>DESEMBARQUE DE RECURSOS HIDROBIOLÓGICOS PARA CONGELADO SEGÚN LUGAR DE PROCEDENCIA</v>
      </c>
      <c r="F12" s="404"/>
      <c r="Y12" s="415"/>
    </row>
    <row r="13" spans="2:25">
      <c r="B13" s="402" t="s">
        <v>11</v>
      </c>
      <c r="C13" s="403" t="str">
        <f>+'Cdr 8'!A5</f>
        <v>(En TM)</v>
      </c>
      <c r="D13" s="405"/>
      <c r="E13" s="403" t="str">
        <f>+'Cdr 8'!A4</f>
        <v>DESEMBARQUE DE ANCHOVETA PARA HARINA SEGÚN LUGAR DE PROCEDENCIA</v>
      </c>
      <c r="F13" s="404"/>
      <c r="Y13" s="415"/>
    </row>
    <row r="14" spans="2:25">
      <c r="B14" s="402" t="s">
        <v>12</v>
      </c>
      <c r="C14" s="403" t="str">
        <f>+'Cdr 9'!A5</f>
        <v>(Soles constantes 2007)</v>
      </c>
      <c r="D14" s="405"/>
      <c r="E14" s="403" t="str">
        <f>+'Cdr 9'!A4</f>
        <v>VALOR BRUTO DEL DESEMBARQUE DE RECURSOS HIDROBIOLÓGICOS SEGÚN UTILIZACIÓN</v>
      </c>
      <c r="F14" s="404"/>
      <c r="Y14" s="415"/>
    </row>
    <row r="15" spans="2:25">
      <c r="B15" s="402"/>
      <c r="C15" s="403"/>
      <c r="D15" s="405"/>
      <c r="E15" s="403"/>
      <c r="Y15" s="415"/>
    </row>
    <row r="16" spans="2:25" ht="30.75" customHeight="1">
      <c r="B16" s="406"/>
      <c r="C16" s="407"/>
      <c r="D16" s="408"/>
      <c r="E16" s="409" t="s">
        <v>13</v>
      </c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14"/>
    </row>
    <row r="17" spans="2:25">
      <c r="B17" s="402" t="s">
        <v>14</v>
      </c>
      <c r="C17" s="403" t="str">
        <f>'Cdr 10'!A6</f>
        <v>(En Miles TMB)</v>
      </c>
      <c r="D17" s="405"/>
      <c r="E17" s="404" t="str">
        <f>'Cdr 10'!A5</f>
        <v>PROCESAMIENTO DE RECURSOS HIDROBIOLÓGICOS MARÍTIMOS Y CONTINENTALES SEGÚN UTILIZACIÓN</v>
      </c>
      <c r="Y17" s="415"/>
    </row>
    <row r="18" spans="2:25">
      <c r="B18" s="402" t="s">
        <v>15</v>
      </c>
      <c r="C18" s="403" t="str">
        <f>'Crd 11'!A5</f>
        <v>(En TMB)</v>
      </c>
      <c r="D18" s="405"/>
      <c r="E18" s="404" t="str">
        <f>'Crd 11'!A4</f>
        <v>PRODUCCIÓN DE HARINA DE PESCADO SEGÚN LUGAR DE PROCESAMIENTO</v>
      </c>
      <c r="Y18" s="415"/>
    </row>
    <row r="19" spans="2:25">
      <c r="B19" s="402" t="s">
        <v>16</v>
      </c>
      <c r="C19" s="403" t="str">
        <f>'Cdr 12'!A5</f>
        <v>(En TMB)</v>
      </c>
      <c r="D19" s="405"/>
      <c r="E19" s="404" t="str">
        <f>'Cdr 12'!A4</f>
        <v>PRODUCCIÓN DE ACEITE CRUDO DE PESCADO SEGÚN LUGAR DE PROCESAMIENTO</v>
      </c>
      <c r="Y19" s="415"/>
    </row>
    <row r="20" spans="2:25">
      <c r="B20" s="402" t="s">
        <v>17</v>
      </c>
      <c r="C20" s="403" t="str">
        <f>'Cdr 13'!A5</f>
        <v>(En TMB)</v>
      </c>
      <c r="D20" s="405"/>
      <c r="E20" s="404" t="str">
        <f>'Cdr 13'!A4</f>
        <v>PRODUCCIÓN DE RECURSOS HIDROBIOLÓGICOS ENLATADOS SEGÚN LUGAR DE PROCESAMIENTO</v>
      </c>
      <c r="Y20" s="415"/>
    </row>
    <row r="21" spans="2:25">
      <c r="B21" s="402" t="s">
        <v>18</v>
      </c>
      <c r="C21" s="403" t="str">
        <f>'Cdr 14'!A5</f>
        <v>(En TMB)</v>
      </c>
      <c r="D21" s="405"/>
      <c r="E21" s="404" t="str">
        <f>'Cdr 14'!A4</f>
        <v>PRODUCCIÓN DE CONGELADO DE RECURSOS HIDROBIOLÓGICOS SEGÚN LUGAR DE PROCESAMIENTO</v>
      </c>
      <c r="Y21" s="415"/>
    </row>
    <row r="22" spans="2:25">
      <c r="B22" s="402"/>
      <c r="C22" s="403"/>
      <c r="D22" s="405"/>
      <c r="E22" s="403"/>
      <c r="Y22" s="415"/>
    </row>
    <row r="23" spans="2:25" ht="30.75" customHeight="1">
      <c r="B23" s="406"/>
      <c r="C23" s="407"/>
      <c r="D23" s="408"/>
      <c r="E23" s="409" t="s">
        <v>19</v>
      </c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14"/>
    </row>
    <row r="24" spans="2:25">
      <c r="B24" s="402" t="s">
        <v>20</v>
      </c>
      <c r="C24" s="403" t="str">
        <f>'Cdr 15'!A5</f>
        <v>(En Miles TMB)</v>
      </c>
      <c r="D24" s="405"/>
      <c r="E24" s="404" t="str">
        <f>'Cdr 15'!A4</f>
        <v>VENTA INTERNA DE PRODUCTOS HIDROBIOLÓGICOS MARÍTIMOS Y CONTINENTALES SEGÚN UTILIZACIÓN</v>
      </c>
      <c r="Y24" s="415"/>
    </row>
    <row r="25" spans="2:25">
      <c r="B25" s="402" t="s">
        <v>21</v>
      </c>
      <c r="C25" s="403" t="str">
        <f>'Cdr 16'!A5</f>
        <v>(En TMB)</v>
      </c>
      <c r="D25" s="405"/>
      <c r="E25" s="404" t="str">
        <f>'Cdr 16'!A4</f>
        <v>INGRESO DE RECURSOS HIDROBIOLÓGICOS A LOS MERCADOS MAYORISTAS PESQUEROS DE LIMA Y CALLAO</v>
      </c>
      <c r="Y25" s="415"/>
    </row>
    <row r="26" spans="2:25">
      <c r="B26" s="402" t="s">
        <v>22</v>
      </c>
      <c r="C26" s="403" t="str">
        <f>'Cdr 17'!A5</f>
        <v>(En TMB)</v>
      </c>
      <c r="D26" s="405"/>
      <c r="E26" s="404" t="str">
        <f>'Cdr 17'!A4</f>
        <v>INGRESO DE LOS PRINCIPALES RECURSOS HIDROBIOLÓGICOS AL MERCADO MAYORISTA PESQUERO DE VENTANILLA</v>
      </c>
      <c r="Y26" s="415"/>
    </row>
    <row r="27" spans="2:25">
      <c r="B27" s="402" t="s">
        <v>23</v>
      </c>
      <c r="C27" s="403" t="str">
        <f>'Cdr 18'!A5</f>
        <v>(En TMB)</v>
      </c>
      <c r="D27" s="405"/>
      <c r="E27" s="404" t="str">
        <f>'Cdr 18'!A4</f>
        <v>INGRESO DE LOS PRINCIPALES RECURSOS HIDROBIOLÓGICOS AL MERCADO MAYORISTA PESQUERO DE VILLA MARIA DEL TRIUNFO</v>
      </c>
      <c r="Y27" s="415"/>
    </row>
    <row r="28" spans="2:25">
      <c r="B28" s="402" t="s">
        <v>24</v>
      </c>
      <c r="C28" s="403" t="str">
        <f>'Cdr 19'!A5</f>
        <v>(En Soles x Kilo)</v>
      </c>
      <c r="D28" s="405"/>
      <c r="E28" s="404" t="str">
        <f>'Cdr 19'!A4</f>
        <v>PRECIO PROMEDIO DE LOS PESCADOS DE MAYOR CONSUMO POPULAR COMERCIALIZADOS EN LOS MERCADOS MAYORISTAS PESQUEROS DE VENTANILLA Y VILLA MARIA DEL TRIUNFO</v>
      </c>
      <c r="Y28" s="415"/>
    </row>
    <row r="29" spans="2:25">
      <c r="B29" s="402"/>
      <c r="C29" s="403"/>
      <c r="D29" s="405"/>
      <c r="E29" s="403"/>
      <c r="Y29" s="415"/>
    </row>
    <row r="30" spans="2:25" ht="30.75" customHeight="1">
      <c r="B30" s="406"/>
      <c r="C30" s="407"/>
      <c r="D30" s="408"/>
      <c r="E30" s="409" t="s">
        <v>25</v>
      </c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14"/>
    </row>
    <row r="31" spans="2:25">
      <c r="B31" s="402" t="s">
        <v>26</v>
      </c>
      <c r="C31" s="403" t="str">
        <f>'Cdr 20 '!A5</f>
        <v>(En Miles TMB)</v>
      </c>
      <c r="D31" s="405"/>
      <c r="E31" s="403" t="str">
        <f>'Cdr 20 '!A4</f>
        <v>EXPORTACIÓN DE PRODUCTOS HIDROBIOLÓGICOS MARÍTIMOS Y CONTINENTALES SEGÚN UTILIZACIÓN</v>
      </c>
      <c r="Y31" s="415"/>
    </row>
    <row r="32" spans="2:25">
      <c r="B32" s="402" t="s">
        <v>27</v>
      </c>
      <c r="C32" s="403" t="str">
        <f>'Cdr 21'!A5</f>
        <v>(En Millones US$ FOB)</v>
      </c>
      <c r="D32" s="405"/>
      <c r="E32" s="403" t="str">
        <f>'Cdr 21'!A4</f>
        <v>EXPORTACIÓN DE PRODUCTOS HIDROBIOLÓGICOS MARÍTIMOS Y CONTINENTALES SEGÚN UTILIZACIÓN</v>
      </c>
      <c r="Y32" s="415"/>
    </row>
    <row r="33" spans="2:25">
      <c r="B33" s="402" t="s">
        <v>28</v>
      </c>
      <c r="C33" s="403"/>
      <c r="D33" s="405"/>
      <c r="E33" s="403" t="str">
        <f>'Cdr 22'!A4</f>
        <v>COTIZACIÓN INTERNACIONAL DE HARINA DE PESCADO Y SOYA</v>
      </c>
      <c r="Y33" s="415"/>
    </row>
    <row r="34" spans="2:25">
      <c r="B34" s="410" t="s">
        <v>29</v>
      </c>
      <c r="C34" s="411" t="str">
        <f>'Cdr 23'!A5</f>
        <v>(En Millones US$ FOB)</v>
      </c>
      <c r="D34" s="412"/>
      <c r="E34" s="411" t="str">
        <f>'Cdr 23'!A4</f>
        <v>INGRESO DE DIVISAS POR EXPORTACIONES SEGÚN SECTORES ECONÓMICOS</v>
      </c>
      <c r="F34" s="413"/>
      <c r="G34" s="413"/>
      <c r="H34" s="413"/>
      <c r="I34" s="413"/>
      <c r="J34" s="413"/>
      <c r="K34" s="413"/>
      <c r="L34" s="413"/>
      <c r="M34" s="413"/>
      <c r="N34" s="413"/>
      <c r="O34" s="413"/>
      <c r="P34" s="413"/>
      <c r="Q34" s="413"/>
      <c r="R34" s="413"/>
      <c r="S34" s="413"/>
      <c r="T34" s="413"/>
      <c r="U34" s="413"/>
      <c r="V34" s="413"/>
      <c r="W34" s="413"/>
      <c r="X34" s="413"/>
      <c r="Y34" s="416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L54"/>
  <sheetViews>
    <sheetView showGridLines="0" zoomScale="90" zoomScaleNormal="90" workbookViewId="0">
      <pane xSplit="1" ySplit="8" topLeftCell="CG9" activePane="bottomRight" state="frozen"/>
      <selection pane="topRight"/>
      <selection pane="bottomLeft"/>
      <selection pane="bottomRight" activeCell="BU10" sqref="BU10"/>
    </sheetView>
  </sheetViews>
  <sheetFormatPr baseColWidth="10" defaultColWidth="11.42578125" defaultRowHeight="12.75"/>
  <cols>
    <col min="1" max="1" width="28.140625" style="76" customWidth="1"/>
    <col min="2" max="2" width="18.42578125" style="76" customWidth="1"/>
    <col min="3" max="3" width="17.7109375" style="76" customWidth="1"/>
    <col min="4" max="4" width="17.5703125" style="76" customWidth="1"/>
    <col min="5" max="5" width="17.7109375" style="76" customWidth="1"/>
    <col min="6" max="6" width="18" style="76" customWidth="1"/>
    <col min="7" max="7" width="18.28515625" style="76" customWidth="1"/>
    <col min="8" max="8" width="18" style="76" customWidth="1"/>
    <col min="9" max="9" width="17" style="76" customWidth="1"/>
    <col min="10" max="10" width="16.85546875" style="76" customWidth="1"/>
    <col min="11" max="11" width="17.7109375" style="76" customWidth="1"/>
    <col min="12" max="12" width="18" style="76" customWidth="1"/>
    <col min="13" max="13" width="17.5703125" style="76" customWidth="1"/>
    <col min="14" max="14" width="19.5703125" style="76" customWidth="1"/>
    <col min="15" max="15" width="17" style="76" customWidth="1"/>
    <col min="16" max="85" width="16.85546875" style="76" customWidth="1"/>
    <col min="86" max="86" width="13" style="76" customWidth="1"/>
    <col min="87" max="87" width="17.28515625" style="76" customWidth="1"/>
    <col min="88" max="88" width="16.42578125" style="267" customWidth="1"/>
    <col min="89" max="89" width="16.85546875" style="267" customWidth="1"/>
    <col min="90" max="91" width="13.7109375" style="267" customWidth="1"/>
    <col min="92" max="92" width="14.7109375" style="267" customWidth="1"/>
    <col min="93" max="16384" width="11.42578125" style="267"/>
  </cols>
  <sheetData>
    <row r="1" spans="1:89" ht="15">
      <c r="A1" s="2" t="s">
        <v>30</v>
      </c>
    </row>
    <row r="2" spans="1:89" ht="15">
      <c r="A2" s="45"/>
    </row>
    <row r="3" spans="1:89">
      <c r="A3" s="75" t="s">
        <v>156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</row>
    <row r="4" spans="1:89" ht="17.25" customHeight="1">
      <c r="A4" s="75" t="s">
        <v>157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</row>
    <row r="5" spans="1:89">
      <c r="A5" s="268" t="s">
        <v>158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8"/>
      <c r="BH5" s="268"/>
      <c r="BI5" s="268"/>
      <c r="BJ5" s="268"/>
      <c r="BK5" s="268"/>
      <c r="BL5" s="268"/>
      <c r="BM5" s="268"/>
      <c r="BN5" s="268"/>
      <c r="BO5" s="268"/>
      <c r="BP5" s="268"/>
      <c r="BQ5" s="268"/>
      <c r="BR5" s="268"/>
      <c r="BS5" s="268"/>
      <c r="BT5" s="268"/>
      <c r="BU5" s="268"/>
      <c r="BV5" s="268"/>
      <c r="BW5" s="268"/>
      <c r="BX5" s="268"/>
      <c r="BY5" s="268"/>
      <c r="BZ5" s="268"/>
      <c r="CA5" s="268"/>
      <c r="CB5" s="268"/>
      <c r="CC5" s="268"/>
      <c r="CD5" s="268"/>
      <c r="CE5" s="268"/>
      <c r="CF5" s="268"/>
      <c r="CG5" s="268"/>
      <c r="CH5" s="268"/>
      <c r="CI5" s="268"/>
    </row>
    <row r="6" spans="1:89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69"/>
      <c r="BB6" s="269"/>
      <c r="BC6" s="269"/>
      <c r="BD6" s="269"/>
      <c r="BE6" s="269"/>
      <c r="BF6" s="269"/>
      <c r="BG6" s="269"/>
      <c r="BH6" s="269"/>
      <c r="BI6" s="269"/>
      <c r="BJ6" s="269"/>
      <c r="BK6" s="269"/>
      <c r="BL6" s="269"/>
      <c r="BM6" s="269"/>
      <c r="BN6" s="269"/>
      <c r="BO6" s="269"/>
      <c r="BP6" s="269"/>
      <c r="BQ6" s="269"/>
      <c r="BR6" s="269"/>
      <c r="BS6" s="269"/>
      <c r="BT6" s="269"/>
      <c r="BU6" s="269"/>
      <c r="BV6" s="269"/>
      <c r="BW6" s="269"/>
      <c r="BX6" s="269"/>
      <c r="BY6" s="269"/>
      <c r="BZ6" s="269"/>
      <c r="CA6" s="269"/>
      <c r="CB6" s="269"/>
      <c r="CC6" s="269"/>
      <c r="CD6" s="269"/>
      <c r="CE6" s="269"/>
      <c r="CF6" s="269"/>
      <c r="CG6" s="269"/>
      <c r="CH6" s="269"/>
      <c r="CI6" s="269"/>
    </row>
    <row r="7" spans="1:89" ht="25.5">
      <c r="A7" s="671" t="s">
        <v>159</v>
      </c>
      <c r="B7" s="670">
        <v>2019</v>
      </c>
      <c r="C7" s="668"/>
      <c r="D7" s="668"/>
      <c r="E7" s="668"/>
      <c r="F7" s="668"/>
      <c r="G7" s="668"/>
      <c r="H7" s="668"/>
      <c r="I7" s="668"/>
      <c r="J7" s="668"/>
      <c r="K7" s="668"/>
      <c r="L7" s="668"/>
      <c r="M7" s="669"/>
      <c r="N7" s="670">
        <v>2020</v>
      </c>
      <c r="O7" s="668"/>
      <c r="P7" s="668"/>
      <c r="Q7" s="668"/>
      <c r="R7" s="668"/>
      <c r="S7" s="668"/>
      <c r="T7" s="668"/>
      <c r="U7" s="668"/>
      <c r="V7" s="668"/>
      <c r="W7" s="668"/>
      <c r="X7" s="668"/>
      <c r="Y7" s="668"/>
      <c r="Z7" s="670">
        <v>2021</v>
      </c>
      <c r="AA7" s="668"/>
      <c r="AB7" s="668"/>
      <c r="AC7" s="668"/>
      <c r="AD7" s="668"/>
      <c r="AE7" s="668"/>
      <c r="AF7" s="668"/>
      <c r="AG7" s="668"/>
      <c r="AH7" s="668"/>
      <c r="AI7" s="668"/>
      <c r="AJ7" s="668"/>
      <c r="AK7" s="668"/>
      <c r="AL7" s="670">
        <v>2022</v>
      </c>
      <c r="AM7" s="668"/>
      <c r="AN7" s="668"/>
      <c r="AO7" s="668"/>
      <c r="AP7" s="668"/>
      <c r="AQ7" s="668"/>
      <c r="AR7" s="668"/>
      <c r="AS7" s="668"/>
      <c r="AT7" s="668"/>
      <c r="AU7" s="668"/>
      <c r="AV7" s="668"/>
      <c r="AW7" s="668"/>
      <c r="AX7" s="670">
        <v>2023</v>
      </c>
      <c r="AY7" s="668"/>
      <c r="AZ7" s="668"/>
      <c r="BA7" s="668"/>
      <c r="BB7" s="668"/>
      <c r="BC7" s="668"/>
      <c r="BD7" s="668"/>
      <c r="BE7" s="668"/>
      <c r="BF7" s="668"/>
      <c r="BG7" s="668"/>
      <c r="BH7" s="668"/>
      <c r="BI7" s="668"/>
      <c r="BJ7" s="670">
        <v>2024</v>
      </c>
      <c r="BK7" s="668"/>
      <c r="BL7" s="668"/>
      <c r="BM7" s="668"/>
      <c r="BN7" s="668"/>
      <c r="BO7" s="668"/>
      <c r="BP7" s="668"/>
      <c r="BQ7" s="668"/>
      <c r="BR7" s="668"/>
      <c r="BS7" s="668"/>
      <c r="BT7" s="668"/>
      <c r="BU7" s="669"/>
      <c r="BV7" s="668">
        <v>2025</v>
      </c>
      <c r="BW7" s="668"/>
      <c r="BX7" s="668"/>
      <c r="BY7" s="668"/>
      <c r="BZ7" s="668"/>
      <c r="CA7" s="668"/>
      <c r="CB7" s="668"/>
      <c r="CC7" s="668"/>
      <c r="CD7" s="668"/>
      <c r="CE7" s="668"/>
      <c r="CF7" s="668"/>
      <c r="CG7" s="668"/>
      <c r="CH7" s="669"/>
      <c r="CI7" s="285" t="s">
        <v>160</v>
      </c>
    </row>
    <row r="8" spans="1:89" ht="25.5">
      <c r="A8" s="672"/>
      <c r="B8" s="79" t="s">
        <v>35</v>
      </c>
      <c r="C8" s="79" t="s">
        <v>36</v>
      </c>
      <c r="D8" s="79" t="s">
        <v>37</v>
      </c>
      <c r="E8" s="79" t="s">
        <v>38</v>
      </c>
      <c r="F8" s="79" t="s">
        <v>39</v>
      </c>
      <c r="G8" s="79" t="s">
        <v>40</v>
      </c>
      <c r="H8" s="79" t="s">
        <v>41</v>
      </c>
      <c r="I8" s="79" t="s">
        <v>42</v>
      </c>
      <c r="J8" s="79" t="s">
        <v>43</v>
      </c>
      <c r="K8" s="79" t="s">
        <v>44</v>
      </c>
      <c r="L8" s="79" t="s">
        <v>45</v>
      </c>
      <c r="M8" s="79" t="s">
        <v>46</v>
      </c>
      <c r="N8" s="79" t="s">
        <v>35</v>
      </c>
      <c r="O8" s="79" t="s">
        <v>36</v>
      </c>
      <c r="P8" s="79" t="s">
        <v>37</v>
      </c>
      <c r="Q8" s="79" t="s">
        <v>38</v>
      </c>
      <c r="R8" s="79" t="s">
        <v>39</v>
      </c>
      <c r="S8" s="79" t="s">
        <v>40</v>
      </c>
      <c r="T8" s="79" t="s">
        <v>41</v>
      </c>
      <c r="U8" s="79" t="s">
        <v>42</v>
      </c>
      <c r="V8" s="79" t="s">
        <v>43</v>
      </c>
      <c r="W8" s="79" t="s">
        <v>44</v>
      </c>
      <c r="X8" s="79" t="s">
        <v>45</v>
      </c>
      <c r="Y8" s="80" t="s">
        <v>46</v>
      </c>
      <c r="Z8" s="79" t="s">
        <v>35</v>
      </c>
      <c r="AA8" s="79" t="s">
        <v>36</v>
      </c>
      <c r="AB8" s="79" t="s">
        <v>37</v>
      </c>
      <c r="AC8" s="79" t="s">
        <v>38</v>
      </c>
      <c r="AD8" s="79" t="s">
        <v>39</v>
      </c>
      <c r="AE8" s="79" t="s">
        <v>40</v>
      </c>
      <c r="AF8" s="79" t="s">
        <v>41</v>
      </c>
      <c r="AG8" s="79" t="s">
        <v>42</v>
      </c>
      <c r="AH8" s="79" t="s">
        <v>47</v>
      </c>
      <c r="AI8" s="101" t="s">
        <v>44</v>
      </c>
      <c r="AJ8" s="101" t="s">
        <v>45</v>
      </c>
      <c r="AK8" s="101" t="s">
        <v>46</v>
      </c>
      <c r="AL8" s="101" t="s">
        <v>35</v>
      </c>
      <c r="AM8" s="101" t="s">
        <v>36</v>
      </c>
      <c r="AN8" s="101" t="s">
        <v>37</v>
      </c>
      <c r="AO8" s="101" t="s">
        <v>38</v>
      </c>
      <c r="AP8" s="101" t="s">
        <v>39</v>
      </c>
      <c r="AQ8" s="101" t="s">
        <v>40</v>
      </c>
      <c r="AR8" s="101" t="s">
        <v>41</v>
      </c>
      <c r="AS8" s="101" t="s">
        <v>42</v>
      </c>
      <c r="AT8" s="79" t="s">
        <v>47</v>
      </c>
      <c r="AU8" s="79" t="s">
        <v>44</v>
      </c>
      <c r="AV8" s="79" t="s">
        <v>45</v>
      </c>
      <c r="AW8" s="101" t="s">
        <v>46</v>
      </c>
      <c r="AX8" s="41" t="s">
        <v>35</v>
      </c>
      <c r="AY8" s="41" t="s">
        <v>36</v>
      </c>
      <c r="AZ8" s="41" t="s">
        <v>37</v>
      </c>
      <c r="BA8" s="41" t="s">
        <v>38</v>
      </c>
      <c r="BB8" s="41" t="s">
        <v>39</v>
      </c>
      <c r="BC8" s="41" t="s">
        <v>40</v>
      </c>
      <c r="BD8" s="41" t="s">
        <v>41</v>
      </c>
      <c r="BE8" s="41" t="str">
        <f>+'Cdr 8'!BE7</f>
        <v>Ago</v>
      </c>
      <c r="BF8" s="41" t="str">
        <f>+'Cdr 8'!BF7</f>
        <v>Sept</v>
      </c>
      <c r="BG8" s="41" t="str">
        <f>+'Cdr 8'!BG7</f>
        <v>Oct</v>
      </c>
      <c r="BH8" s="41" t="str">
        <f>+'Cdr 8'!BH7</f>
        <v>Nov</v>
      </c>
      <c r="BI8" s="77" t="str">
        <f>+'Cdr 8'!BI7</f>
        <v>Dic</v>
      </c>
      <c r="BJ8" s="41" t="str">
        <f>+'Cdr 8'!BJ7</f>
        <v>Ene</v>
      </c>
      <c r="BK8" s="448" t="str">
        <f>+'Cdr 8'!BK7</f>
        <v>Feb</v>
      </c>
      <c r="BL8" s="448" t="s">
        <v>37</v>
      </c>
      <c r="BM8" s="448" t="s">
        <v>38</v>
      </c>
      <c r="BN8" s="448" t="str">
        <f>+'Cdr 8'!BN7</f>
        <v>May</v>
      </c>
      <c r="BO8" s="448" t="str">
        <f>+'Cdr 8'!BO7</f>
        <v>Jun</v>
      </c>
      <c r="BP8" s="448" t="str">
        <f>+'Cdr 8'!BP7</f>
        <v>Jul</v>
      </c>
      <c r="BQ8" s="448" t="str">
        <f>+'Cdr 8'!BQ7</f>
        <v>Ago</v>
      </c>
      <c r="BR8" s="448" t="str">
        <f>+'Cdr 8'!BR7</f>
        <v>Set</v>
      </c>
      <c r="BS8" s="448" t="str">
        <f>+'Cdr 8'!BS7</f>
        <v>Oct</v>
      </c>
      <c r="BT8" s="448" t="str">
        <f>+'Cdr 8'!BT7</f>
        <v>Nov</v>
      </c>
      <c r="BU8" s="41" t="str">
        <f>+'Cdr 8'!BU7</f>
        <v>Dic</v>
      </c>
      <c r="BV8" s="448" t="str">
        <f>+'Cdr 8'!BV7</f>
        <v>Ene</v>
      </c>
      <c r="BW8" s="448" t="str">
        <f>+'Cdr 8'!BW7</f>
        <v>Feb</v>
      </c>
      <c r="BX8" s="448" t="str">
        <f>+'Cdr 8'!BX7</f>
        <v>Mar</v>
      </c>
      <c r="BY8" s="448" t="str">
        <f>+'Cdr 8'!BY7</f>
        <v>Abr</v>
      </c>
      <c r="BZ8" s="552" t="str">
        <f>+'Cdr 8'!BZ7</f>
        <v>May</v>
      </c>
      <c r="CA8" s="558" t="str">
        <f>+'Cdr 8'!CA7</f>
        <v>Jun</v>
      </c>
      <c r="CB8" s="585" t="str">
        <f>+'Cdr 8'!CB7</f>
        <v>Jul</v>
      </c>
      <c r="CC8" s="562" t="str">
        <f>+'Cdr 8'!CC7</f>
        <v>Ago</v>
      </c>
      <c r="CD8" s="617" t="str">
        <f>+'Cdr 8'!CD7</f>
        <v>Set</v>
      </c>
      <c r="CE8" s="622" t="str">
        <f>+'Cdr 8'!CE7</f>
        <v>Oct</v>
      </c>
      <c r="CF8" s="629" t="str">
        <f>+'Cdr 8'!CF7</f>
        <v>Nov</v>
      </c>
      <c r="CG8" s="622" t="str">
        <f>+'Cdr 8'!CG7</f>
        <v>Dic</v>
      </c>
      <c r="CH8" s="41" t="str">
        <f>'Cdr 1 '!CH8</f>
        <v>Var. % 
Dic 25/24</v>
      </c>
      <c r="CI8" s="285" t="s">
        <v>161</v>
      </c>
      <c r="CK8" s="69"/>
    </row>
    <row r="9" spans="1:89">
      <c r="A9" s="270"/>
      <c r="B9" s="271"/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81"/>
      <c r="N9" s="271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1"/>
      <c r="AA9" s="272"/>
      <c r="AB9" s="272"/>
      <c r="AC9" s="272"/>
      <c r="AD9" s="272"/>
      <c r="AE9" s="272"/>
      <c r="AF9" s="272"/>
      <c r="AG9" s="272"/>
      <c r="AH9" s="272"/>
      <c r="AI9" s="272"/>
      <c r="AJ9" s="272"/>
      <c r="AK9" s="272"/>
      <c r="AL9" s="271"/>
      <c r="AM9" s="272"/>
      <c r="AN9" s="272"/>
      <c r="AO9" s="272"/>
      <c r="AP9" s="272"/>
      <c r="AQ9" s="272"/>
      <c r="AR9" s="272"/>
      <c r="AS9" s="272"/>
      <c r="AT9" s="272"/>
      <c r="AU9" s="272"/>
      <c r="AV9" s="272"/>
      <c r="AW9" s="272"/>
      <c r="AX9" s="271"/>
      <c r="AY9" s="272"/>
      <c r="AZ9" s="272"/>
      <c r="BA9" s="272"/>
      <c r="BB9" s="272"/>
      <c r="BC9" s="272"/>
      <c r="BD9" s="272"/>
      <c r="BE9" s="272"/>
      <c r="BF9" s="272"/>
      <c r="BG9" s="272"/>
      <c r="BH9" s="272"/>
      <c r="BI9" s="272"/>
      <c r="BJ9" s="271"/>
      <c r="BK9" s="272"/>
      <c r="BL9" s="272"/>
      <c r="BM9" s="272"/>
      <c r="BN9" s="272"/>
      <c r="BO9" s="272"/>
      <c r="BP9" s="272"/>
      <c r="BQ9" s="272"/>
      <c r="BR9" s="272"/>
      <c r="BS9" s="272"/>
      <c r="BT9" s="272"/>
      <c r="BU9" s="281"/>
      <c r="BV9" s="272"/>
      <c r="BW9" s="272"/>
      <c r="BX9" s="272"/>
      <c r="BY9" s="272"/>
      <c r="BZ9" s="272"/>
      <c r="CA9" s="272"/>
      <c r="CB9" s="272"/>
      <c r="CC9" s="272"/>
      <c r="CD9" s="272"/>
      <c r="CE9" s="272"/>
      <c r="CF9" s="272"/>
      <c r="CG9" s="272"/>
      <c r="CH9" s="286"/>
      <c r="CI9" s="286"/>
      <c r="CK9" s="69"/>
    </row>
    <row r="10" spans="1:89">
      <c r="A10" s="273" t="s">
        <v>162</v>
      </c>
      <c r="B10" s="274">
        <f t="shared" ref="B10:M10" si="0">B12+B29</f>
        <v>404244204.23765123</v>
      </c>
      <c r="C10" s="275">
        <f t="shared" si="0"/>
        <v>265130190.83259714</v>
      </c>
      <c r="D10" s="275">
        <f t="shared" si="0"/>
        <v>239489673.29827732</v>
      </c>
      <c r="E10" s="275">
        <f t="shared" si="0"/>
        <v>271675419.12207025</v>
      </c>
      <c r="F10" s="275">
        <f t="shared" si="0"/>
        <v>679012279.64773798</v>
      </c>
      <c r="G10" s="275">
        <f t="shared" si="0"/>
        <v>500250118.51941532</v>
      </c>
      <c r="H10" s="275">
        <f t="shared" si="0"/>
        <v>309432518.99445629</v>
      </c>
      <c r="I10" s="275">
        <f t="shared" si="0"/>
        <v>207002549.83354527</v>
      </c>
      <c r="J10" s="275">
        <f t="shared" si="0"/>
        <v>196119330.94896764</v>
      </c>
      <c r="K10" s="275">
        <f t="shared" si="0"/>
        <v>235096282.65175754</v>
      </c>
      <c r="L10" s="275">
        <f t="shared" si="0"/>
        <v>520062152.31606418</v>
      </c>
      <c r="M10" s="282">
        <f t="shared" si="0"/>
        <v>362057186.15148365</v>
      </c>
      <c r="N10" s="274">
        <f>+N12+N29</f>
        <v>274469588.47703326</v>
      </c>
      <c r="O10" s="275">
        <f t="shared" ref="O10:Y10" si="1">+O12+O29</f>
        <v>289909028.99599975</v>
      </c>
      <c r="P10" s="275">
        <f t="shared" si="1"/>
        <v>194135262.37599632</v>
      </c>
      <c r="Q10" s="275">
        <f t="shared" si="1"/>
        <v>126313280.66683759</v>
      </c>
      <c r="R10" s="275">
        <f t="shared" si="1"/>
        <v>373341253.56094736</v>
      </c>
      <c r="S10" s="275">
        <f t="shared" si="1"/>
        <v>741637920.8252275</v>
      </c>
      <c r="T10" s="275">
        <f t="shared" si="1"/>
        <v>391700755.28823453</v>
      </c>
      <c r="U10" s="275">
        <f t="shared" si="1"/>
        <v>212419799.75634593</v>
      </c>
      <c r="V10" s="275">
        <f t="shared" si="1"/>
        <v>214274394.87858966</v>
      </c>
      <c r="W10" s="275">
        <f t="shared" si="1"/>
        <v>256271837.59931704</v>
      </c>
      <c r="X10" s="275">
        <f t="shared" si="1"/>
        <v>518532724.61668414</v>
      </c>
      <c r="Y10" s="282">
        <f t="shared" si="1"/>
        <v>773267309.54650331</v>
      </c>
      <c r="Z10" s="274">
        <f>+Z12+Z29</f>
        <v>495759989.37318993</v>
      </c>
      <c r="AA10" s="275">
        <f t="shared" ref="AA10:AK10" si="2">+AA12+AA29</f>
        <v>354976912.65521246</v>
      </c>
      <c r="AB10" s="275">
        <f t="shared" si="2"/>
        <v>299266919.84920341</v>
      </c>
      <c r="AC10" s="275">
        <f t="shared" si="2"/>
        <v>319375535.67079258</v>
      </c>
      <c r="AD10" s="275">
        <f t="shared" si="2"/>
        <v>760008085.47600996</v>
      </c>
      <c r="AE10" s="275">
        <f t="shared" si="2"/>
        <v>485797683.23184371</v>
      </c>
      <c r="AF10" s="275">
        <f t="shared" si="2"/>
        <v>255135792.24814576</v>
      </c>
      <c r="AG10" s="275">
        <f t="shared" si="2"/>
        <v>170118994.0536055</v>
      </c>
      <c r="AH10" s="275">
        <f t="shared" si="2"/>
        <v>157922475.55907357</v>
      </c>
      <c r="AI10" s="275">
        <f t="shared" si="2"/>
        <v>191439650.72994497</v>
      </c>
      <c r="AJ10" s="275">
        <f t="shared" si="2"/>
        <v>613239496.38942122</v>
      </c>
      <c r="AK10" s="275">
        <f t="shared" si="2"/>
        <v>696133481.49604571</v>
      </c>
      <c r="AL10" s="274">
        <f>+AL12+AL29</f>
        <v>367719209.85041803</v>
      </c>
      <c r="AM10" s="275">
        <f t="shared" ref="AM10:AW10" si="3">+AM12+AM29</f>
        <v>290950025.12691504</v>
      </c>
      <c r="AN10" s="275">
        <f t="shared" si="3"/>
        <v>230546128.01465598</v>
      </c>
      <c r="AO10" s="275">
        <f t="shared" si="3"/>
        <v>216533212.90498209</v>
      </c>
      <c r="AP10" s="275">
        <f t="shared" si="3"/>
        <v>645288818.57505119</v>
      </c>
      <c r="AQ10" s="275">
        <f t="shared" si="3"/>
        <v>581127070.20610666</v>
      </c>
      <c r="AR10" s="275">
        <f t="shared" si="3"/>
        <v>350351017.69807607</v>
      </c>
      <c r="AS10" s="275">
        <f t="shared" si="3"/>
        <v>169203157.54374623</v>
      </c>
      <c r="AT10" s="275">
        <f t="shared" si="3"/>
        <v>164927631.28595772</v>
      </c>
      <c r="AU10" s="275">
        <f t="shared" si="3"/>
        <v>210586083.4396483</v>
      </c>
      <c r="AV10" s="275">
        <f t="shared" si="3"/>
        <v>332083957.07791317</v>
      </c>
      <c r="AW10" s="275">
        <f t="shared" si="3"/>
        <v>693082031.51306283</v>
      </c>
      <c r="AX10" s="274">
        <f>+AX12+AX29</f>
        <v>458740426.38963044</v>
      </c>
      <c r="AY10" s="275">
        <f t="shared" ref="AY10:BI10" si="4">+AY12+AY29</f>
        <v>294937154.12247729</v>
      </c>
      <c r="AZ10" s="275">
        <f t="shared" si="4"/>
        <v>280777174.12642014</v>
      </c>
      <c r="BA10" s="275">
        <f t="shared" si="4"/>
        <v>209017048.4194583</v>
      </c>
      <c r="BB10" s="275">
        <f t="shared" si="4"/>
        <v>171441060.70528159</v>
      </c>
      <c r="BC10" s="275">
        <f t="shared" si="4"/>
        <v>175387696.98529992</v>
      </c>
      <c r="BD10" s="275">
        <f t="shared" si="4"/>
        <v>179056184.63578966</v>
      </c>
      <c r="BE10" s="275">
        <f t="shared" si="4"/>
        <v>240779081.81580493</v>
      </c>
      <c r="BF10" s="275">
        <f t="shared" si="4"/>
        <v>183352960.90025362</v>
      </c>
      <c r="BG10" s="275">
        <f t="shared" si="4"/>
        <v>316670961.13951737</v>
      </c>
      <c r="BH10" s="275">
        <f t="shared" si="4"/>
        <v>516828480.16847694</v>
      </c>
      <c r="BI10" s="275">
        <f t="shared" si="4"/>
        <v>322750842.60368526</v>
      </c>
      <c r="BJ10" s="274">
        <f>+BJ12+BJ29</f>
        <v>353102592.86508381</v>
      </c>
      <c r="BK10" s="275">
        <f t="shared" ref="BK10:BU10" si="5">+BK12+BK29</f>
        <v>191905181.56322157</v>
      </c>
      <c r="BL10" s="275">
        <f t="shared" si="5"/>
        <v>181067163.95951557</v>
      </c>
      <c r="BM10" s="275">
        <f t="shared" si="5"/>
        <v>519025405.83784646</v>
      </c>
      <c r="BN10" s="275">
        <f t="shared" si="5"/>
        <v>800444164.79614997</v>
      </c>
      <c r="BO10" s="275">
        <f t="shared" si="5"/>
        <v>274889338.88289106</v>
      </c>
      <c r="BP10" s="275">
        <f t="shared" si="5"/>
        <v>212058648.85619575</v>
      </c>
      <c r="BQ10" s="275">
        <f t="shared" si="5"/>
        <v>183299489.56956854</v>
      </c>
      <c r="BR10" s="275">
        <f t="shared" si="5"/>
        <v>173368375.48156205</v>
      </c>
      <c r="BS10" s="275">
        <f t="shared" si="5"/>
        <v>180330241.9648194</v>
      </c>
      <c r="BT10" s="275">
        <f t="shared" si="5"/>
        <v>619632308.72924137</v>
      </c>
      <c r="BU10" s="282">
        <f t="shared" si="5"/>
        <v>572133122.04257023</v>
      </c>
      <c r="BV10" s="275">
        <f t="shared" ref="BV10:BZ10" si="6">+BV12+BV29</f>
        <v>428066053.13216066</v>
      </c>
      <c r="BW10" s="275">
        <f t="shared" si="6"/>
        <v>254122119.30775893</v>
      </c>
      <c r="BX10" s="275">
        <f t="shared" si="6"/>
        <v>235259208.90213239</v>
      </c>
      <c r="BY10" s="275">
        <f t="shared" si="6"/>
        <v>386258408.22852212</v>
      </c>
      <c r="BZ10" s="275">
        <f t="shared" si="6"/>
        <v>759314198.34091926</v>
      </c>
      <c r="CA10" s="275">
        <f t="shared" ref="CA10:CG10" si="7">+CA12+CA29</f>
        <v>368768016.68510628</v>
      </c>
      <c r="CB10" s="275">
        <f t="shared" si="7"/>
        <v>277410160.42697352</v>
      </c>
      <c r="CC10" s="275">
        <f t="shared" si="7"/>
        <v>157489579.5765008</v>
      </c>
      <c r="CD10" s="275">
        <f t="shared" si="7"/>
        <v>190739109.20484227</v>
      </c>
      <c r="CE10" s="275">
        <f t="shared" si="7"/>
        <v>232365229.71204814</v>
      </c>
      <c r="CF10" s="275">
        <f t="shared" ref="CF10" si="8">+CF12+CF29</f>
        <v>518641682.24993104</v>
      </c>
      <c r="CG10" s="275">
        <f t="shared" si="7"/>
        <v>575518018.08655167</v>
      </c>
      <c r="CH10" s="518">
        <f>+IFERROR(CG10/BU10-1,"-")</f>
        <v>5.9162735272115796E-3</v>
      </c>
      <c r="CI10" s="518">
        <f>+IFERROR(SUM(BV10:CG10)/SUM(BJ10:BU10)-1,"-")</f>
        <v>2.8793329551195734E-2</v>
      </c>
      <c r="CJ10" s="208"/>
      <c r="CK10" s="76"/>
    </row>
    <row r="11" spans="1:89">
      <c r="A11" s="270"/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15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5"/>
      <c r="Z11" s="108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284"/>
      <c r="AX11" s="108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15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519"/>
      <c r="CI11" s="519"/>
      <c r="CK11" s="76"/>
    </row>
    <row r="12" spans="1:89">
      <c r="A12" s="273" t="s">
        <v>163</v>
      </c>
      <c r="B12" s="274">
        <f t="shared" ref="B12:M12" si="9">B14+B17+B21+B25</f>
        <v>275244901.72592926</v>
      </c>
      <c r="C12" s="275">
        <f t="shared" si="9"/>
        <v>250934041.07284355</v>
      </c>
      <c r="D12" s="275">
        <f t="shared" si="9"/>
        <v>239305279.76053685</v>
      </c>
      <c r="E12" s="275">
        <f t="shared" si="9"/>
        <v>224119734.53947884</v>
      </c>
      <c r="F12" s="275">
        <f t="shared" si="9"/>
        <v>231478342.14297199</v>
      </c>
      <c r="G12" s="275">
        <f t="shared" si="9"/>
        <v>210577698.17564231</v>
      </c>
      <c r="H12" s="275">
        <f t="shared" si="9"/>
        <v>224106073.57932532</v>
      </c>
      <c r="I12" s="275">
        <f t="shared" si="9"/>
        <v>205506522.09978032</v>
      </c>
      <c r="J12" s="275">
        <f t="shared" si="9"/>
        <v>196089484.78790462</v>
      </c>
      <c r="K12" s="275">
        <f t="shared" si="9"/>
        <v>234196985.77874887</v>
      </c>
      <c r="L12" s="275">
        <f t="shared" si="9"/>
        <v>220392328.39443445</v>
      </c>
      <c r="M12" s="282">
        <f t="shared" si="9"/>
        <v>235099485.63818598</v>
      </c>
      <c r="N12" s="274">
        <f>+N14+N17+N21+N25</f>
        <v>272242941.00033391</v>
      </c>
      <c r="O12" s="275">
        <f t="shared" ref="O12:Y12" si="10">+O14+O17+O21+O25</f>
        <v>289898609.11325753</v>
      </c>
      <c r="P12" s="275">
        <f t="shared" si="10"/>
        <v>194134255.36235923</v>
      </c>
      <c r="Q12" s="275">
        <f t="shared" si="10"/>
        <v>126198760.48278505</v>
      </c>
      <c r="R12" s="275">
        <f t="shared" si="10"/>
        <v>137415063.11827222</v>
      </c>
      <c r="S12" s="275">
        <f t="shared" si="10"/>
        <v>174003524.85706291</v>
      </c>
      <c r="T12" s="275">
        <f t="shared" si="10"/>
        <v>183108893.7479803</v>
      </c>
      <c r="U12" s="275">
        <f t="shared" si="10"/>
        <v>212302421.46200866</v>
      </c>
      <c r="V12" s="275">
        <f t="shared" si="10"/>
        <v>214058962.41670436</v>
      </c>
      <c r="W12" s="275">
        <f t="shared" si="10"/>
        <v>255838463.24533302</v>
      </c>
      <c r="X12" s="275">
        <f t="shared" si="10"/>
        <v>214016242.10965502</v>
      </c>
      <c r="Y12" s="282">
        <f t="shared" si="10"/>
        <v>250166443.81925786</v>
      </c>
      <c r="Z12" s="274">
        <f>+Z14+Z17+Z21+Z25</f>
        <v>275871503.23322916</v>
      </c>
      <c r="AA12" s="275">
        <f t="shared" ref="AA12:AK12" si="11">+AA14+AA17+AA21+AA25</f>
        <v>339797311.62873387</v>
      </c>
      <c r="AB12" s="275">
        <f t="shared" si="11"/>
        <v>270227891.09257573</v>
      </c>
      <c r="AC12" s="275">
        <f t="shared" si="11"/>
        <v>188713927.25677383</v>
      </c>
      <c r="AD12" s="275">
        <f t="shared" si="11"/>
        <v>194877382.85712981</v>
      </c>
      <c r="AE12" s="275">
        <f t="shared" si="11"/>
        <v>179133134.43340641</v>
      </c>
      <c r="AF12" s="275">
        <f t="shared" si="11"/>
        <v>170908451.03551501</v>
      </c>
      <c r="AG12" s="275">
        <f t="shared" si="11"/>
        <v>168971882.68319726</v>
      </c>
      <c r="AH12" s="275">
        <f t="shared" si="11"/>
        <v>157867527.84503692</v>
      </c>
      <c r="AI12" s="275">
        <f t="shared" si="11"/>
        <v>190902100.79387683</v>
      </c>
      <c r="AJ12" s="275">
        <f t="shared" si="11"/>
        <v>221728618.53844377</v>
      </c>
      <c r="AK12" s="275">
        <f t="shared" si="11"/>
        <v>234986298.63723287</v>
      </c>
      <c r="AL12" s="274">
        <f>+AL14+AL17+AL21+AL25</f>
        <v>320256524.32075083</v>
      </c>
      <c r="AM12" s="275">
        <f t="shared" ref="AM12:AW12" si="12">+AM14+AM17+AM21+AM25</f>
        <v>273210125.49522769</v>
      </c>
      <c r="AN12" s="275">
        <f t="shared" si="12"/>
        <v>214736098.14985913</v>
      </c>
      <c r="AO12" s="275">
        <f t="shared" si="12"/>
        <v>205395167.02070516</v>
      </c>
      <c r="AP12" s="275">
        <f t="shared" si="12"/>
        <v>188450551.44361836</v>
      </c>
      <c r="AQ12" s="275">
        <f t="shared" si="12"/>
        <v>185471117.25046265</v>
      </c>
      <c r="AR12" s="275">
        <f t="shared" si="12"/>
        <v>163521693.10784018</v>
      </c>
      <c r="AS12" s="275">
        <f t="shared" si="12"/>
        <v>154148980.55626655</v>
      </c>
      <c r="AT12" s="275">
        <f t="shared" si="12"/>
        <v>164520949.40441632</v>
      </c>
      <c r="AU12" s="275">
        <f t="shared" si="12"/>
        <v>210117517.56314129</v>
      </c>
      <c r="AV12" s="275">
        <f t="shared" si="12"/>
        <v>199223595.59289882</v>
      </c>
      <c r="AW12" s="275">
        <f t="shared" si="12"/>
        <v>249923576.02416557</v>
      </c>
      <c r="AX12" s="274">
        <f>+AX14+AX17+AX21+AX25</f>
        <v>225554424.12437922</v>
      </c>
      <c r="AY12" s="275">
        <f t="shared" ref="AY12:BI12" si="13">+AY14+AY17+AY21+AY25</f>
        <v>276287883.4294706</v>
      </c>
      <c r="AZ12" s="275">
        <f t="shared" si="13"/>
        <v>280765107.02357352</v>
      </c>
      <c r="BA12" s="275">
        <f t="shared" si="13"/>
        <v>206268366.09693357</v>
      </c>
      <c r="BB12" s="275">
        <f t="shared" si="13"/>
        <v>168190918.86003768</v>
      </c>
      <c r="BC12" s="275">
        <f t="shared" si="13"/>
        <v>157672211.56966275</v>
      </c>
      <c r="BD12" s="275">
        <f t="shared" si="13"/>
        <v>179037839.79883984</v>
      </c>
      <c r="BE12" s="275">
        <f t="shared" si="13"/>
        <v>162881065.92155552</v>
      </c>
      <c r="BF12" s="275">
        <f t="shared" si="13"/>
        <v>183166843.36881506</v>
      </c>
      <c r="BG12" s="275">
        <f t="shared" si="13"/>
        <v>216837868.3871133</v>
      </c>
      <c r="BH12" s="275">
        <f t="shared" si="13"/>
        <v>194930146.61208549</v>
      </c>
      <c r="BI12" s="275">
        <f t="shared" si="13"/>
        <v>253287132.72254032</v>
      </c>
      <c r="BJ12" s="274">
        <f>+BJ14+BJ17+BJ21+BJ25</f>
        <v>300650947.0244146</v>
      </c>
      <c r="BK12" s="275">
        <f t="shared" ref="BK12:BU12" si="14">+BK14+BK17+BK21+BK25</f>
        <v>191769349.92525542</v>
      </c>
      <c r="BL12" s="275">
        <f t="shared" si="14"/>
        <v>180726134.59008956</v>
      </c>
      <c r="BM12" s="275">
        <f t="shared" si="14"/>
        <v>186791686.98295796</v>
      </c>
      <c r="BN12" s="275">
        <f t="shared" si="14"/>
        <v>183936504.57431883</v>
      </c>
      <c r="BO12" s="275">
        <f t="shared" si="14"/>
        <v>171857080.11741072</v>
      </c>
      <c r="BP12" s="275">
        <f t="shared" si="14"/>
        <v>195368308.86788723</v>
      </c>
      <c r="BQ12" s="275">
        <f t="shared" si="14"/>
        <v>183172739.35204279</v>
      </c>
      <c r="BR12" s="275">
        <f t="shared" si="14"/>
        <v>173094492.68103644</v>
      </c>
      <c r="BS12" s="275">
        <f t="shared" si="14"/>
        <v>178896395.72369558</v>
      </c>
      <c r="BT12" s="275">
        <f t="shared" si="14"/>
        <v>164002905.38177335</v>
      </c>
      <c r="BU12" s="282">
        <f t="shared" si="14"/>
        <v>177397353.2823956</v>
      </c>
      <c r="BV12" s="275">
        <f t="shared" ref="BV12:BZ12" si="15">+BV14+BV17+BV21+BV25</f>
        <v>211307691.23756379</v>
      </c>
      <c r="BW12" s="275">
        <f t="shared" si="15"/>
        <v>231395381.3018949</v>
      </c>
      <c r="BX12" s="275">
        <f t="shared" si="15"/>
        <v>211142468.77493525</v>
      </c>
      <c r="BY12" s="275">
        <f t="shared" si="15"/>
        <v>198473222.54057395</v>
      </c>
      <c r="BZ12" s="275">
        <f t="shared" si="15"/>
        <v>192924079.89614397</v>
      </c>
      <c r="CA12" s="275">
        <f t="shared" ref="CA12:CG12" si="16">+CA14+CA17+CA21+CA25</f>
        <v>171492586.478688</v>
      </c>
      <c r="CB12" s="275">
        <f t="shared" si="16"/>
        <v>152803157.48537946</v>
      </c>
      <c r="CC12" s="275">
        <f t="shared" si="16"/>
        <v>154841738.94275466</v>
      </c>
      <c r="CD12" s="275">
        <f t="shared" si="16"/>
        <v>190739109.20484227</v>
      </c>
      <c r="CE12" s="275">
        <f t="shared" si="16"/>
        <v>232011018.74310726</v>
      </c>
      <c r="CF12" s="275">
        <f t="shared" ref="CF12" si="17">+CF14+CF17+CF21+CF25</f>
        <v>193217442.28433698</v>
      </c>
      <c r="CG12" s="275">
        <f t="shared" si="16"/>
        <v>275660113.95224208</v>
      </c>
      <c r="CH12" s="518">
        <f t="shared" ref="CH12:CH33" si="18">+IFERROR(CG12/BU12-1,"-")</f>
        <v>0.55391334116143098</v>
      </c>
      <c r="CI12" s="518">
        <f t="shared" ref="CI12:CI33" si="19">+IFERROR(SUM(BV12:CG12)/SUM(BJ12:BU12)-1,"-")</f>
        <v>5.6102696039901367E-2</v>
      </c>
      <c r="CJ12" s="208"/>
      <c r="CK12" s="76"/>
    </row>
    <row r="13" spans="1:89">
      <c r="A13" s="270"/>
      <c r="B13" s="108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15"/>
      <c r="N13" s="108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15"/>
      <c r="Z13" s="108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8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284"/>
      <c r="AX13" s="108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8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15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519"/>
      <c r="CI13" s="519"/>
      <c r="CK13" s="76"/>
    </row>
    <row r="14" spans="1:89">
      <c r="A14" s="270" t="s">
        <v>164</v>
      </c>
      <c r="B14" s="108">
        <f t="shared" ref="B14:M14" si="20">+B15</f>
        <v>7004879.6846101098</v>
      </c>
      <c r="C14" s="109">
        <f t="shared" si="20"/>
        <v>10359088.5466111</v>
      </c>
      <c r="D14" s="109">
        <f t="shared" si="20"/>
        <v>8914998.2053846903</v>
      </c>
      <c r="E14" s="109">
        <f t="shared" si="20"/>
        <v>5524219.7077316996</v>
      </c>
      <c r="F14" s="109">
        <f t="shared" si="20"/>
        <v>4625193.8208608497</v>
      </c>
      <c r="G14" s="109">
        <f t="shared" si="20"/>
        <v>5506237.7309149001</v>
      </c>
      <c r="H14" s="109">
        <f t="shared" si="20"/>
        <v>4921850.9247844396</v>
      </c>
      <c r="I14" s="109">
        <f t="shared" si="20"/>
        <v>5050754.4981988398</v>
      </c>
      <c r="J14" s="109">
        <f t="shared" si="20"/>
        <v>2239452.5248922999</v>
      </c>
      <c r="K14" s="109">
        <f t="shared" si="20"/>
        <v>4921602.6553167198</v>
      </c>
      <c r="L14" s="109">
        <f t="shared" si="20"/>
        <v>5713440.2337632198</v>
      </c>
      <c r="M14" s="115">
        <f t="shared" si="20"/>
        <v>7007459.7580083897</v>
      </c>
      <c r="N14" s="108">
        <f>+N15</f>
        <v>7411971.3086977564</v>
      </c>
      <c r="O14" s="109">
        <f t="shared" ref="O14:Y14" si="21">+O15</f>
        <v>11445592.197695056</v>
      </c>
      <c r="P14" s="109">
        <f t="shared" si="21"/>
        <v>6157523.68869875</v>
      </c>
      <c r="Q14" s="109">
        <f t="shared" si="21"/>
        <v>2596619.7617390417</v>
      </c>
      <c r="R14" s="109">
        <f t="shared" si="21"/>
        <v>2863441.0040582297</v>
      </c>
      <c r="S14" s="109">
        <f t="shared" si="21"/>
        <v>4112884.0013525882</v>
      </c>
      <c r="T14" s="109">
        <f t="shared" si="21"/>
        <v>4434958.0357997548</v>
      </c>
      <c r="U14" s="109">
        <f t="shared" si="21"/>
        <v>4704538.7473573023</v>
      </c>
      <c r="V14" s="109">
        <f t="shared" si="21"/>
        <v>6859089.9991808841</v>
      </c>
      <c r="W14" s="109">
        <f t="shared" si="21"/>
        <v>10701375.669016901</v>
      </c>
      <c r="X14" s="109">
        <f t="shared" si="21"/>
        <v>6368772.8242747076</v>
      </c>
      <c r="Y14" s="115">
        <f t="shared" si="21"/>
        <v>10656008.198138386</v>
      </c>
      <c r="Z14" s="108">
        <f>+Z15</f>
        <v>9734832.0988208074</v>
      </c>
      <c r="AA14" s="109">
        <f t="shared" ref="AA14:AK14" si="22">+AA15</f>
        <v>17082932.911909979</v>
      </c>
      <c r="AB14" s="109">
        <f t="shared" si="22"/>
        <v>13597207.756341664</v>
      </c>
      <c r="AC14" s="109">
        <f t="shared" si="22"/>
        <v>5625342.6569302352</v>
      </c>
      <c r="AD14" s="109">
        <f t="shared" si="22"/>
        <v>7347566.2640370829</v>
      </c>
      <c r="AE14" s="109">
        <f t="shared" si="22"/>
        <v>2076173.7326027472</v>
      </c>
      <c r="AF14" s="109">
        <f t="shared" si="22"/>
        <v>2724293.4366977322</v>
      </c>
      <c r="AG14" s="109">
        <f t="shared" si="22"/>
        <v>3248904.5507143866</v>
      </c>
      <c r="AH14" s="109">
        <f t="shared" si="22"/>
        <v>1943364.7913432792</v>
      </c>
      <c r="AI14" s="109">
        <f t="shared" si="22"/>
        <v>4241992.14711635</v>
      </c>
      <c r="AJ14" s="109">
        <f t="shared" si="22"/>
        <v>10934777.713580688</v>
      </c>
      <c r="AK14" s="109">
        <f t="shared" si="22"/>
        <v>7442668.6355504235</v>
      </c>
      <c r="AL14" s="108">
        <f>+AL15</f>
        <v>11794118.929384479</v>
      </c>
      <c r="AM14" s="109">
        <f t="shared" ref="AM14:AW14" si="23">+AM15</f>
        <v>10018446.881453285</v>
      </c>
      <c r="AN14" s="109">
        <f t="shared" si="23"/>
        <v>7201136.4307730049</v>
      </c>
      <c r="AO14" s="109">
        <f t="shared" si="23"/>
        <v>7062505.8641068153</v>
      </c>
      <c r="AP14" s="109">
        <f t="shared" si="23"/>
        <v>4487103.9133929508</v>
      </c>
      <c r="AQ14" s="109">
        <f t="shared" si="23"/>
        <v>4356107.9994679848</v>
      </c>
      <c r="AR14" s="109">
        <f t="shared" si="23"/>
        <v>3450464.6690823091</v>
      </c>
      <c r="AS14" s="109">
        <f t="shared" si="23"/>
        <v>3977335.8141126842</v>
      </c>
      <c r="AT14" s="109">
        <f t="shared" si="23"/>
        <v>3864833.5508487234</v>
      </c>
      <c r="AU14" s="109">
        <f t="shared" si="23"/>
        <v>15067105.513863191</v>
      </c>
      <c r="AV14" s="109">
        <f t="shared" si="23"/>
        <v>9045391.6447201911</v>
      </c>
      <c r="AW14" s="109">
        <f t="shared" si="23"/>
        <v>6523637.2437630808</v>
      </c>
      <c r="AX14" s="108">
        <f>+AX15</f>
        <v>6211465.9539383547</v>
      </c>
      <c r="AY14" s="109">
        <f t="shared" ref="AY14:BI14" si="24">+AY15</f>
        <v>12938282.656287774</v>
      </c>
      <c r="AZ14" s="109">
        <f t="shared" si="24"/>
        <v>12888035.928905679</v>
      </c>
      <c r="BA14" s="109">
        <f t="shared" si="24"/>
        <v>5174344.6687660925</v>
      </c>
      <c r="BB14" s="109">
        <f t="shared" si="24"/>
        <v>2760892.0716827605</v>
      </c>
      <c r="BC14" s="109">
        <f t="shared" si="24"/>
        <v>4303077.9340277938</v>
      </c>
      <c r="BD14" s="109">
        <f t="shared" si="24"/>
        <v>6820033.662233985</v>
      </c>
      <c r="BE14" s="109">
        <f t="shared" si="24"/>
        <v>5906935.4381668828</v>
      </c>
      <c r="BF14" s="109">
        <f t="shared" si="24"/>
        <v>9629344.567658158</v>
      </c>
      <c r="BG14" s="109">
        <f t="shared" si="24"/>
        <v>7424760.0122331884</v>
      </c>
      <c r="BH14" s="109">
        <f t="shared" si="24"/>
        <v>8159579.0926510338</v>
      </c>
      <c r="BI14" s="109">
        <f t="shared" si="24"/>
        <v>12803015.077121736</v>
      </c>
      <c r="BJ14" s="108">
        <f>+BJ15</f>
        <v>15494943.617394537</v>
      </c>
      <c r="BK14" s="109">
        <f t="shared" ref="BK14:BU14" si="25">+BK15</f>
        <v>5692464.6670209588</v>
      </c>
      <c r="BL14" s="109">
        <f t="shared" si="25"/>
        <v>6622092.0050451988</v>
      </c>
      <c r="BM14" s="109">
        <f t="shared" si="25"/>
        <v>8301140.9532012763</v>
      </c>
      <c r="BN14" s="109">
        <f t="shared" si="25"/>
        <v>8337232.4287977424</v>
      </c>
      <c r="BO14" s="109">
        <f t="shared" si="25"/>
        <v>6755654.0925510321</v>
      </c>
      <c r="BP14" s="109">
        <f t="shared" si="25"/>
        <v>8624958.9616668448</v>
      </c>
      <c r="BQ14" s="109">
        <f t="shared" si="25"/>
        <v>7489387.077426658</v>
      </c>
      <c r="BR14" s="109">
        <f t="shared" si="25"/>
        <v>4194088.4784878045</v>
      </c>
      <c r="BS14" s="109">
        <f t="shared" si="25"/>
        <v>10197039.464923477</v>
      </c>
      <c r="BT14" s="109">
        <f t="shared" si="25"/>
        <v>5748640.6228460558</v>
      </c>
      <c r="BU14" s="115">
        <f t="shared" si="25"/>
        <v>7650967.4695810461</v>
      </c>
      <c r="BV14" s="109">
        <f t="shared" ref="BV14:BZ14" si="26">+BV15</f>
        <v>13305794.67969862</v>
      </c>
      <c r="BW14" s="109">
        <f t="shared" si="26"/>
        <v>12704041.97231056</v>
      </c>
      <c r="BX14" s="109">
        <f t="shared" si="26"/>
        <v>9371092.7978494577</v>
      </c>
      <c r="BY14" s="109">
        <f t="shared" si="26"/>
        <v>5383233.1705143005</v>
      </c>
      <c r="BZ14" s="109">
        <f t="shared" si="26"/>
        <v>5114928.9973582746</v>
      </c>
      <c r="CA14" s="109">
        <f t="shared" ref="CA14:CG14" si="27">+CA15</f>
        <v>4740200.7457136791</v>
      </c>
      <c r="CB14" s="109">
        <f t="shared" si="27"/>
        <v>6649856.9536298532</v>
      </c>
      <c r="CC14" s="109">
        <f t="shared" si="27"/>
        <v>6760357.3449026514</v>
      </c>
      <c r="CD14" s="109">
        <f t="shared" si="27"/>
        <v>8713293.4668046907</v>
      </c>
      <c r="CE14" s="109">
        <f t="shared" si="27"/>
        <v>9621230.0801662803</v>
      </c>
      <c r="CF14" s="109">
        <f t="shared" si="27"/>
        <v>2392514.3748636446</v>
      </c>
      <c r="CG14" s="109">
        <f t="shared" si="27"/>
        <v>10116236.219680263</v>
      </c>
      <c r="CH14" s="519">
        <f t="shared" si="18"/>
        <v>0.32221660331202662</v>
      </c>
      <c r="CI14" s="519">
        <f t="shared" si="19"/>
        <v>-2.4795760956837221E-3</v>
      </c>
      <c r="CK14" s="76"/>
    </row>
    <row r="15" spans="1:89">
      <c r="A15" s="270" t="s">
        <v>165</v>
      </c>
      <c r="B15" s="108">
        <v>7004879.6846101098</v>
      </c>
      <c r="C15" s="109">
        <v>10359088.5466111</v>
      </c>
      <c r="D15" s="109">
        <v>8914998.2053846903</v>
      </c>
      <c r="E15" s="109">
        <v>5524219.7077316996</v>
      </c>
      <c r="F15" s="109">
        <v>4625193.8208608497</v>
      </c>
      <c r="G15" s="109">
        <v>5506237.7309149001</v>
      </c>
      <c r="H15" s="109">
        <v>4921850.9247844396</v>
      </c>
      <c r="I15" s="109">
        <v>5050754.4981988398</v>
      </c>
      <c r="J15" s="109">
        <v>2239452.5248922999</v>
      </c>
      <c r="K15" s="109">
        <v>4921602.6553167198</v>
      </c>
      <c r="L15" s="109">
        <v>5713440.2337632198</v>
      </c>
      <c r="M15" s="115">
        <v>7007459.7580083897</v>
      </c>
      <c r="N15" s="108">
        <v>7411971.3086977564</v>
      </c>
      <c r="O15" s="109">
        <v>11445592.197695056</v>
      </c>
      <c r="P15" s="109">
        <v>6157523.68869875</v>
      </c>
      <c r="Q15" s="109">
        <v>2596619.7617390417</v>
      </c>
      <c r="R15" s="109">
        <v>2863441.0040582297</v>
      </c>
      <c r="S15" s="109">
        <v>4112884.0013525882</v>
      </c>
      <c r="T15" s="109">
        <v>4434958.0357997548</v>
      </c>
      <c r="U15" s="109">
        <v>4704538.7473573023</v>
      </c>
      <c r="V15" s="109">
        <v>6859089.9991808841</v>
      </c>
      <c r="W15" s="109">
        <v>10701375.669016901</v>
      </c>
      <c r="X15" s="109">
        <v>6368772.8242747076</v>
      </c>
      <c r="Y15" s="115">
        <v>10656008.198138386</v>
      </c>
      <c r="Z15" s="108">
        <v>9734832.0988208074</v>
      </c>
      <c r="AA15" s="109">
        <v>17082932.911909979</v>
      </c>
      <c r="AB15" s="109">
        <v>13597207.756341664</v>
      </c>
      <c r="AC15" s="109">
        <v>5625342.6569302352</v>
      </c>
      <c r="AD15" s="109">
        <v>7347566.2640370829</v>
      </c>
      <c r="AE15" s="109">
        <v>2076173.7326027472</v>
      </c>
      <c r="AF15" s="109">
        <v>2724293.4366977322</v>
      </c>
      <c r="AG15" s="109">
        <v>3248904.5507143866</v>
      </c>
      <c r="AH15" s="109">
        <v>1943364.7913432792</v>
      </c>
      <c r="AI15" s="109">
        <v>4241992.14711635</v>
      </c>
      <c r="AJ15" s="109">
        <v>10934777.713580688</v>
      </c>
      <c r="AK15" s="109">
        <v>7442668.6355504235</v>
      </c>
      <c r="AL15" s="108">
        <v>11794118.929384479</v>
      </c>
      <c r="AM15" s="109">
        <v>10018446.881453285</v>
      </c>
      <c r="AN15" s="109">
        <v>7201136.4307730049</v>
      </c>
      <c r="AO15" s="109">
        <v>7062505.8641068153</v>
      </c>
      <c r="AP15" s="109">
        <v>4487103.9133929508</v>
      </c>
      <c r="AQ15" s="109">
        <v>4356107.9994679848</v>
      </c>
      <c r="AR15" s="109">
        <v>3450464.6690823091</v>
      </c>
      <c r="AS15" s="109">
        <v>3977335.8141126842</v>
      </c>
      <c r="AT15" s="109">
        <v>3864833.5508487234</v>
      </c>
      <c r="AU15" s="109">
        <v>15067105.513863191</v>
      </c>
      <c r="AV15" s="109">
        <v>9045391.6447201911</v>
      </c>
      <c r="AW15" s="284">
        <v>6523637.2437630808</v>
      </c>
      <c r="AX15" s="108">
        <v>6211465.9539383547</v>
      </c>
      <c r="AY15" s="109">
        <v>12938282.656287774</v>
      </c>
      <c r="AZ15" s="109">
        <v>12888035.928905679</v>
      </c>
      <c r="BA15" s="109">
        <v>5174344.6687660925</v>
      </c>
      <c r="BB15" s="109">
        <v>2760892.0716827605</v>
      </c>
      <c r="BC15" s="109">
        <v>4303077.9340277938</v>
      </c>
      <c r="BD15" s="109">
        <v>6820033.662233985</v>
      </c>
      <c r="BE15" s="109">
        <v>5906935.4381668828</v>
      </c>
      <c r="BF15" s="109">
        <v>9629344.567658158</v>
      </c>
      <c r="BG15" s="109">
        <v>7424760.0122331884</v>
      </c>
      <c r="BH15" s="109">
        <v>8159579.0926510338</v>
      </c>
      <c r="BI15" s="109">
        <v>12803015.077121736</v>
      </c>
      <c r="BJ15" s="108">
        <v>15494943.617394537</v>
      </c>
      <c r="BK15" s="109">
        <v>5692464.6670209588</v>
      </c>
      <c r="BL15" s="109">
        <v>6622092.0050451988</v>
      </c>
      <c r="BM15" s="109">
        <v>8301140.9532012763</v>
      </c>
      <c r="BN15" s="109">
        <v>8337232.4287977424</v>
      </c>
      <c r="BO15" s="109">
        <v>6755654.0925510321</v>
      </c>
      <c r="BP15" s="109">
        <v>8624958.9616668448</v>
      </c>
      <c r="BQ15" s="109">
        <v>7489387.077426658</v>
      </c>
      <c r="BR15" s="109">
        <v>4194088.4784878045</v>
      </c>
      <c r="BS15" s="109">
        <v>10197039.464923477</v>
      </c>
      <c r="BT15" s="109">
        <v>5748640.6228460558</v>
      </c>
      <c r="BU15" s="115">
        <v>7650967.4695810461</v>
      </c>
      <c r="BV15" s="109">
        <v>13305794.67969862</v>
      </c>
      <c r="BW15" s="109">
        <v>12704041.97231056</v>
      </c>
      <c r="BX15" s="109">
        <v>9371092.7978494577</v>
      </c>
      <c r="BY15" s="109">
        <v>5383233.1705143005</v>
      </c>
      <c r="BZ15" s="109">
        <v>5114928.9973582746</v>
      </c>
      <c r="CA15" s="109">
        <v>4740200.7457136791</v>
      </c>
      <c r="CB15" s="109">
        <v>6649856.9536298532</v>
      </c>
      <c r="CC15" s="109">
        <v>6760357.3449026514</v>
      </c>
      <c r="CD15" s="109">
        <v>8713293.4668046907</v>
      </c>
      <c r="CE15" s="109">
        <v>9621230.0801662803</v>
      </c>
      <c r="CF15" s="109">
        <v>2392514.3748636446</v>
      </c>
      <c r="CG15" s="109">
        <v>10116236.219680263</v>
      </c>
      <c r="CH15" s="519">
        <f t="shared" si="18"/>
        <v>0.32221660331202662</v>
      </c>
      <c r="CI15" s="519">
        <f t="shared" si="19"/>
        <v>-2.4795760956837221E-3</v>
      </c>
      <c r="CK15" s="76"/>
    </row>
    <row r="16" spans="1:89">
      <c r="A16" s="276"/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15"/>
      <c r="N16" s="108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15"/>
      <c r="Z16" s="108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8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284"/>
      <c r="AX16" s="108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8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15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519"/>
      <c r="CI16" s="519"/>
      <c r="CK16" s="76"/>
    </row>
    <row r="17" spans="1:89">
      <c r="A17" s="276" t="s">
        <v>166</v>
      </c>
      <c r="B17" s="108">
        <f t="shared" ref="B17:M17" si="28">+B18+B19</f>
        <v>147823177.97543031</v>
      </c>
      <c r="C17" s="109">
        <f t="shared" si="28"/>
        <v>133671840.98416013</v>
      </c>
      <c r="D17" s="109">
        <f t="shared" si="28"/>
        <v>108465828.61569528</v>
      </c>
      <c r="E17" s="109">
        <f t="shared" si="28"/>
        <v>87115250.134372637</v>
      </c>
      <c r="F17" s="109">
        <f t="shared" si="28"/>
        <v>99697531.370773569</v>
      </c>
      <c r="G17" s="109">
        <f t="shared" si="28"/>
        <v>83666289.988190144</v>
      </c>
      <c r="H17" s="109">
        <f t="shared" si="28"/>
        <v>120081498.93537927</v>
      </c>
      <c r="I17" s="109">
        <f t="shared" si="28"/>
        <v>95031395.686061472</v>
      </c>
      <c r="J17" s="109">
        <f t="shared" si="28"/>
        <v>100462688.7913982</v>
      </c>
      <c r="K17" s="109">
        <f t="shared" si="28"/>
        <v>108662271.83181061</v>
      </c>
      <c r="L17" s="109">
        <f t="shared" si="28"/>
        <v>92137859.643796533</v>
      </c>
      <c r="M17" s="115">
        <f t="shared" si="28"/>
        <v>101642389.99264394</v>
      </c>
      <c r="N17" s="108">
        <f>+N18+N19</f>
        <v>133987406.64841096</v>
      </c>
      <c r="O17" s="109">
        <f t="shared" ref="O17:Y17" si="29">+O18+O19</f>
        <v>142853418.83489731</v>
      </c>
      <c r="P17" s="109">
        <f t="shared" si="29"/>
        <v>61744618.632078752</v>
      </c>
      <c r="Q17" s="109">
        <f t="shared" si="29"/>
        <v>54077380.091656365</v>
      </c>
      <c r="R17" s="109">
        <f t="shared" si="29"/>
        <v>53720525.782051027</v>
      </c>
      <c r="S17" s="109">
        <f t="shared" si="29"/>
        <v>69651926.081445307</v>
      </c>
      <c r="T17" s="109">
        <f t="shared" si="29"/>
        <v>82029432.685578659</v>
      </c>
      <c r="U17" s="109">
        <f t="shared" si="29"/>
        <v>99838200.670963466</v>
      </c>
      <c r="V17" s="109">
        <f t="shared" si="29"/>
        <v>104573299.37344214</v>
      </c>
      <c r="W17" s="109">
        <f t="shared" si="29"/>
        <v>122833581.03255586</v>
      </c>
      <c r="X17" s="109">
        <f t="shared" si="29"/>
        <v>99185520.396876246</v>
      </c>
      <c r="Y17" s="115">
        <f t="shared" si="29"/>
        <v>129741092.46860842</v>
      </c>
      <c r="Z17" s="108">
        <f>+Z18+Z19</f>
        <v>135194828.73970008</v>
      </c>
      <c r="AA17" s="109">
        <f t="shared" ref="AA17:AK17" si="30">+AA18+AA19</f>
        <v>197040761.4238742</v>
      </c>
      <c r="AB17" s="109">
        <f t="shared" si="30"/>
        <v>131798663.01722278</v>
      </c>
      <c r="AC17" s="109">
        <f t="shared" si="30"/>
        <v>90836331.58761847</v>
      </c>
      <c r="AD17" s="109">
        <f t="shared" si="30"/>
        <v>85937241.494082734</v>
      </c>
      <c r="AE17" s="109">
        <f t="shared" si="30"/>
        <v>82970491.185790151</v>
      </c>
      <c r="AF17" s="109">
        <f t="shared" si="30"/>
        <v>71256254.203208566</v>
      </c>
      <c r="AG17" s="109">
        <f t="shared" si="30"/>
        <v>75721111.872845247</v>
      </c>
      <c r="AH17" s="109">
        <f t="shared" si="30"/>
        <v>65307539.288971879</v>
      </c>
      <c r="AI17" s="109">
        <f t="shared" si="30"/>
        <v>80721267.163022101</v>
      </c>
      <c r="AJ17" s="109">
        <f t="shared" si="30"/>
        <v>98681818.764661461</v>
      </c>
      <c r="AK17" s="109">
        <f t="shared" si="30"/>
        <v>121181381.68613097</v>
      </c>
      <c r="AL17" s="108">
        <f>+AL18+AL19</f>
        <v>189429133.15723935</v>
      </c>
      <c r="AM17" s="109">
        <f t="shared" ref="AM17:AW17" si="31">+AM18+AM19</f>
        <v>140870580.962946</v>
      </c>
      <c r="AN17" s="109">
        <f t="shared" si="31"/>
        <v>94924719.378320426</v>
      </c>
      <c r="AO17" s="109">
        <f t="shared" si="31"/>
        <v>72648996.603476614</v>
      </c>
      <c r="AP17" s="109">
        <f t="shared" si="31"/>
        <v>74226286.690538272</v>
      </c>
      <c r="AQ17" s="109">
        <f t="shared" si="31"/>
        <v>79827937.807592332</v>
      </c>
      <c r="AR17" s="109">
        <f t="shared" si="31"/>
        <v>58524937.19047717</v>
      </c>
      <c r="AS17" s="109">
        <f t="shared" si="31"/>
        <v>51583975.460305139</v>
      </c>
      <c r="AT17" s="109">
        <f t="shared" si="31"/>
        <v>62455778.023987196</v>
      </c>
      <c r="AU17" s="109">
        <f t="shared" si="31"/>
        <v>70062600.522140473</v>
      </c>
      <c r="AV17" s="109">
        <f t="shared" si="31"/>
        <v>85024409.154275268</v>
      </c>
      <c r="AW17" s="109">
        <f t="shared" si="31"/>
        <v>123871618.97353142</v>
      </c>
      <c r="AX17" s="108">
        <f>+AX18+AX19</f>
        <v>122915797.64962231</v>
      </c>
      <c r="AY17" s="109">
        <f t="shared" ref="AY17:BI17" si="32">+AY18+AY19</f>
        <v>155429852.57765162</v>
      </c>
      <c r="AZ17" s="109">
        <f t="shared" si="32"/>
        <v>137250129.49561912</v>
      </c>
      <c r="BA17" s="109">
        <f t="shared" si="32"/>
        <v>72286876.896928504</v>
      </c>
      <c r="BB17" s="109">
        <f t="shared" si="32"/>
        <v>67041143.651598245</v>
      </c>
      <c r="BC17" s="109">
        <f t="shared" si="32"/>
        <v>63962182.495433003</v>
      </c>
      <c r="BD17" s="109">
        <f t="shared" si="32"/>
        <v>69083065.4595083</v>
      </c>
      <c r="BE17" s="109">
        <f t="shared" si="32"/>
        <v>60419440.232733339</v>
      </c>
      <c r="BF17" s="109">
        <f t="shared" si="32"/>
        <v>75454161.930552259</v>
      </c>
      <c r="BG17" s="109">
        <f t="shared" si="32"/>
        <v>101132407.70790939</v>
      </c>
      <c r="BH17" s="109">
        <f t="shared" si="32"/>
        <v>91479253.764714405</v>
      </c>
      <c r="BI17" s="109">
        <f t="shared" si="32"/>
        <v>133524457.39176406</v>
      </c>
      <c r="BJ17" s="108">
        <f>+BJ18+BJ19</f>
        <v>151744700.97217575</v>
      </c>
      <c r="BK17" s="109">
        <f t="shared" ref="BK17:BU17" si="33">+BK18+BK19</f>
        <v>84344875.551269069</v>
      </c>
      <c r="BL17" s="109">
        <f t="shared" si="33"/>
        <v>51092402.616867051</v>
      </c>
      <c r="BM17" s="109">
        <f t="shared" si="33"/>
        <v>61241790.690690622</v>
      </c>
      <c r="BN17" s="109">
        <f t="shared" si="33"/>
        <v>64093084.108056694</v>
      </c>
      <c r="BO17" s="109">
        <f t="shared" si="33"/>
        <v>65716542.124835804</v>
      </c>
      <c r="BP17" s="109">
        <f t="shared" si="33"/>
        <v>82637404.056430817</v>
      </c>
      <c r="BQ17" s="109">
        <f t="shared" si="33"/>
        <v>76588735.135416448</v>
      </c>
      <c r="BR17" s="109">
        <f t="shared" si="33"/>
        <v>71441722.693081632</v>
      </c>
      <c r="BS17" s="109">
        <f t="shared" si="33"/>
        <v>58630537.589620188</v>
      </c>
      <c r="BT17" s="109">
        <f t="shared" si="33"/>
        <v>62667842.817823559</v>
      </c>
      <c r="BU17" s="115">
        <f t="shared" si="33"/>
        <v>59941655.065987483</v>
      </c>
      <c r="BV17" s="109">
        <f t="shared" ref="BV17:BZ17" si="34">+BV18+BV19</f>
        <v>82868540.84502095</v>
      </c>
      <c r="BW17" s="109">
        <f t="shared" si="34"/>
        <v>106744782.17593259</v>
      </c>
      <c r="BX17" s="109">
        <f t="shared" si="34"/>
        <v>87166171.28495501</v>
      </c>
      <c r="BY17" s="109">
        <f t="shared" si="34"/>
        <v>75604014.190527588</v>
      </c>
      <c r="BZ17" s="109">
        <f t="shared" si="34"/>
        <v>90944062.934813425</v>
      </c>
      <c r="CA17" s="109">
        <f t="shared" ref="CA17:CG17" si="35">+CA18+CA19</f>
        <v>76385932.843617335</v>
      </c>
      <c r="CB17" s="109">
        <f t="shared" si="35"/>
        <v>45479983.434991762</v>
      </c>
      <c r="CC17" s="109">
        <f t="shared" si="35"/>
        <v>59256809.733501747</v>
      </c>
      <c r="CD17" s="109">
        <f t="shared" si="35"/>
        <v>80965719.011675283</v>
      </c>
      <c r="CE17" s="109">
        <f t="shared" si="35"/>
        <v>106352962.15227956</v>
      </c>
      <c r="CF17" s="109">
        <f t="shared" ref="CF17" si="36">+CF18+CF19</f>
        <v>96876478.856924057</v>
      </c>
      <c r="CG17" s="109">
        <f t="shared" si="35"/>
        <v>146854432.77290878</v>
      </c>
      <c r="CH17" s="519">
        <f t="shared" si="18"/>
        <v>1.4499562551491501</v>
      </c>
      <c r="CI17" s="519">
        <f t="shared" si="19"/>
        <v>0.18576668449921252</v>
      </c>
      <c r="CK17" s="76"/>
    </row>
    <row r="18" spans="1:89">
      <c r="A18" s="276" t="s">
        <v>165</v>
      </c>
      <c r="B18" s="108">
        <v>141003843.72432899</v>
      </c>
      <c r="C18" s="109">
        <v>127123813.57960799</v>
      </c>
      <c r="D18" s="109">
        <v>99710683.351378098</v>
      </c>
      <c r="E18" s="109">
        <v>78492091.9845929</v>
      </c>
      <c r="F18" s="109">
        <v>90530336.486822203</v>
      </c>
      <c r="G18" s="109">
        <v>76480324.863373697</v>
      </c>
      <c r="H18" s="109">
        <v>111978956.626275</v>
      </c>
      <c r="I18" s="109">
        <v>86042612.910329998</v>
      </c>
      <c r="J18" s="109">
        <v>90837679.515674993</v>
      </c>
      <c r="K18" s="109">
        <v>100721047.107141</v>
      </c>
      <c r="L18" s="109">
        <v>84567166.422703207</v>
      </c>
      <c r="M18" s="115">
        <v>94295559.765822902</v>
      </c>
      <c r="N18" s="108">
        <v>126479251.06929412</v>
      </c>
      <c r="O18" s="109">
        <v>134542237.91623014</v>
      </c>
      <c r="P18" s="109">
        <v>52647278.107390784</v>
      </c>
      <c r="Q18" s="109">
        <v>45725350.274671309</v>
      </c>
      <c r="R18" s="109">
        <v>43682175.548749194</v>
      </c>
      <c r="S18" s="109">
        <v>59281268.146510527</v>
      </c>
      <c r="T18" s="109">
        <v>70128523.756883994</v>
      </c>
      <c r="U18" s="109">
        <v>88822643.606356084</v>
      </c>
      <c r="V18" s="109">
        <v>92946488.647604018</v>
      </c>
      <c r="W18" s="109">
        <v>112544697.57761772</v>
      </c>
      <c r="X18" s="109">
        <v>89234905.873762026</v>
      </c>
      <c r="Y18" s="115">
        <v>120422806.14469294</v>
      </c>
      <c r="Z18" s="108">
        <v>124206863.79285334</v>
      </c>
      <c r="AA18" s="109">
        <v>184615376.26704538</v>
      </c>
      <c r="AB18" s="109">
        <v>123236332.07103573</v>
      </c>
      <c r="AC18" s="109">
        <v>82847555.363134295</v>
      </c>
      <c r="AD18" s="109">
        <v>78434816.468372285</v>
      </c>
      <c r="AE18" s="109">
        <v>75988805.945307061</v>
      </c>
      <c r="AF18" s="109">
        <v>64612031.963381372</v>
      </c>
      <c r="AG18" s="109">
        <v>70977849.866294727</v>
      </c>
      <c r="AH18" s="109">
        <v>58027817.909060955</v>
      </c>
      <c r="AI18" s="109">
        <v>73219982.3876798</v>
      </c>
      <c r="AJ18" s="109">
        <v>91368690.980908006</v>
      </c>
      <c r="AK18" s="109">
        <v>112804892.69111633</v>
      </c>
      <c r="AL18" s="108">
        <v>182284737.89023271</v>
      </c>
      <c r="AM18" s="109">
        <v>131287354.13370381</v>
      </c>
      <c r="AN18" s="109">
        <v>84165303.951194108</v>
      </c>
      <c r="AO18" s="109">
        <v>65903302.938756689</v>
      </c>
      <c r="AP18" s="109">
        <v>65189589.446536809</v>
      </c>
      <c r="AQ18" s="109">
        <v>72277069.821027368</v>
      </c>
      <c r="AR18" s="109">
        <v>50673114.277694702</v>
      </c>
      <c r="AS18" s="109">
        <v>43046127.211752847</v>
      </c>
      <c r="AT18" s="109">
        <v>54258432.035917148</v>
      </c>
      <c r="AU18" s="109">
        <v>63263459.918267272</v>
      </c>
      <c r="AV18" s="109">
        <v>76017408.314446062</v>
      </c>
      <c r="AW18" s="284">
        <v>115006970.14134966</v>
      </c>
      <c r="AX18" s="108">
        <v>117202867.22999857</v>
      </c>
      <c r="AY18" s="109">
        <v>149905447.88155586</v>
      </c>
      <c r="AZ18" s="109">
        <v>128979115.23687039</v>
      </c>
      <c r="BA18" s="109">
        <v>64111750.554628417</v>
      </c>
      <c r="BB18" s="109">
        <v>59899499.488548666</v>
      </c>
      <c r="BC18" s="109">
        <v>57536941.215013713</v>
      </c>
      <c r="BD18" s="109">
        <v>62485620.645746641</v>
      </c>
      <c r="BE18" s="109">
        <v>53229160.45647528</v>
      </c>
      <c r="BF18" s="109">
        <v>69306863.068206742</v>
      </c>
      <c r="BG18" s="109">
        <v>94210292.591746867</v>
      </c>
      <c r="BH18" s="109">
        <v>84589366.978422195</v>
      </c>
      <c r="BI18" s="109">
        <v>128229669.45428196</v>
      </c>
      <c r="BJ18" s="108">
        <v>146015054.48427537</v>
      </c>
      <c r="BK18" s="109">
        <v>76948716.246802434</v>
      </c>
      <c r="BL18" s="109">
        <v>44329473.503566518</v>
      </c>
      <c r="BM18" s="109">
        <v>54636099.183415629</v>
      </c>
      <c r="BN18" s="109">
        <v>57704036.618786857</v>
      </c>
      <c r="BO18" s="109">
        <v>61965296.871106006</v>
      </c>
      <c r="BP18" s="179">
        <v>79662630.963146076</v>
      </c>
      <c r="BQ18" s="179">
        <v>72622697.844885439</v>
      </c>
      <c r="BR18" s="179">
        <v>65975274.294477843</v>
      </c>
      <c r="BS18" s="179">
        <v>53742585.181464978</v>
      </c>
      <c r="BT18" s="179">
        <v>55996205.782499783</v>
      </c>
      <c r="BU18" s="115">
        <v>53457285.336120121</v>
      </c>
      <c r="BV18" s="179">
        <v>75062236.281878516</v>
      </c>
      <c r="BW18" s="179">
        <v>98134573.428612471</v>
      </c>
      <c r="BX18" s="179">
        <v>79569264.279026225</v>
      </c>
      <c r="BY18" s="179">
        <v>68609628.362462237</v>
      </c>
      <c r="BZ18" s="179">
        <v>83226893.669688612</v>
      </c>
      <c r="CA18" s="179">
        <v>68013924.174949929</v>
      </c>
      <c r="CB18" s="179">
        <v>36802343.937377959</v>
      </c>
      <c r="CC18" s="179">
        <v>55356443.846570767</v>
      </c>
      <c r="CD18" s="179">
        <v>77574596.075717136</v>
      </c>
      <c r="CE18" s="179">
        <v>102705138.94378102</v>
      </c>
      <c r="CF18" s="179">
        <v>93281428.496388078</v>
      </c>
      <c r="CG18" s="179">
        <v>142505105.3832612</v>
      </c>
      <c r="CH18" s="519">
        <f t="shared" si="18"/>
        <v>1.6657751976599733</v>
      </c>
      <c r="CI18" s="519">
        <f t="shared" si="19"/>
        <v>0.19170790805185245</v>
      </c>
      <c r="CK18" s="76"/>
    </row>
    <row r="19" spans="1:89">
      <c r="A19" s="276" t="s">
        <v>167</v>
      </c>
      <c r="B19" s="108">
        <v>6819334.2511013197</v>
      </c>
      <c r="C19" s="109">
        <v>6548027.40455213</v>
      </c>
      <c r="D19" s="109">
        <v>8755145.2643171791</v>
      </c>
      <c r="E19" s="109">
        <v>8623158.1497797407</v>
      </c>
      <c r="F19" s="109">
        <v>9167194.8839513604</v>
      </c>
      <c r="G19" s="109">
        <v>7185965.1248164503</v>
      </c>
      <c r="H19" s="109">
        <v>8102542.3091042601</v>
      </c>
      <c r="I19" s="109">
        <v>8988782.7757314797</v>
      </c>
      <c r="J19" s="109">
        <v>9625009.2757232003</v>
      </c>
      <c r="K19" s="109">
        <v>7941224.7246695999</v>
      </c>
      <c r="L19" s="109">
        <v>7570693.2210933203</v>
      </c>
      <c r="M19" s="115">
        <v>7346830.2268210398</v>
      </c>
      <c r="N19" s="108">
        <v>7508155.579116839</v>
      </c>
      <c r="O19" s="109">
        <v>8311180.9186671693</v>
      </c>
      <c r="P19" s="109">
        <v>9097340.5246879701</v>
      </c>
      <c r="Q19" s="109">
        <v>8352029.8169850558</v>
      </c>
      <c r="R19" s="109">
        <v>10038350.233301837</v>
      </c>
      <c r="S19" s="109">
        <v>10370657.934934786</v>
      </c>
      <c r="T19" s="109">
        <v>11900908.928694671</v>
      </c>
      <c r="U19" s="109">
        <v>11015557.064607376</v>
      </c>
      <c r="V19" s="109">
        <v>11626810.725838121</v>
      </c>
      <c r="W19" s="109">
        <v>10288883.454938149</v>
      </c>
      <c r="X19" s="109">
        <v>9950614.5231142212</v>
      </c>
      <c r="Y19" s="115">
        <v>9318286.3239154778</v>
      </c>
      <c r="Z19" s="108">
        <v>10987964.946846748</v>
      </c>
      <c r="AA19" s="109">
        <v>12425385.156828824</v>
      </c>
      <c r="AB19" s="109">
        <v>8562330.9461870454</v>
      </c>
      <c r="AC19" s="109">
        <v>7988776.2244841792</v>
      </c>
      <c r="AD19" s="109">
        <v>7502425.025710443</v>
      </c>
      <c r="AE19" s="109">
        <v>6981685.2404830903</v>
      </c>
      <c r="AF19" s="109">
        <v>6644222.2398271933</v>
      </c>
      <c r="AG19" s="109">
        <v>4743262.0065505179</v>
      </c>
      <c r="AH19" s="109">
        <v>7279721.3799109263</v>
      </c>
      <c r="AI19" s="109">
        <v>7501284.775342308</v>
      </c>
      <c r="AJ19" s="109">
        <v>7313127.7837534575</v>
      </c>
      <c r="AK19" s="109">
        <v>8376488.9950146386</v>
      </c>
      <c r="AL19" s="108">
        <v>7144395.2670066375</v>
      </c>
      <c r="AM19" s="109">
        <v>9583226.8292421754</v>
      </c>
      <c r="AN19" s="109">
        <v>10759415.427126316</v>
      </c>
      <c r="AO19" s="109">
        <v>6745693.6647199253</v>
      </c>
      <c r="AP19" s="109">
        <v>9036697.2440014686</v>
      </c>
      <c r="AQ19" s="109">
        <v>7550867.9865649603</v>
      </c>
      <c r="AR19" s="109">
        <v>7851822.9127824651</v>
      </c>
      <c r="AS19" s="109">
        <v>8537848.2485522944</v>
      </c>
      <c r="AT19" s="109">
        <v>8197345.9880700503</v>
      </c>
      <c r="AU19" s="109">
        <v>6799140.6038732016</v>
      </c>
      <c r="AV19" s="109">
        <v>9007000.8398292046</v>
      </c>
      <c r="AW19" s="284">
        <v>8864648.8321817629</v>
      </c>
      <c r="AX19" s="108">
        <v>5712930.4196237326</v>
      </c>
      <c r="AY19" s="109">
        <v>5524404.6960957777</v>
      </c>
      <c r="AZ19" s="109">
        <v>8271014.2587487223</v>
      </c>
      <c r="BA19" s="109">
        <v>8175126.3423000881</v>
      </c>
      <c r="BB19" s="109">
        <v>7141644.1630495824</v>
      </c>
      <c r="BC19" s="109">
        <v>6425241.2804192929</v>
      </c>
      <c r="BD19" s="109">
        <v>6597444.8137616655</v>
      </c>
      <c r="BE19" s="109">
        <v>7190279.7762580598</v>
      </c>
      <c r="BF19" s="109">
        <v>6147298.8623455204</v>
      </c>
      <c r="BG19" s="109">
        <v>6922115.116162519</v>
      </c>
      <c r="BH19" s="109">
        <v>6889886.786292213</v>
      </c>
      <c r="BI19" s="109">
        <v>5294787.9374821065</v>
      </c>
      <c r="BJ19" s="108">
        <v>5729646.4879003651</v>
      </c>
      <c r="BK19" s="109">
        <v>7396159.3044666303</v>
      </c>
      <c r="BL19" s="109">
        <v>6762929.1133005293</v>
      </c>
      <c r="BM19" s="109">
        <v>6605691.50727499</v>
      </c>
      <c r="BN19" s="109">
        <v>6389047.4892698349</v>
      </c>
      <c r="BO19" s="109">
        <v>3751245.2537298012</v>
      </c>
      <c r="BP19" s="179">
        <v>2974773.0932847434</v>
      </c>
      <c r="BQ19" s="179">
        <v>3966037.2905310113</v>
      </c>
      <c r="BR19" s="179">
        <v>5466448.3986037932</v>
      </c>
      <c r="BS19" s="179">
        <v>4887952.4081552131</v>
      </c>
      <c r="BT19" s="179">
        <v>6671637.0353237726</v>
      </c>
      <c r="BU19" s="115">
        <v>6484369.7298673652</v>
      </c>
      <c r="BV19" s="179">
        <v>7806304.5631424375</v>
      </c>
      <c r="BW19" s="179">
        <v>8610208.7473201174</v>
      </c>
      <c r="BX19" s="179">
        <v>7596907.0059287809</v>
      </c>
      <c r="BY19" s="179">
        <v>6994385.828065346</v>
      </c>
      <c r="BZ19" s="179">
        <v>7717169.2651248164</v>
      </c>
      <c r="CA19" s="179">
        <v>8372008.6686674012</v>
      </c>
      <c r="CB19" s="179">
        <v>8677639.4976138044</v>
      </c>
      <c r="CC19" s="179">
        <v>3900365.8869309835</v>
      </c>
      <c r="CD19" s="179">
        <v>3391122.9359581498</v>
      </c>
      <c r="CE19" s="179">
        <v>3647823.2084985315</v>
      </c>
      <c r="CF19" s="179">
        <v>3595050.3605359765</v>
      </c>
      <c r="CG19" s="179">
        <v>4349327.3896475779</v>
      </c>
      <c r="CH19" s="519">
        <f t="shared" si="18"/>
        <v>-0.32925980922797549</v>
      </c>
      <c r="CI19" s="519">
        <f t="shared" si="19"/>
        <v>0.11287576162373236</v>
      </c>
      <c r="CK19" s="76"/>
    </row>
    <row r="20" spans="1:89">
      <c r="A20" s="276"/>
      <c r="B20" s="108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15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5"/>
      <c r="Z20" s="108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8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284"/>
      <c r="AX20" s="108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15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519"/>
      <c r="CI20" s="519"/>
      <c r="CK20" s="76"/>
    </row>
    <row r="21" spans="1:89">
      <c r="A21" s="276" t="s">
        <v>168</v>
      </c>
      <c r="B21" s="108">
        <f t="shared" ref="B21:M21" si="37">+B22+B23</f>
        <v>7170506.8589689657</v>
      </c>
      <c r="C21" s="109">
        <f t="shared" si="37"/>
        <v>6502417.691451598</v>
      </c>
      <c r="D21" s="109">
        <f t="shared" si="37"/>
        <v>5717015.824271786</v>
      </c>
      <c r="E21" s="109">
        <f t="shared" si="37"/>
        <v>4652742.9190319069</v>
      </c>
      <c r="F21" s="109">
        <f t="shared" si="37"/>
        <v>5510105.4139776677</v>
      </c>
      <c r="G21" s="109">
        <f t="shared" si="37"/>
        <v>6028230.7479001926</v>
      </c>
      <c r="H21" s="109">
        <f t="shared" si="37"/>
        <v>4071545.7741416339</v>
      </c>
      <c r="I21" s="109">
        <f t="shared" si="37"/>
        <v>4821323.9959902298</v>
      </c>
      <c r="J21" s="109">
        <f t="shared" si="37"/>
        <v>4788324.7726885201</v>
      </c>
      <c r="K21" s="109">
        <f t="shared" si="37"/>
        <v>6299986.0075699594</v>
      </c>
      <c r="L21" s="109">
        <f t="shared" si="37"/>
        <v>5546117.152668287</v>
      </c>
      <c r="M21" s="115">
        <f t="shared" si="37"/>
        <v>4773340.6448856601</v>
      </c>
      <c r="N21" s="108">
        <f>+N22+N23</f>
        <v>6385255.4037147136</v>
      </c>
      <c r="O21" s="109">
        <f t="shared" ref="O21:Y21" si="38">+O22+O23</f>
        <v>6232578.3052544063</v>
      </c>
      <c r="P21" s="109">
        <f t="shared" si="38"/>
        <v>5014701.8571100151</v>
      </c>
      <c r="Q21" s="109">
        <f t="shared" si="38"/>
        <v>2153036.1617461811</v>
      </c>
      <c r="R21" s="109">
        <f t="shared" si="38"/>
        <v>3007835.7262417302</v>
      </c>
      <c r="S21" s="109">
        <f t="shared" si="38"/>
        <v>4794213.3831701446</v>
      </c>
      <c r="T21" s="109">
        <f t="shared" si="38"/>
        <v>6305601.6436074125</v>
      </c>
      <c r="U21" s="109">
        <f t="shared" si="38"/>
        <v>7088117.2492389437</v>
      </c>
      <c r="V21" s="109">
        <f t="shared" si="38"/>
        <v>7011325.2662385274</v>
      </c>
      <c r="W21" s="109">
        <f t="shared" si="38"/>
        <v>7780562.0502660479</v>
      </c>
      <c r="X21" s="109">
        <f t="shared" si="38"/>
        <v>6846192.6968533769</v>
      </c>
      <c r="Y21" s="115">
        <f t="shared" si="38"/>
        <v>5627608.5517757218</v>
      </c>
      <c r="Z21" s="108">
        <f>+Z22+Z23</f>
        <v>6733868.8858362474</v>
      </c>
      <c r="AA21" s="109">
        <f t="shared" ref="AA21:AK21" si="39">+AA22+AA23</f>
        <v>6057290.8147203885</v>
      </c>
      <c r="AB21" s="109">
        <f t="shared" si="39"/>
        <v>6769945.4352024021</v>
      </c>
      <c r="AC21" s="109">
        <f t="shared" si="39"/>
        <v>5196182.2644429998</v>
      </c>
      <c r="AD21" s="109">
        <f t="shared" si="39"/>
        <v>6054558.1654331964</v>
      </c>
      <c r="AE21" s="109">
        <f t="shared" si="39"/>
        <v>5969145.654317948</v>
      </c>
      <c r="AF21" s="109">
        <f t="shared" si="39"/>
        <v>4818525.7714374363</v>
      </c>
      <c r="AG21" s="109">
        <f t="shared" si="39"/>
        <v>5466264.8147313558</v>
      </c>
      <c r="AH21" s="109">
        <f t="shared" si="39"/>
        <v>4882837.0041048937</v>
      </c>
      <c r="AI21" s="109">
        <f t="shared" si="39"/>
        <v>4945095.5090250988</v>
      </c>
      <c r="AJ21" s="109">
        <f t="shared" si="39"/>
        <v>5075876.1171105914</v>
      </c>
      <c r="AK21" s="109">
        <f t="shared" si="39"/>
        <v>4495915.0369664915</v>
      </c>
      <c r="AL21" s="108">
        <f>+AL22+AL23</f>
        <v>5909323.491227828</v>
      </c>
      <c r="AM21" s="109">
        <f t="shared" ref="AM21:AW21" si="40">+AM22+AM23</f>
        <v>5832672.9217421385</v>
      </c>
      <c r="AN21" s="109">
        <f t="shared" si="40"/>
        <v>5631707.8967062579</v>
      </c>
      <c r="AO21" s="109">
        <f t="shared" si="40"/>
        <v>4249965.2455016403</v>
      </c>
      <c r="AP21" s="109">
        <f t="shared" si="40"/>
        <v>5532779.4173809607</v>
      </c>
      <c r="AQ21" s="109">
        <f t="shared" si="40"/>
        <v>6749326.7415386382</v>
      </c>
      <c r="AR21" s="109">
        <f t="shared" si="40"/>
        <v>5156834.4402500223</v>
      </c>
      <c r="AS21" s="109">
        <f t="shared" si="40"/>
        <v>6720140.9644229449</v>
      </c>
      <c r="AT21" s="109">
        <f t="shared" si="40"/>
        <v>6253449.5611866806</v>
      </c>
      <c r="AU21" s="109">
        <f t="shared" si="40"/>
        <v>5356536.7372161383</v>
      </c>
      <c r="AV21" s="109">
        <f t="shared" si="40"/>
        <v>6173707.777191205</v>
      </c>
      <c r="AW21" s="109">
        <f t="shared" si="40"/>
        <v>5160551.2928226478</v>
      </c>
      <c r="AX21" s="108">
        <f>+AX22+AX23</f>
        <v>5719740.019927239</v>
      </c>
      <c r="AY21" s="109">
        <f t="shared" ref="AY21:BI21" si="41">+AY22+AY23</f>
        <v>6091091.7313907649</v>
      </c>
      <c r="AZ21" s="109">
        <f t="shared" si="41"/>
        <v>6445514.6725604665</v>
      </c>
      <c r="BA21" s="109">
        <f t="shared" si="41"/>
        <v>5356282.7572593968</v>
      </c>
      <c r="BB21" s="109">
        <f t="shared" si="41"/>
        <v>5482061.4382544048</v>
      </c>
      <c r="BC21" s="109">
        <f t="shared" si="41"/>
        <v>4143914.7309794286</v>
      </c>
      <c r="BD21" s="109">
        <f t="shared" si="41"/>
        <v>6912308.9798304969</v>
      </c>
      <c r="BE21" s="109">
        <f t="shared" si="41"/>
        <v>4637201.2760562878</v>
      </c>
      <c r="BF21" s="109">
        <f t="shared" si="41"/>
        <v>4977111.9948634664</v>
      </c>
      <c r="BG21" s="109">
        <f t="shared" si="41"/>
        <v>4320912.9196179286</v>
      </c>
      <c r="BH21" s="109">
        <f t="shared" si="41"/>
        <v>7748801.2673061136</v>
      </c>
      <c r="BI21" s="109">
        <f t="shared" si="41"/>
        <v>4540329.1029278208</v>
      </c>
      <c r="BJ21" s="108">
        <f>+BJ22+BJ23</f>
        <v>4591653.527764908</v>
      </c>
      <c r="BK21" s="109">
        <f t="shared" ref="BK21:BU21" si="42">+BK22+BK23</f>
        <v>3770187.5404469525</v>
      </c>
      <c r="BL21" s="109">
        <f t="shared" si="42"/>
        <v>3370493.7876556809</v>
      </c>
      <c r="BM21" s="109">
        <f t="shared" si="42"/>
        <v>3491231.6846833727</v>
      </c>
      <c r="BN21" s="109">
        <f t="shared" si="42"/>
        <v>5187701.1936303126</v>
      </c>
      <c r="BO21" s="109">
        <f t="shared" si="42"/>
        <v>8243850.586238686</v>
      </c>
      <c r="BP21" s="109">
        <f t="shared" si="42"/>
        <v>3786767.0920147086</v>
      </c>
      <c r="BQ21" s="109">
        <f t="shared" si="42"/>
        <v>4754687.0847040806</v>
      </c>
      <c r="BR21" s="109">
        <f t="shared" si="42"/>
        <v>4439854.7200788883</v>
      </c>
      <c r="BS21" s="109">
        <f t="shared" si="42"/>
        <v>4613513.3009722233</v>
      </c>
      <c r="BT21" s="109">
        <f t="shared" si="42"/>
        <v>3946868.7639264031</v>
      </c>
      <c r="BU21" s="115">
        <f t="shared" si="42"/>
        <v>3213672.758345305</v>
      </c>
      <c r="BV21" s="109">
        <f t="shared" ref="BV21:BZ21" si="43">+BV22+BV23</f>
        <v>2801072.7657175488</v>
      </c>
      <c r="BW21" s="109">
        <f t="shared" si="43"/>
        <v>2670997.4763251645</v>
      </c>
      <c r="BX21" s="109">
        <f t="shared" si="43"/>
        <v>2909863.0527896117</v>
      </c>
      <c r="BY21" s="109">
        <f t="shared" si="43"/>
        <v>2506827.8677012278</v>
      </c>
      <c r="BZ21" s="109">
        <f t="shared" si="43"/>
        <v>2563114.9678641343</v>
      </c>
      <c r="CA21" s="109">
        <f t="shared" ref="CA21:CG21" si="44">+CA22+CA23</f>
        <v>2112223.2261595312</v>
      </c>
      <c r="CB21" s="109">
        <f t="shared" si="44"/>
        <v>2328633.8019500771</v>
      </c>
      <c r="CC21" s="109">
        <f t="shared" si="44"/>
        <v>1820418.4121304741</v>
      </c>
      <c r="CD21" s="109">
        <f t="shared" si="44"/>
        <v>2038728.9019460743</v>
      </c>
      <c r="CE21" s="109">
        <f t="shared" si="44"/>
        <v>2797178.0747181303</v>
      </c>
      <c r="CF21" s="109">
        <f t="shared" ref="CF21" si="45">+CF22+CF23</f>
        <v>1961199.4006107566</v>
      </c>
      <c r="CG21" s="109">
        <f t="shared" si="44"/>
        <v>2206389.0322086969</v>
      </c>
      <c r="CH21" s="519">
        <f t="shared" si="18"/>
        <v>-0.31343693085143198</v>
      </c>
      <c r="CI21" s="519">
        <f t="shared" si="19"/>
        <v>-0.46234061399470405</v>
      </c>
      <c r="CK21" s="76"/>
    </row>
    <row r="22" spans="1:89">
      <c r="A22" s="276" t="s">
        <v>165</v>
      </c>
      <c r="B22" s="108">
        <v>6926508.3925387403</v>
      </c>
      <c r="C22" s="109">
        <v>5971567.9968144996</v>
      </c>
      <c r="D22" s="109">
        <v>5366967.9009686997</v>
      </c>
      <c r="E22" s="109">
        <v>4384609.3745213998</v>
      </c>
      <c r="F22" s="109">
        <v>5046142.15930962</v>
      </c>
      <c r="G22" s="109">
        <v>5356341.04203502</v>
      </c>
      <c r="H22" s="109">
        <v>3332859.1249144501</v>
      </c>
      <c r="I22" s="109">
        <v>3616887.30472105</v>
      </c>
      <c r="J22" s="109">
        <v>3714185.1379654501</v>
      </c>
      <c r="K22" s="109">
        <v>4556124.3036653297</v>
      </c>
      <c r="L22" s="109">
        <v>4613783.3196663102</v>
      </c>
      <c r="M22" s="115">
        <v>4019877.3911272502</v>
      </c>
      <c r="N22" s="108">
        <v>5537825.6563996375</v>
      </c>
      <c r="O22" s="109">
        <v>5552755.1536695613</v>
      </c>
      <c r="P22" s="109">
        <v>4177459.1631112965</v>
      </c>
      <c r="Q22" s="109">
        <v>1774675.0351915986</v>
      </c>
      <c r="R22" s="109">
        <v>2229241.8026061682</v>
      </c>
      <c r="S22" s="109">
        <v>3484889.8717881767</v>
      </c>
      <c r="T22" s="109">
        <v>4677246.2974360846</v>
      </c>
      <c r="U22" s="109">
        <v>5196721.7344180802</v>
      </c>
      <c r="V22" s="109">
        <v>5019806.8552554892</v>
      </c>
      <c r="W22" s="109">
        <v>5533913.0783671103</v>
      </c>
      <c r="X22" s="109">
        <v>5414311.0231473837</v>
      </c>
      <c r="Y22" s="115">
        <v>4455206.6522607896</v>
      </c>
      <c r="Z22" s="108">
        <v>5952738.1179530155</v>
      </c>
      <c r="AA22" s="109">
        <v>5905929.6668725368</v>
      </c>
      <c r="AB22" s="109">
        <v>5859991.3558090273</v>
      </c>
      <c r="AC22" s="109">
        <v>4509858.0802386627</v>
      </c>
      <c r="AD22" s="109">
        <v>4552493.3002842413</v>
      </c>
      <c r="AE22" s="109">
        <v>4938774.16017788</v>
      </c>
      <c r="AF22" s="109">
        <v>3539957.5668715192</v>
      </c>
      <c r="AG22" s="109">
        <v>3672482.4959855773</v>
      </c>
      <c r="AH22" s="109">
        <v>4121642.0921916324</v>
      </c>
      <c r="AI22" s="109">
        <v>3887670.8515971117</v>
      </c>
      <c r="AJ22" s="109">
        <v>4231015.3355357684</v>
      </c>
      <c r="AK22" s="109">
        <v>4154661.7070976086</v>
      </c>
      <c r="AL22" s="108">
        <v>4542010.7772422386</v>
      </c>
      <c r="AM22" s="109">
        <v>4671089.2411575047</v>
      </c>
      <c r="AN22" s="109">
        <v>4877775.6567149786</v>
      </c>
      <c r="AO22" s="109">
        <v>3193422.4918103204</v>
      </c>
      <c r="AP22" s="109">
        <v>4273966.5502938703</v>
      </c>
      <c r="AQ22" s="109">
        <v>5283907.452120157</v>
      </c>
      <c r="AR22" s="109">
        <v>3358491.3189093433</v>
      </c>
      <c r="AS22" s="109">
        <v>4835342.5371690048</v>
      </c>
      <c r="AT22" s="109">
        <v>3169333.3541072179</v>
      </c>
      <c r="AU22" s="109">
        <v>3187647.8503026133</v>
      </c>
      <c r="AV22" s="109">
        <v>4509126.78192221</v>
      </c>
      <c r="AW22" s="284">
        <v>3930075.2885407857</v>
      </c>
      <c r="AX22" s="108">
        <v>4389298.868472931</v>
      </c>
      <c r="AY22" s="109">
        <v>4758240.3895551963</v>
      </c>
      <c r="AZ22" s="109">
        <v>4581435.711284061</v>
      </c>
      <c r="BA22" s="109">
        <v>3977796.395480372</v>
      </c>
      <c r="BB22" s="109">
        <v>4032453.2127620718</v>
      </c>
      <c r="BC22" s="109">
        <v>2734660.5537800174</v>
      </c>
      <c r="BD22" s="109">
        <v>3098098.5885043414</v>
      </c>
      <c r="BE22" s="109">
        <v>2730171.1656395616</v>
      </c>
      <c r="BF22" s="109">
        <v>3034840.828016575</v>
      </c>
      <c r="BG22" s="109">
        <v>2900625.1512062773</v>
      </c>
      <c r="BH22" s="109">
        <v>3153184.1031677937</v>
      </c>
      <c r="BI22" s="109">
        <v>3235152.4802020667</v>
      </c>
      <c r="BJ22" s="108">
        <v>4109955.4720107471</v>
      </c>
      <c r="BK22" s="109">
        <v>3015915.5913616363</v>
      </c>
      <c r="BL22" s="109">
        <v>2846751.1473045009</v>
      </c>
      <c r="BM22" s="109">
        <v>2875197.1843177173</v>
      </c>
      <c r="BN22" s="109">
        <v>4241874.5061092908</v>
      </c>
      <c r="BO22" s="109">
        <v>7255689.6454272708</v>
      </c>
      <c r="BP22" s="109">
        <v>2226002.7938026874</v>
      </c>
      <c r="BQ22" s="109">
        <v>3959763.2342041824</v>
      </c>
      <c r="BR22" s="109">
        <v>3435804.9790269132</v>
      </c>
      <c r="BS22" s="109">
        <v>3644101.9004385751</v>
      </c>
      <c r="BT22" s="109">
        <v>2940264.5222340142</v>
      </c>
      <c r="BU22" s="115">
        <v>2539284.518881036</v>
      </c>
      <c r="BV22" s="109">
        <v>2408906.8226099764</v>
      </c>
      <c r="BW22" s="109">
        <v>2159671.7563632219</v>
      </c>
      <c r="BX22" s="109">
        <v>2379570.2010663482</v>
      </c>
      <c r="BY22" s="109">
        <v>1966169.2301603989</v>
      </c>
      <c r="BZ22" s="109">
        <v>2004716.1314325996</v>
      </c>
      <c r="CA22" s="109">
        <v>1542802.3146013841</v>
      </c>
      <c r="CB22" s="109">
        <v>1740421.272965312</v>
      </c>
      <c r="CC22" s="109">
        <v>1227537.0205441222</v>
      </c>
      <c r="CD22" s="109">
        <v>1440015.864034682</v>
      </c>
      <c r="CE22" s="109">
        <v>2221359.4559044237</v>
      </c>
      <c r="CF22" s="109">
        <v>1363255.4143422109</v>
      </c>
      <c r="CG22" s="109">
        <v>1586174.7502229961</v>
      </c>
      <c r="CH22" s="519">
        <f t="shared" si="18"/>
        <v>-0.37534579586144146</v>
      </c>
      <c r="CI22" s="519">
        <f t="shared" si="19"/>
        <v>-0.48850567354537411</v>
      </c>
      <c r="CK22" s="76"/>
    </row>
    <row r="23" spans="1:89">
      <c r="A23" s="276" t="s">
        <v>167</v>
      </c>
      <c r="B23" s="108">
        <v>243998.466430225</v>
      </c>
      <c r="C23" s="109">
        <v>530849.694637098</v>
      </c>
      <c r="D23" s="109">
        <v>350047.92330308602</v>
      </c>
      <c r="E23" s="109">
        <v>268133.54451050702</v>
      </c>
      <c r="F23" s="109">
        <v>463963.254668048</v>
      </c>
      <c r="G23" s="109">
        <v>671889.70586517302</v>
      </c>
      <c r="H23" s="109">
        <v>738686.64922718401</v>
      </c>
      <c r="I23" s="109">
        <v>1204436.69126918</v>
      </c>
      <c r="J23" s="109">
        <v>1074139.6347230701</v>
      </c>
      <c r="K23" s="109">
        <v>1743861.7039046299</v>
      </c>
      <c r="L23" s="109">
        <v>932333.83300197695</v>
      </c>
      <c r="M23" s="115">
        <v>753463.25375840999</v>
      </c>
      <c r="N23" s="108">
        <v>847429.74731507618</v>
      </c>
      <c r="O23" s="109">
        <v>679823.15158484539</v>
      </c>
      <c r="P23" s="109">
        <v>837242.69399871863</v>
      </c>
      <c r="Q23" s="109">
        <v>378361.1265545825</v>
      </c>
      <c r="R23" s="109">
        <v>778593.92363556172</v>
      </c>
      <c r="S23" s="109">
        <v>1309323.5113819682</v>
      </c>
      <c r="T23" s="109">
        <v>1628355.3461713281</v>
      </c>
      <c r="U23" s="109">
        <v>1891395.514820863</v>
      </c>
      <c r="V23" s="109">
        <v>1991518.4109830379</v>
      </c>
      <c r="W23" s="109">
        <v>2246648.9718989371</v>
      </c>
      <c r="X23" s="109">
        <v>1431881.6737059937</v>
      </c>
      <c r="Y23" s="115">
        <v>1172401.899514932</v>
      </c>
      <c r="Z23" s="108">
        <v>781130.76788323151</v>
      </c>
      <c r="AA23" s="109">
        <v>151361.14784785162</v>
      </c>
      <c r="AB23" s="109">
        <v>909954.07939337438</v>
      </c>
      <c r="AC23" s="109">
        <v>686324.18420433695</v>
      </c>
      <c r="AD23" s="109">
        <v>1502064.8651489553</v>
      </c>
      <c r="AE23" s="109">
        <v>1030371.4941400684</v>
      </c>
      <c r="AF23" s="109">
        <v>1278568.2045659176</v>
      </c>
      <c r="AG23" s="109">
        <v>1793782.3187457789</v>
      </c>
      <c r="AH23" s="109">
        <v>761194.91191326175</v>
      </c>
      <c r="AI23" s="109">
        <v>1057424.6574279871</v>
      </c>
      <c r="AJ23" s="109">
        <v>844860.78157482261</v>
      </c>
      <c r="AK23" s="109">
        <v>341253.32986888255</v>
      </c>
      <c r="AL23" s="108">
        <v>1367312.7139855891</v>
      </c>
      <c r="AM23" s="109">
        <v>1161583.680584634</v>
      </c>
      <c r="AN23" s="109">
        <v>753932.23999127909</v>
      </c>
      <c r="AO23" s="109">
        <v>1056542.7536913201</v>
      </c>
      <c r="AP23" s="109">
        <v>1258812.8670870906</v>
      </c>
      <c r="AQ23" s="109">
        <v>1465419.2894184808</v>
      </c>
      <c r="AR23" s="109">
        <v>1798343.1213406788</v>
      </c>
      <c r="AS23" s="109">
        <v>1884798.4272539404</v>
      </c>
      <c r="AT23" s="109">
        <v>3084116.2070794627</v>
      </c>
      <c r="AU23" s="109">
        <v>2168888.8869135249</v>
      </c>
      <c r="AV23" s="109">
        <v>1664580.9952689952</v>
      </c>
      <c r="AW23" s="284">
        <v>1230476.0042818626</v>
      </c>
      <c r="AX23" s="108">
        <v>1330441.1514543076</v>
      </c>
      <c r="AY23" s="109">
        <v>1332851.3418355691</v>
      </c>
      <c r="AZ23" s="109">
        <v>1864078.961276405</v>
      </c>
      <c r="BA23" s="109">
        <v>1378486.3617790253</v>
      </c>
      <c r="BB23" s="109">
        <v>1449608.2254923331</v>
      </c>
      <c r="BC23" s="109">
        <v>1409254.177199411</v>
      </c>
      <c r="BD23" s="109">
        <v>3814210.3913261555</v>
      </c>
      <c r="BE23" s="109">
        <v>1907030.1104167264</v>
      </c>
      <c r="BF23" s="109">
        <v>1942271.1668468914</v>
      </c>
      <c r="BG23" s="109">
        <v>1420287.7684116517</v>
      </c>
      <c r="BH23" s="109">
        <v>4595617.1641383199</v>
      </c>
      <c r="BI23" s="109">
        <v>1305176.622725754</v>
      </c>
      <c r="BJ23" s="108">
        <v>481698.05575416092</v>
      </c>
      <c r="BK23" s="109">
        <v>754271.94908531627</v>
      </c>
      <c r="BL23" s="109">
        <v>523742.64035117993</v>
      </c>
      <c r="BM23" s="109">
        <v>616034.50036565529</v>
      </c>
      <c r="BN23" s="109">
        <v>945826.68752102216</v>
      </c>
      <c r="BO23" s="109">
        <v>988160.94081141497</v>
      </c>
      <c r="BP23" s="109">
        <v>1560764.2982120214</v>
      </c>
      <c r="BQ23" s="109">
        <v>794923.85049989831</v>
      </c>
      <c r="BR23" s="109">
        <v>1004049.7410519755</v>
      </c>
      <c r="BS23" s="109">
        <v>969411.40053364821</v>
      </c>
      <c r="BT23" s="109">
        <v>1006604.2416923888</v>
      </c>
      <c r="BU23" s="115">
        <v>674388.23946426902</v>
      </c>
      <c r="BV23" s="109">
        <v>392165.9431075725</v>
      </c>
      <c r="BW23" s="109">
        <v>511325.71996194264</v>
      </c>
      <c r="BX23" s="109">
        <v>530292.85172326351</v>
      </c>
      <c r="BY23" s="109">
        <v>540658.6375408289</v>
      </c>
      <c r="BZ23" s="109">
        <v>558398.83643153484</v>
      </c>
      <c r="CA23" s="109">
        <v>569420.91155814694</v>
      </c>
      <c r="CB23" s="109">
        <v>588212.52898476517</v>
      </c>
      <c r="CC23" s="109">
        <v>592881.39158635191</v>
      </c>
      <c r="CD23" s="109">
        <v>598713.03791139217</v>
      </c>
      <c r="CE23" s="109">
        <v>575818.61881370645</v>
      </c>
      <c r="CF23" s="109">
        <v>597943.98626854573</v>
      </c>
      <c r="CG23" s="109">
        <v>620214.28198570083</v>
      </c>
      <c r="CH23" s="519">
        <f t="shared" si="18"/>
        <v>-8.0330519289013358E-2</v>
      </c>
      <c r="CI23" s="519">
        <f t="shared" si="19"/>
        <v>-0.35308850677225889</v>
      </c>
      <c r="CK23" s="76"/>
    </row>
    <row r="24" spans="1:89">
      <c r="A24" s="276"/>
      <c r="B24" s="108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15"/>
      <c r="N24" s="108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15"/>
      <c r="Z24" s="108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8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284"/>
      <c r="AX24" s="108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8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15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519"/>
      <c r="CI24" s="519"/>
      <c r="CK24" s="76"/>
    </row>
    <row r="25" spans="1:89">
      <c r="A25" s="276" t="s">
        <v>169</v>
      </c>
      <c r="B25" s="108">
        <f t="shared" ref="B25:M25" si="46">+B26+B27</f>
        <v>113246337.20691991</v>
      </c>
      <c r="C25" s="109">
        <f t="shared" si="46"/>
        <v>100400693.8506207</v>
      </c>
      <c r="D25" s="109">
        <f t="shared" si="46"/>
        <v>116207437.1151851</v>
      </c>
      <c r="E25" s="109">
        <f t="shared" si="46"/>
        <v>126827521.7783426</v>
      </c>
      <c r="F25" s="109">
        <f t="shared" si="46"/>
        <v>121645511.53735991</v>
      </c>
      <c r="G25" s="109">
        <f t="shared" si="46"/>
        <v>115376939.70863709</v>
      </c>
      <c r="H25" s="109">
        <f t="shared" si="46"/>
        <v>95031177.94501999</v>
      </c>
      <c r="I25" s="109">
        <f t="shared" si="46"/>
        <v>100603047.9195298</v>
      </c>
      <c r="J25" s="109">
        <f t="shared" si="46"/>
        <v>88599018.698925599</v>
      </c>
      <c r="K25" s="109">
        <f t="shared" si="46"/>
        <v>114313125.2840516</v>
      </c>
      <c r="L25" s="109">
        <f t="shared" si="46"/>
        <v>116994911.3642064</v>
      </c>
      <c r="M25" s="115">
        <f t="shared" si="46"/>
        <v>121676295.24264801</v>
      </c>
      <c r="N25" s="108">
        <f>+N26+N27</f>
        <v>124458307.6395105</v>
      </c>
      <c r="O25" s="109">
        <f t="shared" ref="O25:Y25" si="47">+O26+O27</f>
        <v>129367019.77541074</v>
      </c>
      <c r="P25" s="109">
        <f t="shared" si="47"/>
        <v>121217411.18447173</v>
      </c>
      <c r="Q25" s="109">
        <f t="shared" si="47"/>
        <v>67371724.467643455</v>
      </c>
      <c r="R25" s="109">
        <f t="shared" si="47"/>
        <v>77823260.605921239</v>
      </c>
      <c r="S25" s="109">
        <f t="shared" si="47"/>
        <v>95444501.391094863</v>
      </c>
      <c r="T25" s="109">
        <f t="shared" si="47"/>
        <v>90338901.382994473</v>
      </c>
      <c r="U25" s="109">
        <f t="shared" si="47"/>
        <v>100671564.79444896</v>
      </c>
      <c r="V25" s="109">
        <f t="shared" si="47"/>
        <v>95615247.777842805</v>
      </c>
      <c r="W25" s="109">
        <f t="shared" si="47"/>
        <v>114522944.49349423</v>
      </c>
      <c r="X25" s="109">
        <f t="shared" si="47"/>
        <v>101615756.1916507</v>
      </c>
      <c r="Y25" s="115">
        <f t="shared" si="47"/>
        <v>104141734.60073535</v>
      </c>
      <c r="Z25" s="108">
        <f>+Z26+Z27</f>
        <v>124207973.50887203</v>
      </c>
      <c r="AA25" s="109">
        <f t="shared" ref="AA25:AK25" si="48">+AA26+AA27</f>
        <v>119616326.47822934</v>
      </c>
      <c r="AB25" s="109">
        <f t="shared" si="48"/>
        <v>118062074.8838089</v>
      </c>
      <c r="AC25" s="109">
        <f t="shared" si="48"/>
        <v>87056070.747782126</v>
      </c>
      <c r="AD25" s="109">
        <f t="shared" si="48"/>
        <v>95538016.933576807</v>
      </c>
      <c r="AE25" s="109">
        <f t="shared" si="48"/>
        <v>88117323.860695571</v>
      </c>
      <c r="AF25" s="109">
        <f t="shared" si="48"/>
        <v>92109377.624171257</v>
      </c>
      <c r="AG25" s="109">
        <f t="shared" si="48"/>
        <v>84535601.44490625</v>
      </c>
      <c r="AH25" s="109">
        <f t="shared" si="48"/>
        <v>85733786.760616884</v>
      </c>
      <c r="AI25" s="109">
        <f t="shared" si="48"/>
        <v>100993745.9747133</v>
      </c>
      <c r="AJ25" s="109">
        <f t="shared" si="48"/>
        <v>107036145.94309103</v>
      </c>
      <c r="AK25" s="109">
        <f t="shared" si="48"/>
        <v>101866333.27858499</v>
      </c>
      <c r="AL25" s="108">
        <f>+AL26+AL27</f>
        <v>113123948.74289918</v>
      </c>
      <c r="AM25" s="109">
        <f t="shared" ref="AM25:AW25" si="49">+AM26+AM27</f>
        <v>116488424.72908625</v>
      </c>
      <c r="AN25" s="109">
        <f t="shared" si="49"/>
        <v>106978534.44405945</v>
      </c>
      <c r="AO25" s="109">
        <f t="shared" si="49"/>
        <v>121433699.30762011</v>
      </c>
      <c r="AP25" s="109">
        <f t="shared" si="49"/>
        <v>104204381.42230618</v>
      </c>
      <c r="AQ25" s="109">
        <f t="shared" si="49"/>
        <v>94537744.701863691</v>
      </c>
      <c r="AR25" s="109">
        <f t="shared" si="49"/>
        <v>96389456.808030665</v>
      </c>
      <c r="AS25" s="109">
        <f t="shared" si="49"/>
        <v>91867528.317425758</v>
      </c>
      <c r="AT25" s="109">
        <f t="shared" si="49"/>
        <v>91946888.26839371</v>
      </c>
      <c r="AU25" s="109">
        <f t="shared" si="49"/>
        <v>119631274.78992148</v>
      </c>
      <c r="AV25" s="109">
        <f t="shared" si="49"/>
        <v>98980087.016712144</v>
      </c>
      <c r="AW25" s="109">
        <f t="shared" si="49"/>
        <v>114367768.51404844</v>
      </c>
      <c r="AX25" s="108">
        <f>+AX26+AX27</f>
        <v>90707420.500891313</v>
      </c>
      <c r="AY25" s="109">
        <f t="shared" ref="AY25:BI25" si="50">+AY26+AY27</f>
        <v>101828656.46414043</v>
      </c>
      <c r="AZ25" s="109">
        <f t="shared" si="50"/>
        <v>124181426.92648828</v>
      </c>
      <c r="BA25" s="109">
        <f t="shared" si="50"/>
        <v>123450861.77397957</v>
      </c>
      <c r="BB25" s="109">
        <f t="shared" si="50"/>
        <v>92906821.698502287</v>
      </c>
      <c r="BC25" s="109">
        <f t="shared" si="50"/>
        <v>85263036.409222543</v>
      </c>
      <c r="BD25" s="109">
        <f t="shared" si="50"/>
        <v>96222431.697267056</v>
      </c>
      <c r="BE25" s="109">
        <f t="shared" si="50"/>
        <v>91917488.974599004</v>
      </c>
      <c r="BF25" s="109">
        <f t="shared" si="50"/>
        <v>93106224.875741169</v>
      </c>
      <c r="BG25" s="109">
        <f t="shared" si="50"/>
        <v>103959787.74735281</v>
      </c>
      <c r="BH25" s="109">
        <f t="shared" si="50"/>
        <v>87542512.487413928</v>
      </c>
      <c r="BI25" s="109">
        <f t="shared" si="50"/>
        <v>102419331.15072666</v>
      </c>
      <c r="BJ25" s="108">
        <f>+BJ26+BJ27</f>
        <v>128819648.9070794</v>
      </c>
      <c r="BK25" s="109">
        <f t="shared" ref="BK25:BU25" si="51">+BK26+BK27</f>
        <v>97961822.16651842</v>
      </c>
      <c r="BL25" s="109">
        <f t="shared" si="51"/>
        <v>119641146.18052162</v>
      </c>
      <c r="BM25" s="109">
        <f t="shared" si="51"/>
        <v>113757523.65438268</v>
      </c>
      <c r="BN25" s="109">
        <f t="shared" si="51"/>
        <v>106318486.84383407</v>
      </c>
      <c r="BO25" s="109">
        <f t="shared" si="51"/>
        <v>91141033.31378518</v>
      </c>
      <c r="BP25" s="109">
        <f t="shared" si="51"/>
        <v>100319178.75777484</v>
      </c>
      <c r="BQ25" s="109">
        <f t="shared" si="51"/>
        <v>94339930.054495618</v>
      </c>
      <c r="BR25" s="109">
        <f t="shared" si="51"/>
        <v>93018826.78938812</v>
      </c>
      <c r="BS25" s="109">
        <f t="shared" si="51"/>
        <v>105455305.36817968</v>
      </c>
      <c r="BT25" s="109">
        <f t="shared" si="51"/>
        <v>91639553.17717734</v>
      </c>
      <c r="BU25" s="115">
        <f t="shared" si="51"/>
        <v>106591057.98848177</v>
      </c>
      <c r="BV25" s="109">
        <f t="shared" ref="BV25:BZ25" si="52">+BV26+BV27</f>
        <v>112332282.94712667</v>
      </c>
      <c r="BW25" s="109">
        <f t="shared" si="52"/>
        <v>109275559.6773266</v>
      </c>
      <c r="BX25" s="109">
        <f t="shared" si="52"/>
        <v>111695341.63934115</v>
      </c>
      <c r="BY25" s="109">
        <f t="shared" si="52"/>
        <v>114979147.31183085</v>
      </c>
      <c r="BZ25" s="109">
        <f t="shared" si="52"/>
        <v>94301972.996108145</v>
      </c>
      <c r="CA25" s="109">
        <f t="shared" ref="CA25:CG25" si="53">+CA26+CA27</f>
        <v>88254229.663197443</v>
      </c>
      <c r="CB25" s="109">
        <f t="shared" si="53"/>
        <v>98344683.294807762</v>
      </c>
      <c r="CC25" s="109">
        <f t="shared" si="53"/>
        <v>87004153.452219784</v>
      </c>
      <c r="CD25" s="109">
        <f t="shared" si="53"/>
        <v>99021367.824416205</v>
      </c>
      <c r="CE25" s="109">
        <f t="shared" si="53"/>
        <v>113239648.43594328</v>
      </c>
      <c r="CF25" s="109">
        <f t="shared" ref="CF25" si="54">+CF26+CF27</f>
        <v>91987249.651938543</v>
      </c>
      <c r="CG25" s="109">
        <f t="shared" si="53"/>
        <v>116483055.92744434</v>
      </c>
      <c r="CH25" s="519">
        <f t="shared" si="18"/>
        <v>9.2803262540385845E-2</v>
      </c>
      <c r="CI25" s="519">
        <f t="shared" si="19"/>
        <v>-9.6755695658058416E-3</v>
      </c>
      <c r="CK25" s="76"/>
    </row>
    <row r="26" spans="1:89">
      <c r="A26" s="276" t="s">
        <v>165</v>
      </c>
      <c r="B26" s="108">
        <v>82440897.335030004</v>
      </c>
      <c r="C26" s="109">
        <v>75698037.081863105</v>
      </c>
      <c r="D26" s="109">
        <v>86462688.300549001</v>
      </c>
      <c r="E26" s="109">
        <v>90839000.666886598</v>
      </c>
      <c r="F26" s="109">
        <v>93055313.946203306</v>
      </c>
      <c r="G26" s="109">
        <v>81740546.515737996</v>
      </c>
      <c r="H26" s="109">
        <v>74071206.640742898</v>
      </c>
      <c r="I26" s="109">
        <v>76554194.067910299</v>
      </c>
      <c r="J26" s="109">
        <v>64389846.238717102</v>
      </c>
      <c r="K26" s="109">
        <v>82965417.291905105</v>
      </c>
      <c r="L26" s="109">
        <v>85384079.552920803</v>
      </c>
      <c r="M26" s="115">
        <v>93353773.829603106</v>
      </c>
      <c r="N26" s="108">
        <v>99777455.866038278</v>
      </c>
      <c r="O26" s="109">
        <v>100660257.56280464</v>
      </c>
      <c r="P26" s="109">
        <v>89992898.89655751</v>
      </c>
      <c r="Q26" s="109">
        <v>34722662.673348427</v>
      </c>
      <c r="R26" s="109">
        <v>47945516.588797443</v>
      </c>
      <c r="S26" s="109">
        <v>51253493.260275751</v>
      </c>
      <c r="T26" s="109">
        <v>60447537.873206161</v>
      </c>
      <c r="U26" s="109">
        <v>68171210.314140126</v>
      </c>
      <c r="V26" s="109">
        <v>71714353.928604975</v>
      </c>
      <c r="W26" s="109">
        <v>90533235.909931615</v>
      </c>
      <c r="X26" s="109">
        <v>85672719.261736885</v>
      </c>
      <c r="Y26" s="115">
        <v>88210118.819354817</v>
      </c>
      <c r="Z26" s="108">
        <v>94554842.261942238</v>
      </c>
      <c r="AA26" s="109">
        <v>87938420.754255205</v>
      </c>
      <c r="AB26" s="109">
        <v>89978750.160280421</v>
      </c>
      <c r="AC26" s="109">
        <v>67180873.395332694</v>
      </c>
      <c r="AD26" s="109">
        <v>67113987.908890605</v>
      </c>
      <c r="AE26" s="109">
        <v>51976506.856489167</v>
      </c>
      <c r="AF26" s="109">
        <v>61549528.574858047</v>
      </c>
      <c r="AG26" s="109">
        <v>59727331.943902865</v>
      </c>
      <c r="AH26" s="109">
        <v>56880864.372448541</v>
      </c>
      <c r="AI26" s="109">
        <v>71294152.536483675</v>
      </c>
      <c r="AJ26" s="109">
        <v>73118874.485255256</v>
      </c>
      <c r="AK26" s="109">
        <v>74429540.000756785</v>
      </c>
      <c r="AL26" s="108">
        <v>73004339.078953192</v>
      </c>
      <c r="AM26" s="109">
        <v>77016587.433869049</v>
      </c>
      <c r="AN26" s="109">
        <v>70861100.00847055</v>
      </c>
      <c r="AO26" s="109">
        <v>74096696.596866325</v>
      </c>
      <c r="AP26" s="109">
        <v>69003280.291938692</v>
      </c>
      <c r="AQ26" s="109">
        <v>63852099.929528937</v>
      </c>
      <c r="AR26" s="109">
        <v>61175639.764034554</v>
      </c>
      <c r="AS26" s="109">
        <v>58434280.57855697</v>
      </c>
      <c r="AT26" s="109">
        <v>54478578.506234646</v>
      </c>
      <c r="AU26" s="109">
        <v>87104821.997237459</v>
      </c>
      <c r="AV26" s="109">
        <v>66872268.550145715</v>
      </c>
      <c r="AW26" s="284">
        <v>75008488.634120598</v>
      </c>
      <c r="AX26" s="108">
        <v>74191374.959002629</v>
      </c>
      <c r="AY26" s="109">
        <v>76483194.766508952</v>
      </c>
      <c r="AZ26" s="109">
        <v>87768911.84808585</v>
      </c>
      <c r="BA26" s="109">
        <v>81996473.813749611</v>
      </c>
      <c r="BB26" s="109">
        <v>71868359.665467277</v>
      </c>
      <c r="BC26" s="109">
        <v>60011448.840817794</v>
      </c>
      <c r="BD26" s="109">
        <v>69762811.376720086</v>
      </c>
      <c r="BE26" s="109">
        <v>73056880.274648741</v>
      </c>
      <c r="BF26" s="109">
        <v>74192284.239203796</v>
      </c>
      <c r="BG26" s="109">
        <v>78529199.553634256</v>
      </c>
      <c r="BH26" s="109">
        <v>70790561.533296838</v>
      </c>
      <c r="BI26" s="109">
        <v>85794269.921034053</v>
      </c>
      <c r="BJ26" s="108">
        <v>90564845.372384891</v>
      </c>
      <c r="BK26" s="109">
        <v>78599816.508337319</v>
      </c>
      <c r="BL26" s="109">
        <v>91052964.90467608</v>
      </c>
      <c r="BM26" s="109">
        <v>79315533.146535277</v>
      </c>
      <c r="BN26" s="109">
        <v>82873088.415142804</v>
      </c>
      <c r="BO26" s="109">
        <v>67169603.236142471</v>
      </c>
      <c r="BP26" s="109">
        <v>73271839.290232018</v>
      </c>
      <c r="BQ26" s="109">
        <v>72115015.703414038</v>
      </c>
      <c r="BR26" s="109">
        <v>65547838.356131084</v>
      </c>
      <c r="BS26" s="109">
        <v>73627231.277907506</v>
      </c>
      <c r="BT26" s="109">
        <v>61483969.320962697</v>
      </c>
      <c r="BU26" s="115">
        <v>85519193.907865167</v>
      </c>
      <c r="BV26" s="109">
        <v>83388036.914449245</v>
      </c>
      <c r="BW26" s="109">
        <v>78462130.007325873</v>
      </c>
      <c r="BX26" s="109">
        <v>82450395.80135949</v>
      </c>
      <c r="BY26" s="109">
        <v>87074350.638270438</v>
      </c>
      <c r="BZ26" s="109">
        <v>65139355.407329306</v>
      </c>
      <c r="CA26" s="109">
        <v>59866471.378433719</v>
      </c>
      <c r="CB26" s="109">
        <v>68373324.383779973</v>
      </c>
      <c r="CC26" s="109">
        <v>65717965.505407147</v>
      </c>
      <c r="CD26" s="109">
        <v>77687446.548481315</v>
      </c>
      <c r="CE26" s="109">
        <v>86599529.823100209</v>
      </c>
      <c r="CF26" s="109">
        <v>66800203.780804738</v>
      </c>
      <c r="CG26" s="109">
        <v>89552350.385547936</v>
      </c>
      <c r="CH26" s="519">
        <f t="shared" si="18"/>
        <v>4.716083364896928E-2</v>
      </c>
      <c r="CI26" s="519">
        <f t="shared" si="19"/>
        <v>-1.0887996001504696E-2</v>
      </c>
      <c r="CK26" s="76"/>
    </row>
    <row r="27" spans="1:89">
      <c r="A27" s="270" t="s">
        <v>167</v>
      </c>
      <c r="B27" s="108">
        <v>30805439.8718899</v>
      </c>
      <c r="C27" s="109">
        <v>24702656.7687576</v>
      </c>
      <c r="D27" s="109">
        <v>29744748.8146361</v>
      </c>
      <c r="E27" s="109">
        <v>35988521.111455999</v>
      </c>
      <c r="F27" s="109">
        <v>28590197.591156598</v>
      </c>
      <c r="G27" s="109">
        <v>33636393.1928991</v>
      </c>
      <c r="H27" s="109">
        <v>20959971.3042771</v>
      </c>
      <c r="I27" s="109">
        <v>24048853.851619501</v>
      </c>
      <c r="J27" s="109">
        <v>24209172.460208502</v>
      </c>
      <c r="K27" s="109">
        <v>31347707.992146499</v>
      </c>
      <c r="L27" s="109">
        <v>31610831.8112856</v>
      </c>
      <c r="M27" s="115">
        <v>28322521.4130449</v>
      </c>
      <c r="N27" s="108">
        <v>24680851.77347222</v>
      </c>
      <c r="O27" s="109">
        <v>28706762.212606102</v>
      </c>
      <c r="P27" s="109">
        <v>31224512.287914209</v>
      </c>
      <c r="Q27" s="109">
        <v>32649061.794295028</v>
      </c>
      <c r="R27" s="109">
        <v>29877744.0171238</v>
      </c>
      <c r="S27" s="109">
        <v>44191008.130819105</v>
      </c>
      <c r="T27" s="109">
        <v>29891363.509788308</v>
      </c>
      <c r="U27" s="109">
        <v>32500354.480308827</v>
      </c>
      <c r="V27" s="109">
        <v>23900893.849237829</v>
      </c>
      <c r="W27" s="109">
        <v>23989708.583562616</v>
      </c>
      <c r="X27" s="109">
        <v>15943036.929913824</v>
      </c>
      <c r="Y27" s="115">
        <v>15931615.781380534</v>
      </c>
      <c r="Z27" s="108">
        <v>29653131.246929787</v>
      </c>
      <c r="AA27" s="109">
        <v>31677905.723974138</v>
      </c>
      <c r="AB27" s="109">
        <v>28083324.723528475</v>
      </c>
      <c r="AC27" s="109">
        <v>19875197.352449436</v>
      </c>
      <c r="AD27" s="109">
        <v>28424029.024686199</v>
      </c>
      <c r="AE27" s="109">
        <v>36140817.004206404</v>
      </c>
      <c r="AF27" s="109">
        <v>30559849.04931321</v>
      </c>
      <c r="AG27" s="109">
        <v>24808269.501003381</v>
      </c>
      <c r="AH27" s="109">
        <v>28852922.388168342</v>
      </c>
      <c r="AI27" s="109">
        <v>29699593.438229617</v>
      </c>
      <c r="AJ27" s="109">
        <v>33917271.457835779</v>
      </c>
      <c r="AK27" s="109">
        <v>27436793.277828205</v>
      </c>
      <c r="AL27" s="108">
        <v>40119609.66394598</v>
      </c>
      <c r="AM27" s="109">
        <v>39471837.295217201</v>
      </c>
      <c r="AN27" s="109">
        <v>36117434.435588896</v>
      </c>
      <c r="AO27" s="109">
        <v>47337002.710753784</v>
      </c>
      <c r="AP27" s="109">
        <v>35201101.13036748</v>
      </c>
      <c r="AQ27" s="109">
        <v>30685644.772334758</v>
      </c>
      <c r="AR27" s="109">
        <v>35213817.043996103</v>
      </c>
      <c r="AS27" s="109">
        <v>33433247.738868788</v>
      </c>
      <c r="AT27" s="109">
        <v>37468309.762159064</v>
      </c>
      <c r="AU27" s="109">
        <v>32526452.792684019</v>
      </c>
      <c r="AV27" s="109">
        <v>32107818.466566425</v>
      </c>
      <c r="AW27" s="284">
        <v>39359279.879927844</v>
      </c>
      <c r="AX27" s="108">
        <v>16516045.54188868</v>
      </c>
      <c r="AY27" s="109">
        <v>25345461.697631475</v>
      </c>
      <c r="AZ27" s="109">
        <v>36412515.07840243</v>
      </c>
      <c r="BA27" s="109">
        <v>41454387.960229963</v>
      </c>
      <c r="BB27" s="109">
        <v>21038462.033035014</v>
      </c>
      <c r="BC27" s="109">
        <v>25251587.568404756</v>
      </c>
      <c r="BD27" s="109">
        <v>26459620.320546973</v>
      </c>
      <c r="BE27" s="109">
        <v>18860608.69995027</v>
      </c>
      <c r="BF27" s="109">
        <v>18913940.636537377</v>
      </c>
      <c r="BG27" s="109">
        <v>25430588.193718553</v>
      </c>
      <c r="BH27" s="109">
        <v>16751950.954117086</v>
      </c>
      <c r="BI27" s="109">
        <v>16625061.229692604</v>
      </c>
      <c r="BJ27" s="108">
        <v>38254803.534694508</v>
      </c>
      <c r="BK27" s="109">
        <v>19362005.658181101</v>
      </c>
      <c r="BL27" s="109">
        <v>28588181.275845543</v>
      </c>
      <c r="BM27" s="109">
        <v>34441990.507847406</v>
      </c>
      <c r="BN27" s="109">
        <v>23445398.428691261</v>
      </c>
      <c r="BO27" s="109">
        <v>23971430.077642713</v>
      </c>
      <c r="BP27" s="109">
        <v>27047339.467542827</v>
      </c>
      <c r="BQ27" s="109">
        <v>22224914.35108158</v>
      </c>
      <c r="BR27" s="109">
        <v>27470988.43325704</v>
      </c>
      <c r="BS27" s="109">
        <v>31828074.090272181</v>
      </c>
      <c r="BT27" s="109">
        <v>30155583.85621465</v>
      </c>
      <c r="BU27" s="115">
        <v>21071864.080616612</v>
      </c>
      <c r="BV27" s="109">
        <v>28944246.032677431</v>
      </c>
      <c r="BW27" s="109">
        <v>30813429.670000728</v>
      </c>
      <c r="BX27" s="109">
        <v>29244945.837981664</v>
      </c>
      <c r="BY27" s="109">
        <v>27904796.673560407</v>
      </c>
      <c r="BZ27" s="109">
        <v>29162617.588778839</v>
      </c>
      <c r="CA27" s="109">
        <v>28387758.284763724</v>
      </c>
      <c r="CB27" s="109">
        <v>29971358.911027797</v>
      </c>
      <c r="CC27" s="109">
        <v>21286187.946812633</v>
      </c>
      <c r="CD27" s="109">
        <v>21333921.275934894</v>
      </c>
      <c r="CE27" s="109">
        <v>26640118.612843074</v>
      </c>
      <c r="CF27" s="109">
        <v>25187045.871133808</v>
      </c>
      <c r="CG27" s="109">
        <v>26930705.54189641</v>
      </c>
      <c r="CH27" s="519">
        <f t="shared" si="18"/>
        <v>0.27804096680127954</v>
      </c>
      <c r="CI27" s="519">
        <f t="shared" si="19"/>
        <v>-6.2692166748155032E-3</v>
      </c>
      <c r="CK27" s="76"/>
    </row>
    <row r="28" spans="1:89">
      <c r="A28" s="270"/>
      <c r="B28" s="108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15"/>
      <c r="N28" s="108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15"/>
      <c r="Z28" s="108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8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284"/>
      <c r="AX28" s="108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8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15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519"/>
      <c r="CI28" s="519"/>
      <c r="CK28" s="76"/>
    </row>
    <row r="29" spans="1:89">
      <c r="A29" s="273" t="s">
        <v>170</v>
      </c>
      <c r="B29" s="274">
        <f t="shared" ref="B29:M29" si="55">+B31+B33</f>
        <v>128999302.511722</v>
      </c>
      <c r="C29" s="275">
        <f t="shared" si="55"/>
        <v>14196149.7597536</v>
      </c>
      <c r="D29" s="275">
        <f t="shared" si="55"/>
        <v>184393.537740473</v>
      </c>
      <c r="E29" s="275">
        <f t="shared" si="55"/>
        <v>47555684.5825914</v>
      </c>
      <c r="F29" s="275">
        <f t="shared" si="55"/>
        <v>447533937.50476599</v>
      </c>
      <c r="G29" s="275">
        <f t="shared" si="55"/>
        <v>289672420.34377301</v>
      </c>
      <c r="H29" s="275">
        <f t="shared" si="55"/>
        <v>85326445.415131003</v>
      </c>
      <c r="I29" s="275">
        <f t="shared" si="55"/>
        <v>1496027.73376496</v>
      </c>
      <c r="J29" s="275">
        <f t="shared" si="55"/>
        <v>29846.161063023399</v>
      </c>
      <c r="K29" s="275">
        <f t="shared" si="55"/>
        <v>899296.87300865795</v>
      </c>
      <c r="L29" s="275">
        <f t="shared" si="55"/>
        <v>299669823.92162973</v>
      </c>
      <c r="M29" s="282">
        <f t="shared" si="55"/>
        <v>126957700.51329766</v>
      </c>
      <c r="N29" s="274">
        <f>+N31</f>
        <v>2226647.4766993518</v>
      </c>
      <c r="O29" s="275">
        <f t="shared" ref="O29:Y29" si="56">+O31</f>
        <v>10419.882742221083</v>
      </c>
      <c r="P29" s="275">
        <f t="shared" si="56"/>
        <v>1007.0136371012682</v>
      </c>
      <c r="Q29" s="275">
        <f t="shared" si="56"/>
        <v>114520.18405254273</v>
      </c>
      <c r="R29" s="275">
        <f t="shared" si="56"/>
        <v>235926190.44267514</v>
      </c>
      <c r="S29" s="275">
        <f t="shared" si="56"/>
        <v>567634395.96816456</v>
      </c>
      <c r="T29" s="275">
        <f t="shared" si="56"/>
        <v>208591861.54025424</v>
      </c>
      <c r="U29" s="275">
        <f t="shared" si="56"/>
        <v>117378.2943372592</v>
      </c>
      <c r="V29" s="275">
        <f t="shared" si="56"/>
        <v>215432.46188530678</v>
      </c>
      <c r="W29" s="275">
        <f t="shared" si="56"/>
        <v>433374.35398403386</v>
      </c>
      <c r="X29" s="275">
        <f t="shared" si="56"/>
        <v>304516482.50702912</v>
      </c>
      <c r="Y29" s="282">
        <f t="shared" si="56"/>
        <v>523100865.72724539</v>
      </c>
      <c r="Z29" s="274">
        <f>+Z31</f>
        <v>219888486.1399608</v>
      </c>
      <c r="AA29" s="275">
        <f t="shared" ref="AA29:AK29" si="57">+AA31</f>
        <v>15179601.026478603</v>
      </c>
      <c r="AB29" s="275">
        <f t="shared" si="57"/>
        <v>29039028.756627664</v>
      </c>
      <c r="AC29" s="275">
        <f t="shared" si="57"/>
        <v>130661608.41401877</v>
      </c>
      <c r="AD29" s="275">
        <f t="shared" si="57"/>
        <v>565130702.61888015</v>
      </c>
      <c r="AE29" s="275">
        <f t="shared" si="57"/>
        <v>306664548.7984373</v>
      </c>
      <c r="AF29" s="275">
        <f t="shared" si="57"/>
        <v>84227341.212630749</v>
      </c>
      <c r="AG29" s="275">
        <f t="shared" si="57"/>
        <v>1147111.3704082321</v>
      </c>
      <c r="AH29" s="275">
        <f t="shared" si="57"/>
        <v>54947.714036629462</v>
      </c>
      <c r="AI29" s="275">
        <f t="shared" si="57"/>
        <v>537549.93606815825</v>
      </c>
      <c r="AJ29" s="275">
        <f t="shared" si="57"/>
        <v>391510877.85097742</v>
      </c>
      <c r="AK29" s="282">
        <f t="shared" si="57"/>
        <v>461147182.85881281</v>
      </c>
      <c r="AL29" s="274">
        <f>+AL31</f>
        <v>47462685.529667184</v>
      </c>
      <c r="AM29" s="275">
        <f t="shared" ref="AM29:AW29" si="58">+AM31</f>
        <v>17739899.631687343</v>
      </c>
      <c r="AN29" s="275">
        <f t="shared" si="58"/>
        <v>15810029.864796842</v>
      </c>
      <c r="AO29" s="275">
        <f t="shared" si="58"/>
        <v>11138045.884276915</v>
      </c>
      <c r="AP29" s="275">
        <f t="shared" si="58"/>
        <v>456838267.13143283</v>
      </c>
      <c r="AQ29" s="275">
        <f t="shared" si="58"/>
        <v>395655952.95564395</v>
      </c>
      <c r="AR29" s="275">
        <f t="shared" si="58"/>
        <v>186829324.59023589</v>
      </c>
      <c r="AS29" s="275">
        <f t="shared" si="58"/>
        <v>15054176.987479677</v>
      </c>
      <c r="AT29" s="275">
        <f t="shared" si="58"/>
        <v>406681.88154139451</v>
      </c>
      <c r="AU29" s="275">
        <f t="shared" si="58"/>
        <v>468565.87650701997</v>
      </c>
      <c r="AV29" s="275">
        <f t="shared" si="58"/>
        <v>132860361.48501433</v>
      </c>
      <c r="AW29" s="282">
        <f t="shared" si="58"/>
        <v>443158455.48889726</v>
      </c>
      <c r="AX29" s="274">
        <f>+AX31</f>
        <v>233186002.26525122</v>
      </c>
      <c r="AY29" s="275">
        <f t="shared" ref="AY29:BI29" si="59">+AY31</f>
        <v>18649270.693006676</v>
      </c>
      <c r="AZ29" s="275">
        <f t="shared" si="59"/>
        <v>12067.102846619686</v>
      </c>
      <c r="BA29" s="275">
        <f t="shared" si="59"/>
        <v>2748682.3225247338</v>
      </c>
      <c r="BB29" s="275">
        <f t="shared" si="59"/>
        <v>3250141.8452439033</v>
      </c>
      <c r="BC29" s="275">
        <f t="shared" si="59"/>
        <v>17715485.415637154</v>
      </c>
      <c r="BD29" s="275">
        <f t="shared" si="59"/>
        <v>18344.836949828077</v>
      </c>
      <c r="BE29" s="275">
        <f t="shared" si="59"/>
        <v>77898015.894249409</v>
      </c>
      <c r="BF29" s="275">
        <f t="shared" si="59"/>
        <v>186117.53143855173</v>
      </c>
      <c r="BG29" s="275">
        <f t="shared" si="59"/>
        <v>99833092.752404049</v>
      </c>
      <c r="BH29" s="275">
        <f t="shared" si="59"/>
        <v>321898333.55639142</v>
      </c>
      <c r="BI29" s="275">
        <f t="shared" si="59"/>
        <v>69463709.881144941</v>
      </c>
      <c r="BJ29" s="274">
        <f>+BJ31</f>
        <v>52451645.840669185</v>
      </c>
      <c r="BK29" s="275">
        <f t="shared" ref="BK29:BU29" si="60">+BK31</f>
        <v>135831.63796615484</v>
      </c>
      <c r="BL29" s="275">
        <f t="shared" si="60"/>
        <v>341029.36942599859</v>
      </c>
      <c r="BM29" s="275">
        <f t="shared" si="60"/>
        <v>332233718.8548885</v>
      </c>
      <c r="BN29" s="275">
        <f t="shared" si="60"/>
        <v>616507660.2218312</v>
      </c>
      <c r="BO29" s="275">
        <f t="shared" si="60"/>
        <v>103032258.76548037</v>
      </c>
      <c r="BP29" s="275">
        <f t="shared" si="60"/>
        <v>16690339.988308519</v>
      </c>
      <c r="BQ29" s="275">
        <f t="shared" si="60"/>
        <v>126750.21752574971</v>
      </c>
      <c r="BR29" s="275">
        <f t="shared" si="60"/>
        <v>273882.80052559549</v>
      </c>
      <c r="BS29" s="275">
        <f t="shared" si="60"/>
        <v>1433846.2411238276</v>
      </c>
      <c r="BT29" s="275">
        <f t="shared" si="60"/>
        <v>455629403.34746802</v>
      </c>
      <c r="BU29" s="282">
        <f t="shared" si="60"/>
        <v>394735768.76017463</v>
      </c>
      <c r="BV29" s="275">
        <f t="shared" ref="BV29:BZ29" si="61">+BV31</f>
        <v>216758361.89459687</v>
      </c>
      <c r="BW29" s="275">
        <f t="shared" si="61"/>
        <v>22726738.005864024</v>
      </c>
      <c r="BX29" s="275">
        <f t="shared" si="61"/>
        <v>24116740.127197158</v>
      </c>
      <c r="BY29" s="275">
        <f t="shared" si="61"/>
        <v>187785185.68794817</v>
      </c>
      <c r="BZ29" s="275">
        <f t="shared" si="61"/>
        <v>566390118.44477534</v>
      </c>
      <c r="CA29" s="275">
        <f t="shared" ref="CA29:CG29" si="62">+CA31</f>
        <v>197275430.20641831</v>
      </c>
      <c r="CB29" s="275">
        <f t="shared" si="62"/>
        <v>124607002.94159406</v>
      </c>
      <c r="CC29" s="275">
        <f t="shared" si="62"/>
        <v>2647840.6337461583</v>
      </c>
      <c r="CD29" s="275">
        <f t="shared" si="62"/>
        <v>0</v>
      </c>
      <c r="CE29" s="275">
        <f t="shared" si="62"/>
        <v>354210.96894087136</v>
      </c>
      <c r="CF29" s="275">
        <f t="shared" ref="CF29" si="63">+CF31</f>
        <v>325424239.96559405</v>
      </c>
      <c r="CG29" s="275">
        <f t="shared" si="62"/>
        <v>299857904.13430959</v>
      </c>
      <c r="CH29" s="518">
        <f t="shared" si="18"/>
        <v>-0.24035791061921463</v>
      </c>
      <c r="CI29" s="518">
        <f t="shared" si="19"/>
        <v>-2.8619707847645781E-3</v>
      </c>
      <c r="CJ29" s="208"/>
      <c r="CK29" s="76"/>
    </row>
    <row r="30" spans="1:89">
      <c r="A30" s="270"/>
      <c r="B30" s="108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15"/>
      <c r="N30" s="108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15"/>
      <c r="Z30" s="108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8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284"/>
      <c r="AX30" s="108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8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15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519"/>
      <c r="CI30" s="519"/>
      <c r="CK30" s="76"/>
    </row>
    <row r="31" spans="1:89">
      <c r="A31" s="270" t="s">
        <v>171</v>
      </c>
      <c r="B31" s="108">
        <v>128999302.511722</v>
      </c>
      <c r="C31" s="109">
        <v>14196149.7597536</v>
      </c>
      <c r="D31" s="109">
        <v>184393.537740473</v>
      </c>
      <c r="E31" s="109">
        <v>47555684.5825914</v>
      </c>
      <c r="F31" s="109">
        <v>447533937.50476599</v>
      </c>
      <c r="G31" s="109">
        <v>289672420.34377301</v>
      </c>
      <c r="H31" s="109">
        <v>85326445.415131003</v>
      </c>
      <c r="I31" s="109">
        <v>1496027.73376496</v>
      </c>
      <c r="J31" s="109">
        <v>29846.161063023399</v>
      </c>
      <c r="K31" s="109">
        <v>899296.87300865795</v>
      </c>
      <c r="L31" s="109">
        <v>299404735.20201498</v>
      </c>
      <c r="M31" s="115">
        <v>126952245.53143901</v>
      </c>
      <c r="N31" s="108">
        <v>2226647.4766993518</v>
      </c>
      <c r="O31" s="109">
        <v>10419.882742221083</v>
      </c>
      <c r="P31" s="109">
        <v>1007.0136371012682</v>
      </c>
      <c r="Q31" s="109">
        <v>114520.18405254273</v>
      </c>
      <c r="R31" s="109">
        <v>235926190.44267514</v>
      </c>
      <c r="S31" s="109">
        <v>567634395.96816456</v>
      </c>
      <c r="T31" s="109">
        <v>208591861.54025424</v>
      </c>
      <c r="U31" s="109">
        <v>117378.2943372592</v>
      </c>
      <c r="V31" s="109">
        <v>215432.46188530678</v>
      </c>
      <c r="W31" s="109">
        <v>433374.35398403386</v>
      </c>
      <c r="X31" s="109">
        <v>304516482.50702912</v>
      </c>
      <c r="Y31" s="115">
        <v>523100865.72724539</v>
      </c>
      <c r="Z31" s="108">
        <v>219888486.1399608</v>
      </c>
      <c r="AA31" s="109">
        <v>15179601.026478603</v>
      </c>
      <c r="AB31" s="109">
        <v>29039028.756627664</v>
      </c>
      <c r="AC31" s="109">
        <v>130661608.41401877</v>
      </c>
      <c r="AD31" s="109">
        <v>565130702.61888015</v>
      </c>
      <c r="AE31" s="109">
        <v>306664548.7984373</v>
      </c>
      <c r="AF31" s="109">
        <v>84227341.212630749</v>
      </c>
      <c r="AG31" s="109">
        <v>1147111.3704082321</v>
      </c>
      <c r="AH31" s="109">
        <v>54947.714036629462</v>
      </c>
      <c r="AI31" s="109">
        <v>537549.93606815825</v>
      </c>
      <c r="AJ31" s="109">
        <v>391510877.85097742</v>
      </c>
      <c r="AK31" s="109">
        <v>461147182.85881281</v>
      </c>
      <c r="AL31" s="283">
        <v>47462685.529667184</v>
      </c>
      <c r="AM31" s="166">
        <v>17739899.631687343</v>
      </c>
      <c r="AN31" s="166">
        <v>15810029.864796842</v>
      </c>
      <c r="AO31" s="166">
        <v>11138045.884276915</v>
      </c>
      <c r="AP31" s="166">
        <v>456838267.13143283</v>
      </c>
      <c r="AQ31" s="166">
        <v>395655952.95564395</v>
      </c>
      <c r="AR31" s="166">
        <v>186829324.59023589</v>
      </c>
      <c r="AS31" s="166">
        <v>15054176.987479677</v>
      </c>
      <c r="AT31" s="166">
        <v>406681.88154139451</v>
      </c>
      <c r="AU31" s="166">
        <v>468565.87650701997</v>
      </c>
      <c r="AV31" s="166">
        <v>132860361.48501433</v>
      </c>
      <c r="AW31" s="284">
        <v>443158455.48889726</v>
      </c>
      <c r="AX31" s="108">
        <v>233186002.26525122</v>
      </c>
      <c r="AY31" s="109">
        <v>18649270.693006676</v>
      </c>
      <c r="AZ31" s="109">
        <v>12067.102846619686</v>
      </c>
      <c r="BA31" s="109">
        <v>2748682.3225247338</v>
      </c>
      <c r="BB31" s="109">
        <v>3250141.8452439033</v>
      </c>
      <c r="BC31" s="109">
        <v>17715485.415637154</v>
      </c>
      <c r="BD31" s="109">
        <v>18344.836949828077</v>
      </c>
      <c r="BE31" s="109">
        <v>77898015.894249409</v>
      </c>
      <c r="BF31" s="109">
        <v>186117.53143855173</v>
      </c>
      <c r="BG31" s="109">
        <v>99833092.752404049</v>
      </c>
      <c r="BH31" s="109">
        <v>321898333.55639142</v>
      </c>
      <c r="BI31" s="109">
        <v>69463709.881144941</v>
      </c>
      <c r="BJ31" s="108">
        <v>52451645.840669185</v>
      </c>
      <c r="BK31" s="109">
        <v>135831.63796615484</v>
      </c>
      <c r="BL31" s="109">
        <v>341029.36942599859</v>
      </c>
      <c r="BM31" s="109">
        <v>332233718.8548885</v>
      </c>
      <c r="BN31" s="109">
        <v>616507660.2218312</v>
      </c>
      <c r="BO31" s="109">
        <v>103032258.76548037</v>
      </c>
      <c r="BP31" s="109">
        <v>16690339.988308519</v>
      </c>
      <c r="BQ31" s="109">
        <v>126750.21752574971</v>
      </c>
      <c r="BR31" s="109">
        <v>273882.80052559549</v>
      </c>
      <c r="BS31" s="109">
        <v>1433846.2411238276</v>
      </c>
      <c r="BT31" s="109">
        <v>455629403.34746802</v>
      </c>
      <c r="BU31" s="115">
        <v>394735768.76017463</v>
      </c>
      <c r="BV31" s="109">
        <v>216758361.89459687</v>
      </c>
      <c r="BW31" s="109">
        <v>22726738.005864024</v>
      </c>
      <c r="BX31" s="109">
        <v>24116740.127197158</v>
      </c>
      <c r="BY31" s="109">
        <v>187785185.68794817</v>
      </c>
      <c r="BZ31" s="109">
        <v>566390118.44477534</v>
      </c>
      <c r="CA31" s="109">
        <v>197275430.20641831</v>
      </c>
      <c r="CB31" s="109">
        <v>124607002.94159406</v>
      </c>
      <c r="CC31" s="109">
        <v>2647840.6337461583</v>
      </c>
      <c r="CD31" s="109">
        <v>0</v>
      </c>
      <c r="CE31" s="109">
        <v>354210.96894087136</v>
      </c>
      <c r="CF31" s="109">
        <v>325424239.96559405</v>
      </c>
      <c r="CG31" s="109">
        <v>299857904.13430959</v>
      </c>
      <c r="CH31" s="519">
        <f t="shared" si="18"/>
        <v>-0.24035791061921463</v>
      </c>
      <c r="CI31" s="519">
        <f t="shared" si="19"/>
        <v>-2.8619707847645781E-3</v>
      </c>
      <c r="CK31" s="76"/>
    </row>
    <row r="32" spans="1:89">
      <c r="A32" s="270"/>
      <c r="B32" s="108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15"/>
      <c r="N32" s="108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15"/>
      <c r="Z32" s="108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283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284"/>
      <c r="AX32" s="108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8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15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519"/>
      <c r="CI32" s="519"/>
      <c r="CK32" s="76"/>
    </row>
    <row r="33" spans="1:90">
      <c r="A33" s="270" t="s">
        <v>172</v>
      </c>
      <c r="B33" s="108">
        <v>0</v>
      </c>
      <c r="C33" s="109">
        <v>0</v>
      </c>
      <c r="D33" s="109">
        <v>0</v>
      </c>
      <c r="E33" s="109">
        <v>0</v>
      </c>
      <c r="F33" s="109">
        <v>0</v>
      </c>
      <c r="G33" s="109">
        <v>0</v>
      </c>
      <c r="H33" s="109">
        <v>0</v>
      </c>
      <c r="I33" s="109">
        <v>0</v>
      </c>
      <c r="J33" s="109">
        <v>0</v>
      </c>
      <c r="K33" s="109">
        <v>0</v>
      </c>
      <c r="L33" s="109">
        <v>265088.71961474197</v>
      </c>
      <c r="M33" s="115">
        <v>5454.9818586626097</v>
      </c>
      <c r="N33" s="108">
        <v>0</v>
      </c>
      <c r="O33" s="109">
        <v>0</v>
      </c>
      <c r="P33" s="109">
        <v>0</v>
      </c>
      <c r="Q33" s="109">
        <v>0</v>
      </c>
      <c r="R33" s="109">
        <v>406.77127735562306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15">
        <v>0</v>
      </c>
      <c r="Z33" s="108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283">
        <v>0</v>
      </c>
      <c r="AM33" s="166">
        <v>0</v>
      </c>
      <c r="AN33" s="166">
        <v>0</v>
      </c>
      <c r="AO33" s="166">
        <v>0</v>
      </c>
      <c r="AP33" s="166">
        <v>0</v>
      </c>
      <c r="AQ33" s="166">
        <v>0</v>
      </c>
      <c r="AR33" s="166">
        <v>0</v>
      </c>
      <c r="AS33" s="166">
        <v>0</v>
      </c>
      <c r="AT33" s="166">
        <v>0</v>
      </c>
      <c r="AU33" s="166">
        <v>0</v>
      </c>
      <c r="AV33" s="166">
        <v>0</v>
      </c>
      <c r="AW33" s="284">
        <v>0</v>
      </c>
      <c r="AX33" s="108">
        <v>0</v>
      </c>
      <c r="AY33" s="109">
        <v>0</v>
      </c>
      <c r="AZ33" s="109">
        <v>0</v>
      </c>
      <c r="BA33" s="109">
        <v>0</v>
      </c>
      <c r="BB33" s="109">
        <v>0</v>
      </c>
      <c r="BC33" s="109">
        <v>0</v>
      </c>
      <c r="BD33" s="109">
        <v>0</v>
      </c>
      <c r="BE33" s="109">
        <v>0</v>
      </c>
      <c r="BF33" s="109">
        <v>0</v>
      </c>
      <c r="BG33" s="109">
        <v>0</v>
      </c>
      <c r="BH33" s="109">
        <v>0</v>
      </c>
      <c r="BI33" s="109">
        <v>0</v>
      </c>
      <c r="BJ33" s="108">
        <v>0</v>
      </c>
      <c r="BK33" s="109">
        <v>0</v>
      </c>
      <c r="BL33" s="109">
        <v>0</v>
      </c>
      <c r="BM33" s="109">
        <v>0</v>
      </c>
      <c r="BN33" s="109">
        <v>0</v>
      </c>
      <c r="BO33" s="109">
        <v>0</v>
      </c>
      <c r="BP33" s="109">
        <v>0</v>
      </c>
      <c r="BQ33" s="109">
        <v>0</v>
      </c>
      <c r="BR33" s="109">
        <v>0</v>
      </c>
      <c r="BS33" s="109">
        <v>0</v>
      </c>
      <c r="BT33" s="109">
        <v>0</v>
      </c>
      <c r="BU33" s="115">
        <v>0</v>
      </c>
      <c r="BV33" s="109">
        <v>0</v>
      </c>
      <c r="BW33" s="109">
        <v>0</v>
      </c>
      <c r="BX33" s="109">
        <v>0</v>
      </c>
      <c r="BY33" s="109">
        <v>0</v>
      </c>
      <c r="BZ33" s="109">
        <v>0</v>
      </c>
      <c r="CA33" s="109">
        <v>0</v>
      </c>
      <c r="CB33" s="109">
        <v>0</v>
      </c>
      <c r="CC33" s="109">
        <v>0</v>
      </c>
      <c r="CD33" s="109">
        <v>0</v>
      </c>
      <c r="CE33" s="109">
        <v>0</v>
      </c>
      <c r="CF33" s="109">
        <v>0</v>
      </c>
      <c r="CG33" s="109">
        <v>0</v>
      </c>
      <c r="CH33" s="506" t="str">
        <f t="shared" si="18"/>
        <v>-</v>
      </c>
      <c r="CI33" s="506" t="str">
        <f t="shared" si="19"/>
        <v>-</v>
      </c>
      <c r="CK33" s="76"/>
    </row>
    <row r="34" spans="1:90" ht="13.5" thickBot="1">
      <c r="A34" s="459"/>
      <c r="B34" s="460"/>
      <c r="C34" s="461"/>
      <c r="D34" s="461"/>
      <c r="E34" s="461"/>
      <c r="F34" s="461"/>
      <c r="G34" s="461"/>
      <c r="H34" s="461"/>
      <c r="I34" s="461"/>
      <c r="J34" s="461"/>
      <c r="K34" s="461"/>
      <c r="L34" s="461"/>
      <c r="M34" s="462"/>
      <c r="N34" s="460"/>
      <c r="O34" s="461"/>
      <c r="P34" s="461"/>
      <c r="Q34" s="461"/>
      <c r="R34" s="461"/>
      <c r="S34" s="461"/>
      <c r="T34" s="461"/>
      <c r="U34" s="461"/>
      <c r="V34" s="461"/>
      <c r="W34" s="461"/>
      <c r="X34" s="461"/>
      <c r="Y34" s="462"/>
      <c r="Z34" s="460"/>
      <c r="AA34" s="461"/>
      <c r="AB34" s="461"/>
      <c r="AC34" s="461"/>
      <c r="AD34" s="461"/>
      <c r="AE34" s="461"/>
      <c r="AF34" s="461"/>
      <c r="AG34" s="461"/>
      <c r="AH34" s="461"/>
      <c r="AI34" s="461"/>
      <c r="AJ34" s="461"/>
      <c r="AK34" s="461"/>
      <c r="AL34" s="460"/>
      <c r="AM34" s="461"/>
      <c r="AN34" s="461"/>
      <c r="AO34" s="461"/>
      <c r="AP34" s="461"/>
      <c r="AQ34" s="461"/>
      <c r="AR34" s="461"/>
      <c r="AS34" s="461"/>
      <c r="AT34" s="461"/>
      <c r="AU34" s="461"/>
      <c r="AV34" s="461"/>
      <c r="AW34" s="461"/>
      <c r="AX34" s="460"/>
      <c r="AY34" s="461"/>
      <c r="AZ34" s="461"/>
      <c r="BA34" s="461"/>
      <c r="BB34" s="461"/>
      <c r="BC34" s="461"/>
      <c r="BD34" s="461"/>
      <c r="BE34" s="461"/>
      <c r="BF34" s="461"/>
      <c r="BG34" s="461"/>
      <c r="BH34" s="461"/>
      <c r="BI34" s="461"/>
      <c r="BJ34" s="460"/>
      <c r="BK34" s="461"/>
      <c r="BL34" s="461"/>
      <c r="BM34" s="461"/>
      <c r="BN34" s="461"/>
      <c r="BO34" s="461"/>
      <c r="BP34" s="461"/>
      <c r="BQ34" s="461"/>
      <c r="BR34" s="461"/>
      <c r="BS34" s="461"/>
      <c r="BT34" s="461"/>
      <c r="BU34" s="462"/>
      <c r="BV34" s="461"/>
      <c r="BW34" s="461"/>
      <c r="BX34" s="461"/>
      <c r="BY34" s="461"/>
      <c r="BZ34" s="461"/>
      <c r="CA34" s="461"/>
      <c r="CB34" s="461"/>
      <c r="CC34" s="461"/>
      <c r="CD34" s="461"/>
      <c r="CE34" s="461"/>
      <c r="CF34" s="461"/>
      <c r="CG34" s="461"/>
      <c r="CH34" s="520"/>
      <c r="CI34" s="520"/>
      <c r="CK34" s="76"/>
    </row>
    <row r="35" spans="1:90" s="266" customFormat="1">
      <c r="A35" s="277" t="s">
        <v>173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/>
      <c r="BF35" s="269"/>
      <c r="BG35" s="269"/>
      <c r="BH35" s="269"/>
      <c r="BI35" s="269"/>
      <c r="BJ35" s="269"/>
      <c r="BK35" s="269"/>
      <c r="BL35" s="269"/>
      <c r="BM35" s="269"/>
      <c r="BN35" s="269"/>
      <c r="BO35" s="269"/>
      <c r="BP35" s="269"/>
      <c r="BQ35" s="269"/>
      <c r="BR35" s="269"/>
      <c r="BS35" s="269"/>
      <c r="BT35" s="269"/>
      <c r="BU35" s="269"/>
      <c r="BV35" s="269"/>
      <c r="BW35" s="269"/>
      <c r="BX35" s="269"/>
      <c r="BY35" s="269"/>
      <c r="BZ35" s="269"/>
      <c r="CA35" s="269"/>
      <c r="CB35" s="269"/>
      <c r="CC35" s="269"/>
      <c r="CD35" s="269"/>
      <c r="CE35" s="269"/>
      <c r="CF35" s="269"/>
      <c r="CG35" s="269"/>
      <c r="CH35" s="287"/>
      <c r="CI35" s="272"/>
      <c r="CJ35" s="267"/>
      <c r="CK35" s="76"/>
      <c r="CL35" s="267"/>
    </row>
    <row r="36" spans="1:90">
      <c r="A36" s="70" t="s">
        <v>61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288"/>
      <c r="CI36" s="288"/>
      <c r="CK36" s="76"/>
    </row>
    <row r="37" spans="1:90">
      <c r="A37" s="278"/>
      <c r="B37" s="269"/>
      <c r="C37" s="269"/>
      <c r="D37" s="269"/>
      <c r="E37" s="2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269"/>
      <c r="Y37" s="269"/>
      <c r="Z37" s="269"/>
      <c r="AA37" s="2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548"/>
      <c r="BW37" s="548"/>
      <c r="BX37" s="548"/>
      <c r="BY37" s="548"/>
      <c r="BZ37" s="548"/>
      <c r="CA37" s="548"/>
      <c r="CB37" s="548"/>
      <c r="CC37" s="548"/>
      <c r="CD37" s="548"/>
      <c r="CE37" s="548"/>
      <c r="CF37" s="548"/>
      <c r="CG37" s="548"/>
      <c r="CH37" s="288"/>
      <c r="CI37" s="288"/>
    </row>
    <row r="38" spans="1:90">
      <c r="A38" s="23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548"/>
      <c r="BW38" s="548"/>
      <c r="BX38" s="548"/>
      <c r="BY38" s="548"/>
      <c r="BZ38" s="548"/>
      <c r="CA38" s="548"/>
      <c r="CB38" s="548"/>
      <c r="CC38" s="548"/>
      <c r="CD38" s="548"/>
      <c r="CE38" s="548"/>
      <c r="CF38" s="548"/>
      <c r="CG38" s="548"/>
      <c r="CH38" s="69"/>
      <c r="CI38" s="69"/>
    </row>
    <row r="39" spans="1:90"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269"/>
      <c r="Y39" s="269"/>
      <c r="Z39" s="269"/>
      <c r="AA39" s="2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69"/>
      <c r="CH39" s="289"/>
    </row>
    <row r="40" spans="1:90">
      <c r="X40" s="69"/>
      <c r="Y40" s="69"/>
      <c r="Z40" s="69"/>
      <c r="AA40" s="69"/>
      <c r="AL40" s="69"/>
      <c r="AM40" s="69"/>
      <c r="AN40" s="69"/>
    </row>
    <row r="41" spans="1:90">
      <c r="B41" s="27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269"/>
      <c r="Y41" s="269"/>
      <c r="Z41" s="269"/>
      <c r="AA41" s="269"/>
      <c r="AB41" s="69"/>
      <c r="AC41" s="69"/>
      <c r="AD41" s="69"/>
      <c r="AE41" s="69"/>
      <c r="AF41" s="69"/>
      <c r="AG41" s="69"/>
      <c r="AH41" s="69"/>
      <c r="AI41" s="69"/>
      <c r="AJ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69"/>
      <c r="CH41" s="289"/>
    </row>
    <row r="42" spans="1:90">
      <c r="B42" s="280"/>
      <c r="X42" s="69"/>
      <c r="Y42" s="69"/>
      <c r="Z42" s="69"/>
      <c r="AA42" s="69"/>
    </row>
    <row r="43" spans="1:90">
      <c r="X43" s="269"/>
      <c r="Y43" s="269"/>
      <c r="Z43" s="269"/>
      <c r="AA43" s="269"/>
    </row>
    <row r="44" spans="1:90">
      <c r="X44" s="69"/>
      <c r="Y44" s="69"/>
      <c r="Z44" s="69"/>
      <c r="AA44" s="69"/>
    </row>
    <row r="45" spans="1:90">
      <c r="B45" s="279"/>
      <c r="X45" s="269"/>
      <c r="Y45" s="269"/>
      <c r="Z45" s="269"/>
      <c r="AA45" s="269"/>
    </row>
    <row r="46" spans="1:90">
      <c r="B46" s="280"/>
      <c r="X46" s="69"/>
      <c r="Y46" s="69"/>
      <c r="Z46" s="69"/>
      <c r="AA46" s="69"/>
    </row>
    <row r="47" spans="1:90">
      <c r="X47" s="269"/>
      <c r="Y47" s="269"/>
      <c r="Z47" s="269"/>
      <c r="AA47" s="269"/>
    </row>
    <row r="48" spans="1:90">
      <c r="X48" s="69"/>
      <c r="Y48" s="69"/>
      <c r="Z48" s="69"/>
      <c r="AA48" s="69"/>
    </row>
    <row r="52" spans="10:86"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CH52" s="289"/>
    </row>
    <row r="53" spans="10:86"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  <c r="CG53" s="69"/>
    </row>
    <row r="54" spans="10:86"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69"/>
      <c r="CB54" s="69"/>
      <c r="CC54" s="69"/>
      <c r="CD54" s="69"/>
      <c r="CE54" s="69"/>
      <c r="CF54" s="69"/>
      <c r="CG54" s="69"/>
    </row>
  </sheetData>
  <mergeCells count="8">
    <mergeCell ref="BV7:CH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L37"/>
  <sheetViews>
    <sheetView showGridLines="0" zoomScale="90" zoomScaleNormal="90" workbookViewId="0">
      <pane xSplit="1" ySplit="8" topLeftCell="CF9" activePane="bottomRight" state="frozen"/>
      <selection pane="topRight"/>
      <selection pane="bottomLeft"/>
      <selection pane="bottomRight" activeCell="CO27" sqref="CO27"/>
    </sheetView>
  </sheetViews>
  <sheetFormatPr baseColWidth="10" defaultColWidth="9.140625" defaultRowHeight="15"/>
  <cols>
    <col min="1" max="1" width="25.140625" style="45" customWidth="1"/>
    <col min="2" max="85" width="11.140625" style="45" customWidth="1"/>
    <col min="86" max="86" width="12.5703125" style="45" customWidth="1"/>
    <col min="89" max="89" width="9.5703125" customWidth="1"/>
  </cols>
  <sheetData>
    <row r="1" spans="1:90">
      <c r="A1" s="74" t="s">
        <v>30</v>
      </c>
    </row>
    <row r="2" spans="1:90">
      <c r="A2" s="74"/>
    </row>
    <row r="3" spans="1:90">
      <c r="A3" s="74"/>
    </row>
    <row r="4" spans="1:90">
      <c r="A4" s="75" t="s">
        <v>174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</row>
    <row r="5" spans="1:90" ht="15" customHeight="1">
      <c r="A5" s="75" t="s">
        <v>175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</row>
    <row r="6" spans="1:90">
      <c r="A6" s="75" t="s">
        <v>176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264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</row>
    <row r="7" spans="1:90" ht="15" customHeight="1">
      <c r="A7" s="676" t="s">
        <v>34</v>
      </c>
      <c r="B7" s="673">
        <v>2019</v>
      </c>
      <c r="C7" s="674"/>
      <c r="D7" s="674"/>
      <c r="E7" s="674"/>
      <c r="F7" s="674"/>
      <c r="G7" s="674"/>
      <c r="H7" s="674"/>
      <c r="I7" s="674"/>
      <c r="J7" s="674"/>
      <c r="K7" s="674"/>
      <c r="L7" s="674"/>
      <c r="M7" s="674"/>
      <c r="N7" s="673">
        <v>2020</v>
      </c>
      <c r="O7" s="674"/>
      <c r="P7" s="674"/>
      <c r="Q7" s="674"/>
      <c r="R7" s="674"/>
      <c r="S7" s="674"/>
      <c r="T7" s="674"/>
      <c r="U7" s="674"/>
      <c r="V7" s="674"/>
      <c r="W7" s="674"/>
      <c r="X7" s="674"/>
      <c r="Y7" s="674"/>
      <c r="Z7" s="673">
        <v>2021</v>
      </c>
      <c r="AA7" s="674"/>
      <c r="AB7" s="674"/>
      <c r="AC7" s="674"/>
      <c r="AD7" s="674"/>
      <c r="AE7" s="674"/>
      <c r="AF7" s="674"/>
      <c r="AG7" s="674"/>
      <c r="AH7" s="674"/>
      <c r="AI7" s="674"/>
      <c r="AJ7" s="674"/>
      <c r="AK7" s="674"/>
      <c r="AL7" s="673">
        <v>2022</v>
      </c>
      <c r="AM7" s="674"/>
      <c r="AN7" s="674"/>
      <c r="AO7" s="674"/>
      <c r="AP7" s="674"/>
      <c r="AQ7" s="674"/>
      <c r="AR7" s="674"/>
      <c r="AS7" s="674"/>
      <c r="AT7" s="674"/>
      <c r="AU7" s="674"/>
      <c r="AV7" s="674"/>
      <c r="AW7" s="674"/>
      <c r="AX7" s="673">
        <v>2023</v>
      </c>
      <c r="AY7" s="674"/>
      <c r="AZ7" s="674"/>
      <c r="BA7" s="674"/>
      <c r="BB7" s="674"/>
      <c r="BC7" s="674"/>
      <c r="BD7" s="674"/>
      <c r="BE7" s="674"/>
      <c r="BF7" s="674"/>
      <c r="BG7" s="674"/>
      <c r="BH7" s="674"/>
      <c r="BI7" s="674"/>
      <c r="BJ7" s="673">
        <v>2024</v>
      </c>
      <c r="BK7" s="674"/>
      <c r="BL7" s="674"/>
      <c r="BM7" s="674"/>
      <c r="BN7" s="674"/>
      <c r="BO7" s="674"/>
      <c r="BP7" s="674"/>
      <c r="BQ7" s="674"/>
      <c r="BR7" s="674"/>
      <c r="BS7" s="674"/>
      <c r="BT7" s="674"/>
      <c r="BU7" s="675"/>
      <c r="BV7" s="673">
        <v>2025</v>
      </c>
      <c r="BW7" s="674"/>
      <c r="BX7" s="674"/>
      <c r="BY7" s="674"/>
      <c r="BZ7" s="674"/>
      <c r="CA7" s="674"/>
      <c r="CB7" s="674"/>
      <c r="CC7" s="674"/>
      <c r="CD7" s="674"/>
      <c r="CE7" s="674"/>
      <c r="CF7" s="674"/>
      <c r="CG7" s="674"/>
      <c r="CH7" s="675"/>
    </row>
    <row r="8" spans="1:90" ht="25.5">
      <c r="A8" s="677"/>
      <c r="B8" s="258" t="s">
        <v>35</v>
      </c>
      <c r="C8" s="259" t="s">
        <v>36</v>
      </c>
      <c r="D8" s="258" t="s">
        <v>37</v>
      </c>
      <c r="E8" s="259" t="s">
        <v>38</v>
      </c>
      <c r="F8" s="260" t="s">
        <v>39</v>
      </c>
      <c r="G8" s="258" t="s">
        <v>40</v>
      </c>
      <c r="H8" s="258" t="s">
        <v>41</v>
      </c>
      <c r="I8" s="258" t="s">
        <v>42</v>
      </c>
      <c r="J8" s="258" t="s">
        <v>43</v>
      </c>
      <c r="K8" s="258" t="s">
        <v>44</v>
      </c>
      <c r="L8" s="258" t="s">
        <v>45</v>
      </c>
      <c r="M8" s="263" t="s">
        <v>46</v>
      </c>
      <c r="N8" s="258" t="s">
        <v>35</v>
      </c>
      <c r="O8" s="259" t="s">
        <v>36</v>
      </c>
      <c r="P8" s="258" t="s">
        <v>37</v>
      </c>
      <c r="Q8" s="259" t="s">
        <v>38</v>
      </c>
      <c r="R8" s="260" t="s">
        <v>39</v>
      </c>
      <c r="S8" s="258" t="s">
        <v>40</v>
      </c>
      <c r="T8" s="258" t="s">
        <v>41</v>
      </c>
      <c r="U8" s="258" t="s">
        <v>42</v>
      </c>
      <c r="V8" s="258" t="s">
        <v>43</v>
      </c>
      <c r="W8" s="258" t="s">
        <v>44</v>
      </c>
      <c r="X8" s="258" t="s">
        <v>45</v>
      </c>
      <c r="Y8" s="263" t="s">
        <v>46</v>
      </c>
      <c r="Z8" s="258" t="s">
        <v>35</v>
      </c>
      <c r="AA8" s="259" t="s">
        <v>36</v>
      </c>
      <c r="AB8" s="258" t="s">
        <v>37</v>
      </c>
      <c r="AC8" s="259" t="s">
        <v>38</v>
      </c>
      <c r="AD8" s="260" t="s">
        <v>39</v>
      </c>
      <c r="AE8" s="258" t="s">
        <v>40</v>
      </c>
      <c r="AF8" s="258" t="s">
        <v>41</v>
      </c>
      <c r="AG8" s="258" t="s">
        <v>42</v>
      </c>
      <c r="AH8" s="258" t="s">
        <v>47</v>
      </c>
      <c r="AI8" s="258" t="s">
        <v>44</v>
      </c>
      <c r="AJ8" s="258" t="s">
        <v>45</v>
      </c>
      <c r="AK8" s="263" t="s">
        <v>46</v>
      </c>
      <c r="AL8" s="258" t="s">
        <v>35</v>
      </c>
      <c r="AM8" s="259" t="s">
        <v>36</v>
      </c>
      <c r="AN8" s="258" t="s">
        <v>37</v>
      </c>
      <c r="AO8" s="259" t="s">
        <v>38</v>
      </c>
      <c r="AP8" s="260" t="s">
        <v>39</v>
      </c>
      <c r="AQ8" s="258" t="s">
        <v>40</v>
      </c>
      <c r="AR8" s="258" t="s">
        <v>41</v>
      </c>
      <c r="AS8" s="258" t="s">
        <v>42</v>
      </c>
      <c r="AT8" s="258" t="s">
        <v>47</v>
      </c>
      <c r="AU8" s="258" t="s">
        <v>44</v>
      </c>
      <c r="AV8" s="258" t="s">
        <v>45</v>
      </c>
      <c r="AW8" s="263" t="s">
        <v>46</v>
      </c>
      <c r="AX8" s="258" t="s">
        <v>35</v>
      </c>
      <c r="AY8" s="259" t="s">
        <v>36</v>
      </c>
      <c r="AZ8" s="258" t="s">
        <v>37</v>
      </c>
      <c r="BA8" s="259" t="s">
        <v>38</v>
      </c>
      <c r="BB8" s="260" t="s">
        <v>39</v>
      </c>
      <c r="BC8" s="258" t="s">
        <v>40</v>
      </c>
      <c r="BD8" s="258" t="s">
        <v>41</v>
      </c>
      <c r="BE8" s="258" t="s">
        <v>42</v>
      </c>
      <c r="BF8" s="258" t="s">
        <v>43</v>
      </c>
      <c r="BG8" s="258" t="s">
        <v>44</v>
      </c>
      <c r="BH8" s="258" t="s">
        <v>45</v>
      </c>
      <c r="BI8" s="263" t="s">
        <v>46</v>
      </c>
      <c r="BJ8" s="258" t="s">
        <v>35</v>
      </c>
      <c r="BK8" s="259" t="s">
        <v>36</v>
      </c>
      <c r="BL8" s="258" t="s">
        <v>37</v>
      </c>
      <c r="BM8" s="259" t="s">
        <v>38</v>
      </c>
      <c r="BN8" s="260" t="s">
        <v>39</v>
      </c>
      <c r="BO8" s="258" t="s">
        <v>40</v>
      </c>
      <c r="BP8" s="258" t="s">
        <v>41</v>
      </c>
      <c r="BQ8" s="258" t="s">
        <v>42</v>
      </c>
      <c r="BR8" s="258" t="s">
        <v>43</v>
      </c>
      <c r="BS8" s="258" t="s">
        <v>44</v>
      </c>
      <c r="BT8" s="258" t="s">
        <v>45</v>
      </c>
      <c r="BU8" s="263" t="s">
        <v>46</v>
      </c>
      <c r="BV8" s="258" t="s">
        <v>35</v>
      </c>
      <c r="BW8" s="259" t="s">
        <v>36</v>
      </c>
      <c r="BX8" s="258" t="s">
        <v>37</v>
      </c>
      <c r="BY8" s="259" t="s">
        <v>38</v>
      </c>
      <c r="BZ8" s="260" t="s">
        <v>39</v>
      </c>
      <c r="CA8" s="258" t="s">
        <v>40</v>
      </c>
      <c r="CB8" s="258" t="s">
        <v>41</v>
      </c>
      <c r="CC8" s="258" t="s">
        <v>42</v>
      </c>
      <c r="CD8" s="258" t="s">
        <v>43</v>
      </c>
      <c r="CE8" s="258" t="s">
        <v>44</v>
      </c>
      <c r="CF8" s="258" t="s">
        <v>45</v>
      </c>
      <c r="CG8" s="263" t="s">
        <v>46</v>
      </c>
      <c r="CH8" s="41" t="str">
        <f>'Cdr 1 '!CH8</f>
        <v>Var. % 
Dic 25/24</v>
      </c>
      <c r="CJ8" s="262"/>
    </row>
    <row r="9" spans="1:90">
      <c r="A9" s="194" t="s">
        <v>48</v>
      </c>
      <c r="B9" s="147">
        <f>SUM(B10,B18)</f>
        <v>144.62060300000002</v>
      </c>
      <c r="C9" s="148">
        <f t="shared" ref="C9:N9" si="0">SUM(C10,C18)</f>
        <v>104.67353907692308</v>
      </c>
      <c r="D9" s="148">
        <f t="shared" si="0"/>
        <v>73.130221384615382</v>
      </c>
      <c r="E9" s="148">
        <f t="shared" si="0"/>
        <v>70.591167307692302</v>
      </c>
      <c r="F9" s="148">
        <f t="shared" si="0"/>
        <v>328.72857700000003</v>
      </c>
      <c r="G9" s="148">
        <f t="shared" si="0"/>
        <v>236.66056599999999</v>
      </c>
      <c r="H9" s="148">
        <f t="shared" si="0"/>
        <v>105.72008599999998</v>
      </c>
      <c r="I9" s="148">
        <f t="shared" si="0"/>
        <v>44.259034999999997</v>
      </c>
      <c r="J9" s="148">
        <f t="shared" si="0"/>
        <v>33.392555999999999</v>
      </c>
      <c r="K9" s="148">
        <f t="shared" si="0"/>
        <v>43.894780000000004</v>
      </c>
      <c r="L9" s="148">
        <f t="shared" si="0"/>
        <v>223.97001025000003</v>
      </c>
      <c r="M9" s="430">
        <f t="shared" si="0"/>
        <v>108.199</v>
      </c>
      <c r="N9" s="147">
        <f t="shared" si="0"/>
        <v>48.252320000000005</v>
      </c>
      <c r="O9" s="148">
        <f t="shared" ref="O9:Z9" si="1">SUM(O10,O18)</f>
        <v>76.01288000000001</v>
      </c>
      <c r="P9" s="148">
        <f t="shared" si="1"/>
        <v>25.931539999999998</v>
      </c>
      <c r="Q9" s="148">
        <f t="shared" si="1"/>
        <v>11.473099999999999</v>
      </c>
      <c r="R9" s="148">
        <f t="shared" si="1"/>
        <v>165.42732000000001</v>
      </c>
      <c r="S9" s="148">
        <f t="shared" si="1"/>
        <v>400.38548000000003</v>
      </c>
      <c r="T9" s="148">
        <f t="shared" si="1"/>
        <v>204.84251</v>
      </c>
      <c r="U9" s="148">
        <f t="shared" si="1"/>
        <v>59.09216</v>
      </c>
      <c r="V9" s="148">
        <f t="shared" si="1"/>
        <v>82.815829999999991</v>
      </c>
      <c r="W9" s="148">
        <f t="shared" si="1"/>
        <v>72.942049999999995</v>
      </c>
      <c r="X9" s="148">
        <f t="shared" si="1"/>
        <v>235.27158</v>
      </c>
      <c r="Y9" s="430">
        <f t="shared" si="1"/>
        <v>405.65147999999999</v>
      </c>
      <c r="Z9" s="147">
        <f t="shared" si="1"/>
        <v>204.39</v>
      </c>
      <c r="AA9" s="148">
        <f t="shared" ref="AA9:AK9" si="2">SUM(AA10,AA18)</f>
        <v>118.17</v>
      </c>
      <c r="AB9" s="148">
        <f t="shared" si="2"/>
        <v>87.94</v>
      </c>
      <c r="AC9" s="148">
        <f t="shared" si="2"/>
        <v>126.06</v>
      </c>
      <c r="AD9" s="148">
        <f t="shared" si="2"/>
        <v>425.06</v>
      </c>
      <c r="AE9" s="148">
        <f t="shared" si="2"/>
        <v>259.08999999999997</v>
      </c>
      <c r="AF9" s="148">
        <f t="shared" si="2"/>
        <v>104.58</v>
      </c>
      <c r="AG9" s="148">
        <f t="shared" si="2"/>
        <v>46.76</v>
      </c>
      <c r="AH9" s="148">
        <f t="shared" si="2"/>
        <v>29.073</v>
      </c>
      <c r="AI9" s="148">
        <f t="shared" si="2"/>
        <v>31.81</v>
      </c>
      <c r="AJ9" s="148">
        <f t="shared" si="2"/>
        <v>272.73</v>
      </c>
      <c r="AK9" s="430">
        <f t="shared" si="2"/>
        <v>330.97</v>
      </c>
      <c r="AL9" s="147">
        <f>+SUM(AL10,AL18)</f>
        <v>130.09649835120268</v>
      </c>
      <c r="AM9" s="148">
        <f>+SUM(AM10,AM18)</f>
        <v>54.285850351605255</v>
      </c>
      <c r="AN9" s="148">
        <f>+SUM(AN10,AN18)</f>
        <v>51.137605426447863</v>
      </c>
      <c r="AO9" s="148">
        <f>+SUM(AO10,AO18)</f>
        <v>52.844182857858236</v>
      </c>
      <c r="AP9" s="148">
        <f>+SUM(AP10,AP18)</f>
        <v>315.69322568715887</v>
      </c>
      <c r="AQ9" s="148">
        <f t="shared" ref="AQ9:CG9" si="3">SUM(AQ10,AQ18)</f>
        <v>302.79812120788409</v>
      </c>
      <c r="AR9" s="148">
        <f t="shared" si="3"/>
        <v>150.85897221747297</v>
      </c>
      <c r="AS9" s="148">
        <f t="shared" si="3"/>
        <v>41.009895613347545</v>
      </c>
      <c r="AT9" s="148">
        <f t="shared" si="3"/>
        <v>37.906469772746213</v>
      </c>
      <c r="AU9" s="148">
        <f t="shared" si="3"/>
        <v>40.084766956065614</v>
      </c>
      <c r="AV9" s="148">
        <f t="shared" si="3"/>
        <v>145.23198010364791</v>
      </c>
      <c r="AW9" s="430">
        <f t="shared" si="3"/>
        <v>327.42063836220422</v>
      </c>
      <c r="AX9" s="252">
        <f t="shared" si="3"/>
        <v>203.01</v>
      </c>
      <c r="AY9" s="253">
        <f t="shared" si="3"/>
        <v>150.19999999999999</v>
      </c>
      <c r="AZ9" s="253">
        <f t="shared" si="3"/>
        <v>113.36000000000001</v>
      </c>
      <c r="BA9" s="253">
        <f t="shared" si="3"/>
        <v>68.14</v>
      </c>
      <c r="BB9" s="253">
        <f t="shared" si="3"/>
        <v>61.279999999999994</v>
      </c>
      <c r="BC9" s="253">
        <f t="shared" si="3"/>
        <v>66.06</v>
      </c>
      <c r="BD9" s="253">
        <f t="shared" si="3"/>
        <v>55.97</v>
      </c>
      <c r="BE9" s="253">
        <f t="shared" si="3"/>
        <v>80.52</v>
      </c>
      <c r="BF9" s="253">
        <f t="shared" si="3"/>
        <v>46.190000000000012</v>
      </c>
      <c r="BG9" s="253">
        <f t="shared" si="3"/>
        <v>86.51</v>
      </c>
      <c r="BH9" s="253">
        <f t="shared" si="3"/>
        <v>224.64000000000001</v>
      </c>
      <c r="BI9" s="431">
        <f t="shared" si="3"/>
        <v>91.710000000000008</v>
      </c>
      <c r="BJ9" s="252">
        <f t="shared" si="3"/>
        <v>94.745682435749501</v>
      </c>
      <c r="BK9" s="253">
        <f t="shared" si="3"/>
        <v>34.470583683471446</v>
      </c>
      <c r="BL9" s="253">
        <f t="shared" si="3"/>
        <v>29.967765848692224</v>
      </c>
      <c r="BM9" s="253">
        <f t="shared" si="3"/>
        <v>240.22812734942619</v>
      </c>
      <c r="BN9" s="253">
        <f t="shared" si="3"/>
        <v>458.40014288203417</v>
      </c>
      <c r="BO9" s="253">
        <f t="shared" si="3"/>
        <v>128.46193555947946</v>
      </c>
      <c r="BP9" s="253">
        <f t="shared" si="3"/>
        <v>91.772765151184174</v>
      </c>
      <c r="BQ9" s="253">
        <f t="shared" si="3"/>
        <v>65.005600010329232</v>
      </c>
      <c r="BR9" s="253">
        <f t="shared" si="3"/>
        <v>32.523993726556313</v>
      </c>
      <c r="BS9" s="253">
        <f t="shared" si="3"/>
        <v>22.1174367176882</v>
      </c>
      <c r="BT9" s="253">
        <f t="shared" si="3"/>
        <v>295.78614583873565</v>
      </c>
      <c r="BU9" s="431">
        <f t="shared" si="3"/>
        <v>284.542130047223</v>
      </c>
      <c r="BV9" s="252">
        <f t="shared" si="3"/>
        <v>193.01808030021468</v>
      </c>
      <c r="BW9" s="253">
        <f t="shared" si="3"/>
        <v>94.86529326460213</v>
      </c>
      <c r="BX9" s="253">
        <f t="shared" si="3"/>
        <v>95.993769308608663</v>
      </c>
      <c r="BY9" s="253">
        <f t="shared" si="3"/>
        <v>200.26680687291997</v>
      </c>
      <c r="BZ9" s="253">
        <f t="shared" si="3"/>
        <v>468.30775492132835</v>
      </c>
      <c r="CA9" s="253">
        <f t="shared" si="3"/>
        <v>215.73430780247685</v>
      </c>
      <c r="CB9" s="253">
        <f t="shared" si="3"/>
        <v>108.65647237091707</v>
      </c>
      <c r="CC9" s="253">
        <f t="shared" si="3"/>
        <v>42.982813999999998</v>
      </c>
      <c r="CD9" s="253">
        <f t="shared" si="3"/>
        <v>81.27000000000001</v>
      </c>
      <c r="CE9" s="253">
        <f t="shared" si="3"/>
        <v>93.857550000000003</v>
      </c>
      <c r="CF9" s="253">
        <f t="shared" si="3"/>
        <v>242.04946843659414</v>
      </c>
      <c r="CG9" s="431">
        <f t="shared" si="3"/>
        <v>276.47048934487265</v>
      </c>
      <c r="CH9" s="504">
        <f>+IFERROR(CG9/BU9-1,"-")</f>
        <v>-2.8367119839198374E-2</v>
      </c>
      <c r="CJ9" s="262"/>
      <c r="CL9" s="265"/>
    </row>
    <row r="10" spans="1:90">
      <c r="A10" s="84" t="s">
        <v>49</v>
      </c>
      <c r="B10" s="85">
        <f>SUM(B11:B12,B15)</f>
        <v>66.574404999999999</v>
      </c>
      <c r="C10" s="86">
        <f t="shared" ref="C10:M10" si="4">SUM(C11:C12,C15)</f>
        <v>96.710181076923078</v>
      </c>
      <c r="D10" s="86">
        <f t="shared" si="4"/>
        <v>73.112271384615383</v>
      </c>
      <c r="E10" s="86">
        <f t="shared" si="4"/>
        <v>40.761441307692309</v>
      </c>
      <c r="F10" s="86">
        <f t="shared" si="4"/>
        <v>38.362834999999997</v>
      </c>
      <c r="G10" s="86">
        <f t="shared" si="4"/>
        <v>54.343223999999999</v>
      </c>
      <c r="H10" s="86">
        <f t="shared" si="4"/>
        <v>51.129570999999991</v>
      </c>
      <c r="I10" s="86">
        <f t="shared" si="4"/>
        <v>43.421033999999999</v>
      </c>
      <c r="J10" s="86">
        <f t="shared" si="4"/>
        <v>33.375546</v>
      </c>
      <c r="K10" s="86">
        <f t="shared" si="4"/>
        <v>43.370490000000004</v>
      </c>
      <c r="L10" s="86">
        <f t="shared" si="4"/>
        <v>32.729214999999996</v>
      </c>
      <c r="M10" s="98">
        <f t="shared" si="4"/>
        <v>28.428999999999998</v>
      </c>
      <c r="N10" s="85">
        <f>+SUM(N11:N12,N15)</f>
        <v>46.879000000000005</v>
      </c>
      <c r="O10" s="86">
        <f>+SUM(O11:O12,O15)</f>
        <v>76.007000000000005</v>
      </c>
      <c r="P10" s="86">
        <f>+SUM(P11:P12,P15)</f>
        <v>25.930999999999997</v>
      </c>
      <c r="Q10" s="86">
        <f>+SUM(Q11:Q12,Q15)</f>
        <v>11.408999999999999</v>
      </c>
      <c r="R10" s="86">
        <f>+SUM(R11:R12,R15)</f>
        <v>13.869</v>
      </c>
      <c r="S10" s="86">
        <f t="shared" ref="S10:Z10" si="5">SUM(S11:S12,S15)</f>
        <v>39.011000000000003</v>
      </c>
      <c r="T10" s="86">
        <f t="shared" si="5"/>
        <v>70.27600000000001</v>
      </c>
      <c r="U10" s="86">
        <f t="shared" si="5"/>
        <v>59.021999999999998</v>
      </c>
      <c r="V10" s="86">
        <f t="shared" si="5"/>
        <v>82.688999999999993</v>
      </c>
      <c r="W10" s="86">
        <f t="shared" si="5"/>
        <v>72.682999999999993</v>
      </c>
      <c r="X10" s="86">
        <f t="shared" si="5"/>
        <v>41.000999999999998</v>
      </c>
      <c r="Y10" s="98">
        <f t="shared" si="5"/>
        <v>31.398999999999997</v>
      </c>
      <c r="Z10" s="85">
        <f t="shared" si="5"/>
        <v>48.92</v>
      </c>
      <c r="AA10" s="86">
        <f t="shared" ref="AA10:AK10" si="6">SUM(AA11:AA12,AA15)</f>
        <v>109.44</v>
      </c>
      <c r="AB10" s="86">
        <f t="shared" si="6"/>
        <v>70.2</v>
      </c>
      <c r="AC10" s="86">
        <f t="shared" si="6"/>
        <v>46.48</v>
      </c>
      <c r="AD10" s="86">
        <f t="shared" si="6"/>
        <v>58.98</v>
      </c>
      <c r="AE10" s="86">
        <f t="shared" si="6"/>
        <v>59.640000000000008</v>
      </c>
      <c r="AF10" s="86">
        <f t="shared" si="6"/>
        <v>50.279999999999994</v>
      </c>
      <c r="AG10" s="86">
        <f t="shared" si="6"/>
        <v>46.11</v>
      </c>
      <c r="AH10" s="86">
        <f t="shared" si="6"/>
        <v>29.04</v>
      </c>
      <c r="AI10" s="86">
        <f t="shared" si="6"/>
        <v>31.509999999999998</v>
      </c>
      <c r="AJ10" s="86">
        <f t="shared" si="6"/>
        <v>38.5</v>
      </c>
      <c r="AK10" s="98">
        <f t="shared" si="6"/>
        <v>39.809999999999995</v>
      </c>
      <c r="AL10" s="85">
        <f>+SUM(AL11:AL12,AL15)</f>
        <v>99.592758116400063</v>
      </c>
      <c r="AM10" s="86">
        <f>+SUM(AM11:AM12,AM15)</f>
        <v>43.806464646186313</v>
      </c>
      <c r="AN10" s="86">
        <f>+SUM(AN11:AN12,AN15)</f>
        <v>41.578037939372024</v>
      </c>
      <c r="AO10" s="86">
        <f>+SUM(AO11:AO12,AO15)</f>
        <v>45.925998393785697</v>
      </c>
      <c r="AP10" s="86">
        <f>+SUM(AP11:AP12,AP15)</f>
        <v>39.247152816605251</v>
      </c>
      <c r="AQ10" s="86">
        <f t="shared" ref="AQ10:CG10" si="7">SUM(AQ11:AQ12,AQ15)</f>
        <v>45.277902392121895</v>
      </c>
      <c r="AR10" s="86">
        <f t="shared" si="7"/>
        <v>32.082227375433348</v>
      </c>
      <c r="AS10" s="86">
        <f t="shared" si="7"/>
        <v>32.055970505878371</v>
      </c>
      <c r="AT10" s="86">
        <f t="shared" si="7"/>
        <v>37.68056039681997</v>
      </c>
      <c r="AU10" s="86">
        <f t="shared" si="7"/>
        <v>39.824669939863064</v>
      </c>
      <c r="AV10" s="86">
        <f t="shared" si="7"/>
        <v>69.601659298924673</v>
      </c>
      <c r="AW10" s="98">
        <f t="shared" si="7"/>
        <v>64.537943264456672</v>
      </c>
      <c r="AX10" s="432">
        <f t="shared" si="7"/>
        <v>67.17</v>
      </c>
      <c r="AY10" s="433">
        <f t="shared" si="7"/>
        <v>139.16999999999999</v>
      </c>
      <c r="AZ10" s="433">
        <f t="shared" si="7"/>
        <v>113.35000000000001</v>
      </c>
      <c r="BA10" s="433">
        <f t="shared" si="7"/>
        <v>66.61</v>
      </c>
      <c r="BB10" s="433">
        <f t="shared" si="7"/>
        <v>59.359999999999992</v>
      </c>
      <c r="BC10" s="433">
        <f t="shared" si="7"/>
        <v>55.79</v>
      </c>
      <c r="BD10" s="433">
        <f t="shared" si="7"/>
        <v>55.96</v>
      </c>
      <c r="BE10" s="433">
        <f t="shared" si="7"/>
        <v>35.319999999999993</v>
      </c>
      <c r="BF10" s="433">
        <f t="shared" si="7"/>
        <v>46.100000000000009</v>
      </c>
      <c r="BG10" s="433">
        <f t="shared" si="7"/>
        <v>30.69</v>
      </c>
      <c r="BH10" s="433">
        <f t="shared" si="7"/>
        <v>36.869999999999997</v>
      </c>
      <c r="BI10" s="434">
        <f t="shared" si="7"/>
        <v>54.44</v>
      </c>
      <c r="BJ10" s="432">
        <f t="shared" si="7"/>
        <v>63.599546602794959</v>
      </c>
      <c r="BK10" s="433">
        <f t="shared" si="7"/>
        <v>34.392395631603776</v>
      </c>
      <c r="BL10" s="433">
        <f t="shared" si="7"/>
        <v>29.781180719162656</v>
      </c>
      <c r="BM10" s="433">
        <f t="shared" si="7"/>
        <v>37.725565009940503</v>
      </c>
      <c r="BN10" s="433">
        <f t="shared" si="7"/>
        <v>43.0601122317956</v>
      </c>
      <c r="BO10" s="433">
        <f t="shared" si="7"/>
        <v>57.08264766928437</v>
      </c>
      <c r="BP10" s="433">
        <f t="shared" si="7"/>
        <v>82.301720726734018</v>
      </c>
      <c r="BQ10" s="433">
        <f t="shared" si="7"/>
        <v>64.927461843889546</v>
      </c>
      <c r="BR10" s="433">
        <f t="shared" si="7"/>
        <v>32.35403331152736</v>
      </c>
      <c r="BS10" s="433">
        <f t="shared" si="7"/>
        <v>21.2389112807831</v>
      </c>
      <c r="BT10" s="433">
        <f t="shared" si="7"/>
        <v>15.651484434939171</v>
      </c>
      <c r="BU10" s="434">
        <f t="shared" si="7"/>
        <v>20.051011767747791</v>
      </c>
      <c r="BV10" s="432">
        <f t="shared" si="7"/>
        <v>43.38</v>
      </c>
      <c r="BW10" s="433">
        <f t="shared" si="7"/>
        <v>81.36</v>
      </c>
      <c r="BX10" s="433">
        <f t="shared" si="7"/>
        <v>81.290000000000006</v>
      </c>
      <c r="BY10" s="433">
        <f t="shared" si="7"/>
        <v>86.1</v>
      </c>
      <c r="BZ10" s="433">
        <f t="shared" si="7"/>
        <v>107.3</v>
      </c>
      <c r="CA10" s="433">
        <f t="shared" si="7"/>
        <v>89.19</v>
      </c>
      <c r="CB10" s="433">
        <f t="shared" si="7"/>
        <v>32.76</v>
      </c>
      <c r="CC10" s="433">
        <f t="shared" si="7"/>
        <v>41.48</v>
      </c>
      <c r="CD10" s="433">
        <f t="shared" si="7"/>
        <v>81.27000000000001</v>
      </c>
      <c r="CE10" s="433">
        <f t="shared" si="7"/>
        <v>93.65</v>
      </c>
      <c r="CF10" s="433">
        <f t="shared" si="7"/>
        <v>26.45</v>
      </c>
      <c r="CG10" s="434">
        <f t="shared" si="7"/>
        <v>72.850000000000009</v>
      </c>
      <c r="CH10" s="505">
        <f t="shared" ref="CH10:CH20" si="8">+IFERROR(CG10/BU10-1,"-")</f>
        <v>2.633233117801058</v>
      </c>
      <c r="CJ10" s="262"/>
    </row>
    <row r="11" spans="1:90">
      <c r="A11" s="132" t="s">
        <v>50</v>
      </c>
      <c r="B11" s="108">
        <v>7.0970000000000004</v>
      </c>
      <c r="C11" s="109">
        <v>9.4320000000000004</v>
      </c>
      <c r="D11" s="109">
        <v>9.1750000000000007</v>
      </c>
      <c r="E11" s="109">
        <v>6.5519999999999996</v>
      </c>
      <c r="F11" s="109">
        <v>6.21</v>
      </c>
      <c r="G11" s="109">
        <v>7.2590000000000003</v>
      </c>
      <c r="H11" s="109">
        <v>6.6779999999999999</v>
      </c>
      <c r="I11" s="109">
        <v>7.1529999999999996</v>
      </c>
      <c r="J11" s="109">
        <v>4.6050000000000004</v>
      </c>
      <c r="K11" s="109">
        <v>7.5170000000000003</v>
      </c>
      <c r="L11" s="109">
        <v>7.0830000000000002</v>
      </c>
      <c r="M11" s="109">
        <v>6.2290000000000001</v>
      </c>
      <c r="N11" s="108">
        <v>7.6360000000000001</v>
      </c>
      <c r="O11" s="109">
        <v>12.561999999999999</v>
      </c>
      <c r="P11" s="109">
        <v>7.75</v>
      </c>
      <c r="Q11" s="109">
        <v>5.32</v>
      </c>
      <c r="R11" s="109">
        <v>4.8879999999999999</v>
      </c>
      <c r="S11" s="109">
        <v>7.0839999999999996</v>
      </c>
      <c r="T11" s="109">
        <v>8.4730000000000008</v>
      </c>
      <c r="U11" s="109">
        <v>8.2669999999999995</v>
      </c>
      <c r="V11" s="109">
        <v>9.4499999999999993</v>
      </c>
      <c r="W11" s="109">
        <v>11.691000000000001</v>
      </c>
      <c r="X11" s="109">
        <v>8.0419999999999998</v>
      </c>
      <c r="Y11" s="109">
        <v>9.1989999999999998</v>
      </c>
      <c r="Z11" s="108">
        <v>9.08</v>
      </c>
      <c r="AA11" s="109">
        <v>14.74</v>
      </c>
      <c r="AB11" s="109">
        <v>12.32</v>
      </c>
      <c r="AC11" s="109">
        <v>7.27</v>
      </c>
      <c r="AD11" s="109">
        <v>9.09</v>
      </c>
      <c r="AE11" s="109">
        <v>5.28</v>
      </c>
      <c r="AF11" s="109">
        <v>5.59</v>
      </c>
      <c r="AG11" s="109">
        <v>6.35</v>
      </c>
      <c r="AH11" s="109">
        <v>3.98</v>
      </c>
      <c r="AI11" s="109">
        <v>5.97</v>
      </c>
      <c r="AJ11" s="109">
        <v>11.13</v>
      </c>
      <c r="AK11" s="109">
        <v>7.4</v>
      </c>
      <c r="AL11" s="108">
        <v>12.347100341683401</v>
      </c>
      <c r="AM11" s="109">
        <v>9.9248039285182994</v>
      </c>
      <c r="AN11" s="109">
        <v>9.1767529630761793</v>
      </c>
      <c r="AO11" s="109">
        <v>8.3751930368216705</v>
      </c>
      <c r="AP11" s="109">
        <v>6.3350650521134604</v>
      </c>
      <c r="AQ11" s="109">
        <v>6.44427478376116</v>
      </c>
      <c r="AR11" s="109">
        <v>4.3796755630985196</v>
      </c>
      <c r="AS11" s="109">
        <v>5.66731955722301</v>
      </c>
      <c r="AT11" s="109">
        <v>6.1086453149107696</v>
      </c>
      <c r="AU11" s="109">
        <v>11.4960733934817</v>
      </c>
      <c r="AV11" s="109">
        <v>10.122307422727699</v>
      </c>
      <c r="AW11" s="109">
        <v>7.1108204788667599</v>
      </c>
      <c r="AX11" s="425">
        <v>7.42</v>
      </c>
      <c r="AY11" s="426">
        <v>13.32</v>
      </c>
      <c r="AZ11" s="426">
        <v>12.57</v>
      </c>
      <c r="BA11" s="426">
        <v>6.87</v>
      </c>
      <c r="BB11" s="426">
        <v>4.6900000000000004</v>
      </c>
      <c r="BC11" s="426">
        <v>6.7</v>
      </c>
      <c r="BD11" s="426">
        <v>9.8800000000000008</v>
      </c>
      <c r="BE11" s="426">
        <v>8.7799999999999994</v>
      </c>
      <c r="BF11" s="426">
        <v>11.27</v>
      </c>
      <c r="BG11" s="426">
        <v>10.029999999999999</v>
      </c>
      <c r="BH11" s="426">
        <v>10.18</v>
      </c>
      <c r="BI11" s="426">
        <v>12.46</v>
      </c>
      <c r="BJ11" s="425">
        <v>14.550495752372068</v>
      </c>
      <c r="BK11" s="426">
        <v>7.7285905891974673</v>
      </c>
      <c r="BL11" s="426">
        <v>9.4360615925538909</v>
      </c>
      <c r="BM11" s="426">
        <v>11.143136784320024</v>
      </c>
      <c r="BN11" s="426">
        <v>11.44320699886571</v>
      </c>
      <c r="BO11" s="426">
        <v>9.9799278315310413</v>
      </c>
      <c r="BP11" s="426">
        <v>11.169334879344246</v>
      </c>
      <c r="BQ11" s="426">
        <v>10.351401504668148</v>
      </c>
      <c r="BR11" s="426">
        <v>6.3024704972976835</v>
      </c>
      <c r="BS11" s="426">
        <v>13.373338007712166</v>
      </c>
      <c r="BT11" s="426">
        <v>7.5411715098283363</v>
      </c>
      <c r="BU11" s="426">
        <v>8.2397436504293857</v>
      </c>
      <c r="BV11" s="425">
        <v>12.84</v>
      </c>
      <c r="BW11" s="426">
        <v>13.96</v>
      </c>
      <c r="BX11" s="426">
        <v>11.09</v>
      </c>
      <c r="BY11" s="426">
        <v>6.95</v>
      </c>
      <c r="BZ11" s="426">
        <v>6.34</v>
      </c>
      <c r="CA11" s="426">
        <v>7.72</v>
      </c>
      <c r="CB11" s="426">
        <v>9.2799999999999994</v>
      </c>
      <c r="CC11" s="426">
        <v>9.68</v>
      </c>
      <c r="CD11" s="426">
        <v>10.43</v>
      </c>
      <c r="CE11" s="426">
        <v>11.01</v>
      </c>
      <c r="CF11" s="426">
        <v>6.72</v>
      </c>
      <c r="CG11" s="426">
        <v>10.68</v>
      </c>
      <c r="CH11" s="506">
        <f t="shared" si="8"/>
        <v>0.29615682879205218</v>
      </c>
      <c r="CI11" s="421"/>
      <c r="CJ11" s="262"/>
    </row>
    <row r="12" spans="1:90">
      <c r="A12" s="132" t="s">
        <v>51</v>
      </c>
      <c r="B12" s="118">
        <f t="shared" ref="B12:X12" si="9">SUM(B13:B14)</f>
        <v>55.933</v>
      </c>
      <c r="C12" s="119">
        <f t="shared" si="9"/>
        <v>84.256</v>
      </c>
      <c r="D12" s="119">
        <f t="shared" si="9"/>
        <v>60.902000000000001</v>
      </c>
      <c r="E12" s="119">
        <f t="shared" si="9"/>
        <v>31.527999999999999</v>
      </c>
      <c r="F12" s="119">
        <f t="shared" si="9"/>
        <v>29.215999999999998</v>
      </c>
      <c r="G12" s="119">
        <f t="shared" si="9"/>
        <v>44.198</v>
      </c>
      <c r="H12" s="119">
        <f t="shared" si="9"/>
        <v>42.180999999999997</v>
      </c>
      <c r="I12" s="119">
        <f t="shared" si="9"/>
        <v>34.976999999999997</v>
      </c>
      <c r="J12" s="119">
        <f t="shared" si="9"/>
        <v>26.686</v>
      </c>
      <c r="K12" s="119">
        <f t="shared" si="9"/>
        <v>33.439</v>
      </c>
      <c r="L12" s="119">
        <f t="shared" si="9"/>
        <v>22.536999999999999</v>
      </c>
      <c r="M12" s="119">
        <v>19.64</v>
      </c>
      <c r="N12" s="118">
        <f t="shared" si="9"/>
        <v>36.783999999999999</v>
      </c>
      <c r="O12" s="119">
        <f t="shared" si="9"/>
        <v>60.233000000000004</v>
      </c>
      <c r="P12" s="119">
        <f t="shared" si="9"/>
        <v>16.623999999999999</v>
      </c>
      <c r="Q12" s="119">
        <f t="shared" si="9"/>
        <v>5.7219999999999995</v>
      </c>
      <c r="R12" s="119">
        <f t="shared" si="9"/>
        <v>8.4030000000000005</v>
      </c>
      <c r="S12" s="119">
        <f t="shared" si="9"/>
        <v>30.849</v>
      </c>
      <c r="T12" s="119">
        <f t="shared" si="9"/>
        <v>58.588000000000001</v>
      </c>
      <c r="U12" s="119">
        <f t="shared" si="9"/>
        <v>48.494</v>
      </c>
      <c r="V12" s="119">
        <f t="shared" si="9"/>
        <v>69.902999999999992</v>
      </c>
      <c r="W12" s="119">
        <f t="shared" si="9"/>
        <v>57.741999999999997</v>
      </c>
      <c r="X12" s="119">
        <f t="shared" si="9"/>
        <v>29.626999999999999</v>
      </c>
      <c r="Y12" s="119">
        <v>19.64</v>
      </c>
      <c r="Z12" s="118">
        <f>SUM(Z13:Z14)</f>
        <v>35.93</v>
      </c>
      <c r="AA12" s="119">
        <f t="shared" ref="AA12:AK12" si="10">SUM(AA13:AA14)</f>
        <v>90.93</v>
      </c>
      <c r="AB12" s="119">
        <f t="shared" si="10"/>
        <v>53.89</v>
      </c>
      <c r="AC12" s="119">
        <f t="shared" si="10"/>
        <v>35.83</v>
      </c>
      <c r="AD12" s="119">
        <f t="shared" si="10"/>
        <v>46.379999999999995</v>
      </c>
      <c r="AE12" s="119">
        <f t="shared" si="10"/>
        <v>51.09</v>
      </c>
      <c r="AF12" s="119">
        <f t="shared" si="10"/>
        <v>42.07</v>
      </c>
      <c r="AG12" s="119">
        <f t="shared" si="10"/>
        <v>37.35</v>
      </c>
      <c r="AH12" s="119">
        <f t="shared" si="10"/>
        <v>21.8</v>
      </c>
      <c r="AI12" s="119">
        <f t="shared" si="10"/>
        <v>23.2</v>
      </c>
      <c r="AJ12" s="119">
        <f t="shared" si="10"/>
        <v>24.53</v>
      </c>
      <c r="AK12" s="119">
        <f t="shared" si="10"/>
        <v>29.549999999999997</v>
      </c>
      <c r="AL12" s="118">
        <f t="shared" ref="AL12:AW12" si="11">SUM(AL13:AL14)</f>
        <v>84.710688950202808</v>
      </c>
      <c r="AM12" s="119">
        <f t="shared" si="11"/>
        <v>31.1797591591451</v>
      </c>
      <c r="AN12" s="119">
        <f t="shared" si="11"/>
        <v>29.319774820343202</v>
      </c>
      <c r="AO12" s="119">
        <f t="shared" si="11"/>
        <v>35.086457791606698</v>
      </c>
      <c r="AP12" s="119">
        <f t="shared" si="11"/>
        <v>29.120085743077301</v>
      </c>
      <c r="AQ12" s="119">
        <f t="shared" si="11"/>
        <v>35.529814755184205</v>
      </c>
      <c r="AR12" s="119">
        <f t="shared" si="11"/>
        <v>25.341819820236999</v>
      </c>
      <c r="AS12" s="119">
        <f t="shared" si="11"/>
        <v>22.648502014423499</v>
      </c>
      <c r="AT12" s="119">
        <f t="shared" si="11"/>
        <v>28.836610220775601</v>
      </c>
      <c r="AU12" s="119">
        <f t="shared" si="11"/>
        <v>25.6474408105259</v>
      </c>
      <c r="AV12" s="119">
        <f t="shared" si="11"/>
        <v>55.833145012422804</v>
      </c>
      <c r="AW12" s="119">
        <f t="shared" si="11"/>
        <v>54.334855072306205</v>
      </c>
      <c r="AX12" s="243">
        <f t="shared" ref="AX12:BI12" si="12">SUM(AX13:AX14)</f>
        <v>56.64</v>
      </c>
      <c r="AY12" s="244">
        <f t="shared" si="12"/>
        <v>122.43</v>
      </c>
      <c r="AZ12" s="244">
        <f t="shared" si="12"/>
        <v>97.74</v>
      </c>
      <c r="BA12" s="244">
        <f t="shared" si="12"/>
        <v>57.19</v>
      </c>
      <c r="BB12" s="244">
        <f t="shared" si="12"/>
        <v>52.019999999999996</v>
      </c>
      <c r="BC12" s="244">
        <f t="shared" si="12"/>
        <v>47.559999999999995</v>
      </c>
      <c r="BD12" s="244">
        <f t="shared" si="12"/>
        <v>44.3</v>
      </c>
      <c r="BE12" s="244">
        <f t="shared" si="12"/>
        <v>24.81</v>
      </c>
      <c r="BF12" s="244">
        <f t="shared" si="12"/>
        <v>32.770000000000003</v>
      </c>
      <c r="BG12" s="244">
        <f t="shared" si="12"/>
        <v>18.970000000000002</v>
      </c>
      <c r="BH12" s="244">
        <f t="shared" si="12"/>
        <v>24.7</v>
      </c>
      <c r="BI12" s="244">
        <f t="shared" si="12"/>
        <v>40.349999999999994</v>
      </c>
      <c r="BJ12" s="243">
        <f t="shared" ref="BJ12:BU12" si="13">SUM(BJ13:BJ14)</f>
        <v>47.218909136141001</v>
      </c>
      <c r="BK12" s="244">
        <f t="shared" si="13"/>
        <v>24.812819883316571</v>
      </c>
      <c r="BL12" s="244">
        <f t="shared" si="13"/>
        <v>18.342062072444975</v>
      </c>
      <c r="BM12" s="244">
        <f t="shared" si="13"/>
        <v>24.45446285570014</v>
      </c>
      <c r="BN12" s="244">
        <f t="shared" si="13"/>
        <v>29.22857305552569</v>
      </c>
      <c r="BO12" s="244">
        <f t="shared" si="13"/>
        <v>44.277270714782148</v>
      </c>
      <c r="BP12" s="244">
        <f t="shared" si="13"/>
        <v>69.437389382003843</v>
      </c>
      <c r="BQ12" s="244">
        <f t="shared" si="13"/>
        <v>52.614845506895549</v>
      </c>
      <c r="BR12" s="244">
        <f t="shared" si="13"/>
        <v>24.233780587149226</v>
      </c>
      <c r="BS12" s="244">
        <f t="shared" si="13"/>
        <v>5.4017987406542769</v>
      </c>
      <c r="BT12" s="244">
        <f t="shared" si="13"/>
        <v>6.2069413008181815</v>
      </c>
      <c r="BU12" s="244">
        <f t="shared" si="13"/>
        <v>10.007174344686097</v>
      </c>
      <c r="BV12" s="243">
        <f t="shared" ref="BV12:CG12" si="14">SUM(BV13:BV14)</f>
        <v>28.689999999999998</v>
      </c>
      <c r="BW12" s="244">
        <f t="shared" si="14"/>
        <v>65.789999999999992</v>
      </c>
      <c r="BX12" s="244">
        <f t="shared" si="14"/>
        <v>68.41</v>
      </c>
      <c r="BY12" s="244">
        <f t="shared" si="14"/>
        <v>77.489999999999995</v>
      </c>
      <c r="BZ12" s="244">
        <f t="shared" si="14"/>
        <v>99.3</v>
      </c>
      <c r="CA12" s="244">
        <f t="shared" si="14"/>
        <v>80.41</v>
      </c>
      <c r="CB12" s="244">
        <f t="shared" si="14"/>
        <v>22.41</v>
      </c>
      <c r="CC12" s="244">
        <f t="shared" si="14"/>
        <v>31.18</v>
      </c>
      <c r="CD12" s="244">
        <f t="shared" si="14"/>
        <v>69.97</v>
      </c>
      <c r="CE12" s="244">
        <f t="shared" si="14"/>
        <v>80.86</v>
      </c>
      <c r="CF12" s="244">
        <f t="shared" si="14"/>
        <v>18.940000000000001</v>
      </c>
      <c r="CG12" s="244">
        <f t="shared" si="14"/>
        <v>61.13</v>
      </c>
      <c r="CH12" s="506">
        <f t="shared" si="8"/>
        <v>5.1086174672734268</v>
      </c>
      <c r="CI12" s="421"/>
      <c r="CJ12" s="262"/>
    </row>
    <row r="13" spans="1:90">
      <c r="A13" s="226" t="s">
        <v>52</v>
      </c>
      <c r="B13" s="108">
        <v>55.515999999999998</v>
      </c>
      <c r="C13" s="109">
        <v>83.834000000000003</v>
      </c>
      <c r="D13" s="109">
        <v>60.353000000000002</v>
      </c>
      <c r="E13" s="109">
        <v>31.013999999999999</v>
      </c>
      <c r="F13" s="109">
        <v>28.736999999999998</v>
      </c>
      <c r="G13" s="109">
        <v>43.8</v>
      </c>
      <c r="H13" s="109">
        <v>41.728999999999999</v>
      </c>
      <c r="I13" s="109">
        <v>34.402999999999999</v>
      </c>
      <c r="J13" s="109">
        <v>26.062000000000001</v>
      </c>
      <c r="K13" s="109">
        <v>33.002000000000002</v>
      </c>
      <c r="L13" s="109">
        <v>22.050999999999998</v>
      </c>
      <c r="M13" s="109">
        <v>19.178000000000001</v>
      </c>
      <c r="N13" s="108">
        <v>36.326999999999998</v>
      </c>
      <c r="O13" s="109">
        <v>59.813000000000002</v>
      </c>
      <c r="P13" s="109">
        <v>15.994</v>
      </c>
      <c r="Q13" s="109">
        <v>5.2679999999999998</v>
      </c>
      <c r="R13" s="109">
        <v>7.8319999999999999</v>
      </c>
      <c r="S13" s="109">
        <v>30.256</v>
      </c>
      <c r="T13" s="109">
        <v>57.984000000000002</v>
      </c>
      <c r="U13" s="109">
        <v>47.976999999999997</v>
      </c>
      <c r="V13" s="109">
        <v>69.412999999999997</v>
      </c>
      <c r="W13" s="109">
        <v>57.298999999999999</v>
      </c>
      <c r="X13" s="109">
        <v>29.184999999999999</v>
      </c>
      <c r="Y13" s="109">
        <v>36.143999999999998</v>
      </c>
      <c r="Z13" s="108">
        <v>35.369999999999997</v>
      </c>
      <c r="AA13" s="109">
        <v>90.23</v>
      </c>
      <c r="AB13" s="109">
        <v>53.38</v>
      </c>
      <c r="AC13" s="109">
        <v>35.229999999999997</v>
      </c>
      <c r="AD13" s="109">
        <v>45.87</v>
      </c>
      <c r="AE13" s="109">
        <v>50.64</v>
      </c>
      <c r="AF13" s="109">
        <v>41.62</v>
      </c>
      <c r="AG13" s="109">
        <v>37.03</v>
      </c>
      <c r="AH13" s="109">
        <v>21.35</v>
      </c>
      <c r="AI13" s="109">
        <v>22.73</v>
      </c>
      <c r="AJ13" s="109">
        <v>24.07</v>
      </c>
      <c r="AK13" s="109">
        <v>28.99</v>
      </c>
      <c r="AL13" s="108">
        <v>84.062380378202803</v>
      </c>
      <c r="AM13" s="109">
        <v>30.469727563145099</v>
      </c>
      <c r="AN13" s="109">
        <v>28.679128942343201</v>
      </c>
      <c r="AO13" s="109">
        <v>34.596919673606699</v>
      </c>
      <c r="AP13" s="109">
        <v>28.5050388690773</v>
      </c>
      <c r="AQ13" s="109">
        <v>34.971178797184201</v>
      </c>
      <c r="AR13" s="109">
        <v>24.790976692236999</v>
      </c>
      <c r="AS13" s="109">
        <v>22.031132646423501</v>
      </c>
      <c r="AT13" s="109">
        <v>28.2627647627756</v>
      </c>
      <c r="AU13" s="109">
        <v>25.169773584525899</v>
      </c>
      <c r="AV13" s="109">
        <v>55.213954154422801</v>
      </c>
      <c r="AW13" s="109">
        <v>53.739275010306201</v>
      </c>
      <c r="AX13" s="425">
        <v>56.21</v>
      </c>
      <c r="AY13" s="426">
        <v>122</v>
      </c>
      <c r="AZ13" s="426">
        <v>97.11</v>
      </c>
      <c r="BA13" s="426">
        <v>56.57</v>
      </c>
      <c r="BB13" s="426">
        <v>51.47</v>
      </c>
      <c r="BC13" s="426">
        <v>47.08</v>
      </c>
      <c r="BD13" s="426">
        <v>43.79</v>
      </c>
      <c r="BE13" s="426">
        <v>24.31</v>
      </c>
      <c r="BF13" s="426">
        <v>32.28</v>
      </c>
      <c r="BG13" s="426">
        <v>18.420000000000002</v>
      </c>
      <c r="BH13" s="426">
        <v>24.18</v>
      </c>
      <c r="BI13" s="426">
        <v>39.909999999999997</v>
      </c>
      <c r="BJ13" s="425">
        <v>46.754027240140999</v>
      </c>
      <c r="BK13" s="426">
        <v>24.258407546874601</v>
      </c>
      <c r="BL13" s="426">
        <v>17.819538391844976</v>
      </c>
      <c r="BM13" s="426">
        <v>23.94578498170014</v>
      </c>
      <c r="BN13" s="426">
        <v>28.768497427525691</v>
      </c>
      <c r="BO13" s="426">
        <v>43.999846642782146</v>
      </c>
      <c r="BP13" s="426">
        <v>69.188875792003842</v>
      </c>
      <c r="BQ13" s="426">
        <v>52.272577217637519</v>
      </c>
      <c r="BR13" s="426">
        <v>23.761591501149226</v>
      </c>
      <c r="BS13" s="426">
        <v>4.974411630654278</v>
      </c>
      <c r="BT13" s="426">
        <v>5.6647794508181821</v>
      </c>
      <c r="BU13" s="426">
        <v>9.4698110246860967</v>
      </c>
      <c r="BV13" s="425">
        <v>28.08</v>
      </c>
      <c r="BW13" s="426">
        <v>65.099999999999994</v>
      </c>
      <c r="BX13" s="426">
        <v>67.78</v>
      </c>
      <c r="BY13" s="426">
        <v>76.94</v>
      </c>
      <c r="BZ13" s="426">
        <v>98.71</v>
      </c>
      <c r="CA13" s="426">
        <v>79.78</v>
      </c>
      <c r="CB13" s="426">
        <v>21.3</v>
      </c>
      <c r="CC13" s="426">
        <v>30.88</v>
      </c>
      <c r="CD13" s="426">
        <v>69.709999999999994</v>
      </c>
      <c r="CE13" s="426">
        <v>80.56</v>
      </c>
      <c r="CF13" s="426">
        <v>18.68</v>
      </c>
      <c r="CG13" s="426">
        <v>60.78</v>
      </c>
      <c r="CH13" s="506">
        <f t="shared" si="8"/>
        <v>5.4182906967792128</v>
      </c>
      <c r="CI13" s="421"/>
      <c r="CJ13" s="262"/>
    </row>
    <row r="14" spans="1:90">
      <c r="A14" s="226" t="s">
        <v>53</v>
      </c>
      <c r="B14" s="108">
        <v>0.41699999999999998</v>
      </c>
      <c r="C14" s="109">
        <v>0.42199999999999999</v>
      </c>
      <c r="D14" s="109">
        <v>0.54900000000000004</v>
      </c>
      <c r="E14" s="109">
        <v>0.51400000000000001</v>
      </c>
      <c r="F14" s="109">
        <v>0.47899999999999998</v>
      </c>
      <c r="G14" s="109">
        <v>0.39800000000000002</v>
      </c>
      <c r="H14" s="109">
        <v>0.45200000000000001</v>
      </c>
      <c r="I14" s="109">
        <v>0.57399999999999995</v>
      </c>
      <c r="J14" s="109">
        <v>0.624</v>
      </c>
      <c r="K14" s="109">
        <v>0.437</v>
      </c>
      <c r="L14" s="109">
        <v>0.48599999999999999</v>
      </c>
      <c r="M14" s="109">
        <v>0.46400000000000002</v>
      </c>
      <c r="N14" s="108">
        <v>0.45700000000000002</v>
      </c>
      <c r="O14" s="109">
        <v>0.42</v>
      </c>
      <c r="P14" s="109">
        <v>0.63</v>
      </c>
      <c r="Q14" s="109">
        <v>0.45400000000000001</v>
      </c>
      <c r="R14" s="109">
        <v>0.57099999999999995</v>
      </c>
      <c r="S14" s="109">
        <v>0.59299999999999997</v>
      </c>
      <c r="T14" s="109">
        <v>0.60399999999999998</v>
      </c>
      <c r="U14" s="109">
        <v>0.51700000000000002</v>
      </c>
      <c r="V14" s="109">
        <v>0.49</v>
      </c>
      <c r="W14" s="109">
        <v>0.443</v>
      </c>
      <c r="X14" s="109">
        <v>0.442</v>
      </c>
      <c r="Y14" s="109">
        <v>0.42799999999999999</v>
      </c>
      <c r="Z14" s="108">
        <v>0.56000000000000005</v>
      </c>
      <c r="AA14" s="109">
        <v>0.7</v>
      </c>
      <c r="AB14" s="109">
        <v>0.51</v>
      </c>
      <c r="AC14" s="109">
        <v>0.6</v>
      </c>
      <c r="AD14" s="109">
        <v>0.51</v>
      </c>
      <c r="AE14" s="109">
        <v>0.45</v>
      </c>
      <c r="AF14" s="109">
        <v>0.45</v>
      </c>
      <c r="AG14" s="109">
        <v>0.32</v>
      </c>
      <c r="AH14" s="109">
        <v>0.45</v>
      </c>
      <c r="AI14" s="109">
        <v>0.47</v>
      </c>
      <c r="AJ14" s="109">
        <v>0.46</v>
      </c>
      <c r="AK14" s="109">
        <v>0.56000000000000005</v>
      </c>
      <c r="AL14" s="108">
        <v>0.64830857200000003</v>
      </c>
      <c r="AM14" s="109">
        <v>0.71003159599999999</v>
      </c>
      <c r="AN14" s="109">
        <v>0.64064587799999995</v>
      </c>
      <c r="AO14" s="109">
        <v>0.48953811800000002</v>
      </c>
      <c r="AP14" s="109">
        <v>0.61504687400000002</v>
      </c>
      <c r="AQ14" s="109">
        <v>0.55863595799999999</v>
      </c>
      <c r="AR14" s="109">
        <v>0.55084312800000002</v>
      </c>
      <c r="AS14" s="109">
        <v>0.61736936799999997</v>
      </c>
      <c r="AT14" s="109">
        <v>0.57384545799999997</v>
      </c>
      <c r="AU14" s="109">
        <v>0.477667226</v>
      </c>
      <c r="AV14" s="109">
        <v>0.61919085799999996</v>
      </c>
      <c r="AW14" s="109">
        <v>0.59558006200000002</v>
      </c>
      <c r="AX14" s="425">
        <v>0.43</v>
      </c>
      <c r="AY14" s="426">
        <v>0.43</v>
      </c>
      <c r="AZ14" s="426">
        <v>0.63</v>
      </c>
      <c r="BA14" s="426">
        <v>0.62</v>
      </c>
      <c r="BB14" s="426">
        <v>0.55000000000000004</v>
      </c>
      <c r="BC14" s="426">
        <v>0.48</v>
      </c>
      <c r="BD14" s="426">
        <v>0.51</v>
      </c>
      <c r="BE14" s="426">
        <v>0.5</v>
      </c>
      <c r="BF14" s="426">
        <v>0.49</v>
      </c>
      <c r="BG14" s="426">
        <v>0.55000000000000004</v>
      </c>
      <c r="BH14" s="426">
        <v>0.52</v>
      </c>
      <c r="BI14" s="426">
        <v>0.44</v>
      </c>
      <c r="BJ14" s="425">
        <v>0.46488189599999968</v>
      </c>
      <c r="BK14" s="426">
        <v>0.55441233644196952</v>
      </c>
      <c r="BL14" s="426">
        <v>0.5225236806000001</v>
      </c>
      <c r="BM14" s="426">
        <v>0.50867787400000009</v>
      </c>
      <c r="BN14" s="426">
        <v>0.46007562800000007</v>
      </c>
      <c r="BO14" s="426">
        <v>0.27742407200000002</v>
      </c>
      <c r="BP14" s="426">
        <v>0.24851358999999928</v>
      </c>
      <c r="BQ14" s="426">
        <v>0.34226828925802988</v>
      </c>
      <c r="BR14" s="426">
        <v>0.47218908599999893</v>
      </c>
      <c r="BS14" s="426">
        <v>0.4273871099999989</v>
      </c>
      <c r="BT14" s="426">
        <v>0.54216184999999983</v>
      </c>
      <c r="BU14" s="426">
        <v>0.53736331999999998</v>
      </c>
      <c r="BV14" s="425">
        <v>0.61</v>
      </c>
      <c r="BW14" s="426">
        <v>0.69</v>
      </c>
      <c r="BX14" s="426">
        <v>0.63</v>
      </c>
      <c r="BY14" s="426">
        <v>0.55000000000000004</v>
      </c>
      <c r="BZ14" s="426">
        <v>0.59</v>
      </c>
      <c r="CA14" s="426">
        <v>0.63</v>
      </c>
      <c r="CB14" s="426">
        <v>1.1100000000000001</v>
      </c>
      <c r="CC14" s="426">
        <v>0.3</v>
      </c>
      <c r="CD14" s="426">
        <v>0.26</v>
      </c>
      <c r="CE14" s="426">
        <v>0.3</v>
      </c>
      <c r="CF14" s="426">
        <v>0.26</v>
      </c>
      <c r="CG14" s="426">
        <v>0.35</v>
      </c>
      <c r="CH14" s="506">
        <f t="shared" si="8"/>
        <v>-0.34867158405973819</v>
      </c>
      <c r="CI14" s="421"/>
      <c r="CJ14" s="262"/>
    </row>
    <row r="15" spans="1:90">
      <c r="A15" s="132" t="s">
        <v>54</v>
      </c>
      <c r="B15" s="118">
        <f t="shared" ref="B15:X15" si="15">SUM(B16:B17)</f>
        <v>3.5444049999999998</v>
      </c>
      <c r="C15" s="119">
        <f t="shared" si="15"/>
        <v>3.022181076923077</v>
      </c>
      <c r="D15" s="119">
        <f t="shared" si="15"/>
        <v>3.0352713846153847</v>
      </c>
      <c r="E15" s="119">
        <f t="shared" si="15"/>
        <v>2.6814413076923076</v>
      </c>
      <c r="F15" s="119">
        <f t="shared" si="15"/>
        <v>2.9368349999999999</v>
      </c>
      <c r="G15" s="119">
        <f t="shared" si="15"/>
        <v>2.8862239999999999</v>
      </c>
      <c r="H15" s="119">
        <f t="shared" si="15"/>
        <v>2.2705709999999999</v>
      </c>
      <c r="I15" s="119">
        <f t="shared" si="15"/>
        <v>1.291034</v>
      </c>
      <c r="J15" s="119">
        <f t="shared" si="15"/>
        <v>2.084546</v>
      </c>
      <c r="K15" s="119">
        <f t="shared" si="15"/>
        <v>2.4144900000000002</v>
      </c>
      <c r="L15" s="119">
        <f t="shared" si="15"/>
        <v>3.1092149999999998</v>
      </c>
      <c r="M15" s="119">
        <v>2.56</v>
      </c>
      <c r="N15" s="118">
        <f t="shared" si="15"/>
        <v>2.4589999999999996</v>
      </c>
      <c r="O15" s="119">
        <f t="shared" si="15"/>
        <v>3.2120000000000002</v>
      </c>
      <c r="P15" s="119">
        <f t="shared" si="15"/>
        <v>1.5569999999999999</v>
      </c>
      <c r="Q15" s="119">
        <f t="shared" si="15"/>
        <v>0.36699999999999999</v>
      </c>
      <c r="R15" s="119">
        <f t="shared" si="15"/>
        <v>0.57800000000000007</v>
      </c>
      <c r="S15" s="119">
        <f t="shared" si="15"/>
        <v>1.0779999999999998</v>
      </c>
      <c r="T15" s="119">
        <f t="shared" si="15"/>
        <v>3.2149999999999999</v>
      </c>
      <c r="U15" s="119">
        <f t="shared" si="15"/>
        <v>2.2610000000000001</v>
      </c>
      <c r="V15" s="119">
        <f t="shared" si="15"/>
        <v>3.3360000000000003</v>
      </c>
      <c r="W15" s="119">
        <f t="shared" si="15"/>
        <v>3.25</v>
      </c>
      <c r="X15" s="119">
        <f t="shared" si="15"/>
        <v>3.3319999999999999</v>
      </c>
      <c r="Y15" s="119">
        <v>2.56</v>
      </c>
      <c r="Z15" s="118">
        <f>SUM(Z16:Z17)</f>
        <v>3.91</v>
      </c>
      <c r="AA15" s="119">
        <f t="shared" ref="AA15:AK15" si="16">SUM(AA16:AA17)</f>
        <v>3.77</v>
      </c>
      <c r="AB15" s="119">
        <f t="shared" si="16"/>
        <v>3.99</v>
      </c>
      <c r="AC15" s="119">
        <f t="shared" si="16"/>
        <v>3.38</v>
      </c>
      <c r="AD15" s="119">
        <f t="shared" si="16"/>
        <v>3.5100000000000002</v>
      </c>
      <c r="AE15" s="119">
        <f t="shared" si="16"/>
        <v>3.27</v>
      </c>
      <c r="AF15" s="119">
        <f t="shared" si="16"/>
        <v>2.62</v>
      </c>
      <c r="AG15" s="119">
        <f t="shared" si="16"/>
        <v>2.41</v>
      </c>
      <c r="AH15" s="119">
        <f t="shared" si="16"/>
        <v>3.26</v>
      </c>
      <c r="AI15" s="119">
        <f t="shared" si="16"/>
        <v>2.3400000000000003</v>
      </c>
      <c r="AJ15" s="119">
        <f t="shared" si="16"/>
        <v>2.84</v>
      </c>
      <c r="AK15" s="119">
        <f t="shared" si="16"/>
        <v>2.86</v>
      </c>
      <c r="AL15" s="118">
        <f t="shared" ref="AL15:AV15" si="17">SUM(AL16:AL17)</f>
        <v>2.5349688245138497</v>
      </c>
      <c r="AM15" s="119">
        <f t="shared" si="17"/>
        <v>2.70190155852291</v>
      </c>
      <c r="AN15" s="119">
        <f t="shared" si="17"/>
        <v>3.0815101559526399</v>
      </c>
      <c r="AO15" s="119">
        <f t="shared" si="17"/>
        <v>2.4643475653573299</v>
      </c>
      <c r="AP15" s="119">
        <f t="shared" si="17"/>
        <v>3.7920020214144898</v>
      </c>
      <c r="AQ15" s="119">
        <f t="shared" si="17"/>
        <v>3.3038128531765301</v>
      </c>
      <c r="AR15" s="119">
        <f t="shared" si="17"/>
        <v>2.36073199209783</v>
      </c>
      <c r="AS15" s="119">
        <f t="shared" si="17"/>
        <v>3.7401489342318603</v>
      </c>
      <c r="AT15" s="119">
        <f t="shared" si="17"/>
        <v>2.7353048611335997</v>
      </c>
      <c r="AU15" s="119">
        <f t="shared" si="17"/>
        <v>2.6811557358554601</v>
      </c>
      <c r="AV15" s="119">
        <f t="shared" si="17"/>
        <v>3.6462068637741698</v>
      </c>
      <c r="AW15" s="119">
        <f t="shared" ref="AW15" si="18">SUM(AW16:AW17)</f>
        <v>3.0922677132837002</v>
      </c>
      <c r="AX15" s="243">
        <f t="shared" ref="AX15:BI15" si="19">SUM(AX16:AX17)</f>
        <v>3.11</v>
      </c>
      <c r="AY15" s="244">
        <f t="shared" si="19"/>
        <v>3.42</v>
      </c>
      <c r="AZ15" s="244">
        <f t="shared" si="19"/>
        <v>3.04</v>
      </c>
      <c r="BA15" s="244">
        <f t="shared" si="19"/>
        <v>2.5500000000000003</v>
      </c>
      <c r="BB15" s="244">
        <f t="shared" si="19"/>
        <v>2.65</v>
      </c>
      <c r="BC15" s="244">
        <f t="shared" si="19"/>
        <v>1.53</v>
      </c>
      <c r="BD15" s="244">
        <f t="shared" si="19"/>
        <v>1.78</v>
      </c>
      <c r="BE15" s="244">
        <f t="shared" si="19"/>
        <v>1.73</v>
      </c>
      <c r="BF15" s="244">
        <f t="shared" si="19"/>
        <v>2.06</v>
      </c>
      <c r="BG15" s="244">
        <f t="shared" si="19"/>
        <v>1.69</v>
      </c>
      <c r="BH15" s="244">
        <f t="shared" si="19"/>
        <v>1.9900000000000002</v>
      </c>
      <c r="BI15" s="244">
        <f t="shared" si="19"/>
        <v>1.6300000000000001</v>
      </c>
      <c r="BJ15" s="243">
        <f t="shared" ref="BJ15:BU15" si="20">SUM(BJ16:BJ17)</f>
        <v>1.8301417142818948</v>
      </c>
      <c r="BK15" s="244">
        <f t="shared" si="20"/>
        <v>1.8509851590897384</v>
      </c>
      <c r="BL15" s="244">
        <f t="shared" si="20"/>
        <v>2.0030570541637909</v>
      </c>
      <c r="BM15" s="244">
        <f t="shared" si="20"/>
        <v>2.1279653699203416</v>
      </c>
      <c r="BN15" s="244">
        <f t="shared" si="20"/>
        <v>2.3883321774042017</v>
      </c>
      <c r="BO15" s="244">
        <f t="shared" si="20"/>
        <v>2.8254491229711771</v>
      </c>
      <c r="BP15" s="244">
        <f t="shared" si="20"/>
        <v>1.6949964653859291</v>
      </c>
      <c r="BQ15" s="244">
        <f t="shared" si="20"/>
        <v>1.9612148323258485</v>
      </c>
      <c r="BR15" s="244">
        <f t="shared" si="20"/>
        <v>1.8177822270804496</v>
      </c>
      <c r="BS15" s="244">
        <f t="shared" si="20"/>
        <v>2.4637745324166573</v>
      </c>
      <c r="BT15" s="244">
        <f t="shared" si="20"/>
        <v>1.9033716242926528</v>
      </c>
      <c r="BU15" s="244">
        <f t="shared" si="20"/>
        <v>1.8040937726323092</v>
      </c>
      <c r="BV15" s="243">
        <f t="shared" ref="BV15:CG15" si="21">SUM(BV16:BV17)</f>
        <v>1.85</v>
      </c>
      <c r="BW15" s="244">
        <f t="shared" si="21"/>
        <v>1.61</v>
      </c>
      <c r="BX15" s="244">
        <f t="shared" si="21"/>
        <v>1.79</v>
      </c>
      <c r="BY15" s="244">
        <f t="shared" si="21"/>
        <v>1.6600000000000001</v>
      </c>
      <c r="BZ15" s="244">
        <f t="shared" si="21"/>
        <v>1.6600000000000001</v>
      </c>
      <c r="CA15" s="244">
        <f t="shared" si="21"/>
        <v>1.06</v>
      </c>
      <c r="CB15" s="244">
        <f t="shared" si="21"/>
        <v>1.07</v>
      </c>
      <c r="CC15" s="244">
        <f t="shared" si="21"/>
        <v>0.62</v>
      </c>
      <c r="CD15" s="244">
        <f t="shared" si="21"/>
        <v>0.87</v>
      </c>
      <c r="CE15" s="244">
        <f t="shared" si="21"/>
        <v>1.78</v>
      </c>
      <c r="CF15" s="244">
        <f t="shared" si="21"/>
        <v>0.78999999999999992</v>
      </c>
      <c r="CG15" s="244">
        <f t="shared" si="21"/>
        <v>1.04</v>
      </c>
      <c r="CH15" s="506">
        <f t="shared" si="8"/>
        <v>-0.42353329090950664</v>
      </c>
      <c r="CI15" s="421"/>
      <c r="CJ15" s="262"/>
    </row>
    <row r="16" spans="1:90">
      <c r="A16" s="226" t="s">
        <v>52</v>
      </c>
      <c r="B16" s="108">
        <v>3.5179999999999998</v>
      </c>
      <c r="C16" s="109">
        <v>2.9660000000000002</v>
      </c>
      <c r="D16" s="109">
        <v>2.9990000000000001</v>
      </c>
      <c r="E16" s="109">
        <v>2.6539999999999999</v>
      </c>
      <c r="F16" s="109">
        <v>2.8919999999999999</v>
      </c>
      <c r="G16" s="109">
        <v>2.82</v>
      </c>
      <c r="H16" s="109">
        <v>2.198</v>
      </c>
      <c r="I16" s="109">
        <v>1.1719999999999999</v>
      </c>
      <c r="J16" s="109">
        <v>1.9810000000000001</v>
      </c>
      <c r="K16" s="109">
        <v>2.2400000000000002</v>
      </c>
      <c r="L16" s="109">
        <v>3.0169999999999999</v>
      </c>
      <c r="M16" s="109">
        <v>2.4889999999999999</v>
      </c>
      <c r="N16" s="108">
        <v>2.3769999999999998</v>
      </c>
      <c r="O16" s="109">
        <v>3.1440000000000001</v>
      </c>
      <c r="P16" s="109">
        <v>1.478</v>
      </c>
      <c r="Q16" s="109">
        <v>0.33300000000000002</v>
      </c>
      <c r="R16" s="109">
        <v>0.50900000000000001</v>
      </c>
      <c r="S16" s="109">
        <v>0.95799999999999996</v>
      </c>
      <c r="T16" s="109">
        <v>3.0649999999999999</v>
      </c>
      <c r="U16" s="109">
        <v>2.085</v>
      </c>
      <c r="V16" s="109">
        <v>3.1440000000000001</v>
      </c>
      <c r="W16" s="109">
        <v>3.0339999999999998</v>
      </c>
      <c r="X16" s="109">
        <v>3.1949999999999998</v>
      </c>
      <c r="Y16" s="109">
        <v>2.5339999999999998</v>
      </c>
      <c r="Z16" s="108">
        <v>3.83</v>
      </c>
      <c r="AA16" s="109">
        <v>3.75</v>
      </c>
      <c r="AB16" s="109">
        <v>3.91</v>
      </c>
      <c r="AC16" s="109">
        <v>3.32</v>
      </c>
      <c r="AD16" s="109">
        <v>3.37</v>
      </c>
      <c r="AE16" s="109">
        <v>3.18</v>
      </c>
      <c r="AF16" s="109">
        <v>2.5</v>
      </c>
      <c r="AG16" s="109">
        <v>2.2400000000000002</v>
      </c>
      <c r="AH16" s="109">
        <v>3.19</v>
      </c>
      <c r="AI16" s="109">
        <v>2.2400000000000002</v>
      </c>
      <c r="AJ16" s="109">
        <v>2.76</v>
      </c>
      <c r="AK16" s="109">
        <v>2.83</v>
      </c>
      <c r="AL16" s="108">
        <v>2.4078188245138499</v>
      </c>
      <c r="AM16" s="109">
        <v>2.5931735585229099</v>
      </c>
      <c r="AN16" s="109">
        <v>3.0095881559526401</v>
      </c>
      <c r="AO16" s="109">
        <v>2.36899356535733</v>
      </c>
      <c r="AP16" s="109">
        <v>3.6780650214144899</v>
      </c>
      <c r="AQ16" s="109">
        <v>3.1710178531765298</v>
      </c>
      <c r="AR16" s="109">
        <v>2.1940589920978302</v>
      </c>
      <c r="AS16" s="109">
        <v>3.5678629342318602</v>
      </c>
      <c r="AT16" s="109">
        <v>2.4506338611335998</v>
      </c>
      <c r="AU16" s="109">
        <v>2.4763517358554599</v>
      </c>
      <c r="AV16" s="109">
        <v>3.4845908637741698</v>
      </c>
      <c r="AW16" s="109">
        <v>2.9715567132837002</v>
      </c>
      <c r="AX16" s="425">
        <v>3</v>
      </c>
      <c r="AY16" s="426">
        <v>3.31</v>
      </c>
      <c r="AZ16" s="426">
        <v>2.89</v>
      </c>
      <c r="BA16" s="426">
        <v>2.4500000000000002</v>
      </c>
      <c r="BB16" s="426">
        <v>2.54</v>
      </c>
      <c r="BC16" s="426">
        <v>1.43</v>
      </c>
      <c r="BD16" s="426">
        <v>1.5</v>
      </c>
      <c r="BE16" s="426">
        <v>1.58</v>
      </c>
      <c r="BF16" s="426">
        <v>1.91</v>
      </c>
      <c r="BG16" s="426">
        <v>1.57</v>
      </c>
      <c r="BH16" s="426">
        <v>1.62</v>
      </c>
      <c r="BI16" s="426">
        <v>1.54</v>
      </c>
      <c r="BJ16" s="425">
        <v>1.7851652521999999</v>
      </c>
      <c r="BK16" s="426">
        <v>1.7813121278000001</v>
      </c>
      <c r="BL16" s="426">
        <v>1.9542933876999999</v>
      </c>
      <c r="BM16" s="426">
        <v>2.0724236304999999</v>
      </c>
      <c r="BN16" s="426">
        <v>2.3026929299000001</v>
      </c>
      <c r="BO16" s="426">
        <v>2.7347668213000005</v>
      </c>
      <c r="BP16" s="426">
        <v>1.5527404423</v>
      </c>
      <c r="BQ16" s="426">
        <v>1.8892074161999999</v>
      </c>
      <c r="BR16" s="426">
        <v>1.7295553604999996</v>
      </c>
      <c r="BS16" s="426">
        <v>2.3745681493999995</v>
      </c>
      <c r="BT16" s="426">
        <v>1.8079186063999999</v>
      </c>
      <c r="BU16" s="426">
        <v>1.7412104428000001</v>
      </c>
      <c r="BV16" s="425">
        <v>1.79</v>
      </c>
      <c r="BW16" s="426">
        <v>1.54</v>
      </c>
      <c r="BX16" s="426">
        <v>1.72</v>
      </c>
      <c r="BY16" s="426">
        <v>1.59</v>
      </c>
      <c r="BZ16" s="426">
        <v>1.58</v>
      </c>
      <c r="CA16" s="426">
        <v>0.98</v>
      </c>
      <c r="CB16" s="426">
        <v>0.99</v>
      </c>
      <c r="CC16" s="426">
        <v>0.54</v>
      </c>
      <c r="CD16" s="426">
        <v>0.79</v>
      </c>
      <c r="CE16" s="426">
        <v>1.7</v>
      </c>
      <c r="CF16" s="426">
        <v>0.71</v>
      </c>
      <c r="CG16" s="426">
        <v>0.96</v>
      </c>
      <c r="CH16" s="506">
        <f t="shared" si="8"/>
        <v>-0.44865940589223308</v>
      </c>
      <c r="CI16" s="421"/>
      <c r="CJ16" s="262"/>
    </row>
    <row r="17" spans="1:88">
      <c r="A17" s="226" t="s">
        <v>53</v>
      </c>
      <c r="B17" s="108">
        <v>2.6405000000000001E-2</v>
      </c>
      <c r="C17" s="109">
        <v>5.6181076923076903E-2</v>
      </c>
      <c r="D17" s="109">
        <v>3.6271384615384601E-2</v>
      </c>
      <c r="E17" s="109">
        <v>2.7441307692307699E-2</v>
      </c>
      <c r="F17" s="109">
        <v>4.4835E-2</v>
      </c>
      <c r="G17" s="109">
        <v>6.6224000000000005E-2</v>
      </c>
      <c r="H17" s="109">
        <v>7.2570999999999997E-2</v>
      </c>
      <c r="I17" s="109">
        <v>0.119034</v>
      </c>
      <c r="J17" s="109">
        <v>0.103546</v>
      </c>
      <c r="K17" s="109">
        <v>0.17449000000000001</v>
      </c>
      <c r="L17" s="109">
        <v>9.2215000000000005E-2</v>
      </c>
      <c r="M17" s="109">
        <v>7.4897500000000006E-2</v>
      </c>
      <c r="N17" s="108">
        <v>8.2000000000000003E-2</v>
      </c>
      <c r="O17" s="109">
        <v>6.8000000000000005E-2</v>
      </c>
      <c r="P17" s="109">
        <v>7.9000000000000001E-2</v>
      </c>
      <c r="Q17" s="109">
        <v>3.4000000000000002E-2</v>
      </c>
      <c r="R17" s="109">
        <v>6.9000000000000006E-2</v>
      </c>
      <c r="S17" s="109">
        <v>0.12</v>
      </c>
      <c r="T17" s="109">
        <v>0.15</v>
      </c>
      <c r="U17" s="109">
        <v>0.17599999999999999</v>
      </c>
      <c r="V17" s="109">
        <v>0.192</v>
      </c>
      <c r="W17" s="109">
        <v>0.216</v>
      </c>
      <c r="X17" s="109">
        <v>0.13700000000000001</v>
      </c>
      <c r="Y17" s="109">
        <v>0.109</v>
      </c>
      <c r="Z17" s="108">
        <v>0.08</v>
      </c>
      <c r="AA17" s="109">
        <v>0.02</v>
      </c>
      <c r="AB17" s="109">
        <v>0.08</v>
      </c>
      <c r="AC17" s="109">
        <v>0.06</v>
      </c>
      <c r="AD17" s="109">
        <v>0.14000000000000001</v>
      </c>
      <c r="AE17" s="109">
        <v>0.09</v>
      </c>
      <c r="AF17" s="109">
        <v>0.12</v>
      </c>
      <c r="AG17" s="109">
        <v>0.17</v>
      </c>
      <c r="AH17" s="109">
        <v>7.0000000000000007E-2</v>
      </c>
      <c r="AI17" s="109">
        <v>0.1</v>
      </c>
      <c r="AJ17" s="109">
        <v>0.08</v>
      </c>
      <c r="AK17" s="109">
        <v>0.03</v>
      </c>
      <c r="AL17" s="108">
        <v>0.12715000000000001</v>
      </c>
      <c r="AM17" s="109">
        <v>0.10872800000000001</v>
      </c>
      <c r="AN17" s="109">
        <v>7.1922E-2</v>
      </c>
      <c r="AO17" s="109">
        <v>9.5353999999999994E-2</v>
      </c>
      <c r="AP17" s="109">
        <v>0.113937</v>
      </c>
      <c r="AQ17" s="109">
        <v>0.132795</v>
      </c>
      <c r="AR17" s="109">
        <v>0.16667299999999999</v>
      </c>
      <c r="AS17" s="109">
        <v>0.17228599999999999</v>
      </c>
      <c r="AT17" s="109">
        <v>0.28467100000000001</v>
      </c>
      <c r="AU17" s="109">
        <v>0.20480400000000001</v>
      </c>
      <c r="AV17" s="109">
        <v>0.16161600000000001</v>
      </c>
      <c r="AW17" s="109">
        <v>0.120711</v>
      </c>
      <c r="AX17" s="425">
        <v>0.11</v>
      </c>
      <c r="AY17" s="426">
        <v>0.11</v>
      </c>
      <c r="AZ17" s="426">
        <v>0.15</v>
      </c>
      <c r="BA17" s="426">
        <v>0.1</v>
      </c>
      <c r="BB17" s="426">
        <v>0.11</v>
      </c>
      <c r="BC17" s="426">
        <v>0.1</v>
      </c>
      <c r="BD17" s="426">
        <v>0.28000000000000003</v>
      </c>
      <c r="BE17" s="426">
        <v>0.15</v>
      </c>
      <c r="BF17" s="426">
        <v>0.15</v>
      </c>
      <c r="BG17" s="426">
        <v>0.12</v>
      </c>
      <c r="BH17" s="426">
        <v>0.37</v>
      </c>
      <c r="BI17" s="426">
        <v>0.09</v>
      </c>
      <c r="BJ17" s="425">
        <v>4.4976462081894861E-2</v>
      </c>
      <c r="BK17" s="426">
        <v>6.9673031289738341E-2</v>
      </c>
      <c r="BL17" s="426">
        <v>4.87636664637911E-2</v>
      </c>
      <c r="BM17" s="426">
        <v>5.5541739420341886E-2</v>
      </c>
      <c r="BN17" s="426">
        <v>8.5639247504201516E-2</v>
      </c>
      <c r="BO17" s="426">
        <v>9.0682301671176552E-2</v>
      </c>
      <c r="BP17" s="426">
        <v>0.14225602308592905</v>
      </c>
      <c r="BQ17" s="426">
        <v>7.2007416125848642E-2</v>
      </c>
      <c r="BR17" s="426">
        <v>8.8226866580449967E-2</v>
      </c>
      <c r="BS17" s="426">
        <v>8.9206383016658036E-2</v>
      </c>
      <c r="BT17" s="426">
        <v>9.5453017892652953E-2</v>
      </c>
      <c r="BU17" s="426">
        <v>6.2883329832308932E-2</v>
      </c>
      <c r="BV17" s="425">
        <v>0.06</v>
      </c>
      <c r="BW17" s="426">
        <v>7.0000000000000007E-2</v>
      </c>
      <c r="BX17" s="426">
        <v>7.0000000000000007E-2</v>
      </c>
      <c r="BY17" s="426">
        <v>7.0000000000000007E-2</v>
      </c>
      <c r="BZ17" s="426">
        <v>0.08</v>
      </c>
      <c r="CA17" s="426">
        <v>0.08</v>
      </c>
      <c r="CB17" s="426">
        <v>0.08</v>
      </c>
      <c r="CC17" s="426">
        <v>0.08</v>
      </c>
      <c r="CD17" s="426">
        <v>0.08</v>
      </c>
      <c r="CE17" s="426">
        <v>0.08</v>
      </c>
      <c r="CF17" s="426">
        <v>0.08</v>
      </c>
      <c r="CG17" s="426">
        <v>0.08</v>
      </c>
      <c r="CH17" s="506">
        <f t="shared" si="8"/>
        <v>0.27219726139401512</v>
      </c>
      <c r="CI17" s="421"/>
      <c r="CJ17" s="262"/>
    </row>
    <row r="18" spans="1:88">
      <c r="A18" s="84" t="s">
        <v>56</v>
      </c>
      <c r="B18" s="85">
        <f t="shared" ref="B18:L18" si="22">SUM(B19:B20)</f>
        <v>78.046198000000004</v>
      </c>
      <c r="C18" s="86">
        <f t="shared" si="22"/>
        <v>7.9633579999999995</v>
      </c>
      <c r="D18" s="86">
        <f t="shared" si="22"/>
        <v>1.7950000000000001E-2</v>
      </c>
      <c r="E18" s="86">
        <f t="shared" si="22"/>
        <v>29.829726000000001</v>
      </c>
      <c r="F18" s="86">
        <f t="shared" si="22"/>
        <v>290.36574200000001</v>
      </c>
      <c r="G18" s="86">
        <f t="shared" si="22"/>
        <v>182.317342</v>
      </c>
      <c r="H18" s="86">
        <f t="shared" si="22"/>
        <v>54.590514999999996</v>
      </c>
      <c r="I18" s="86">
        <f t="shared" si="22"/>
        <v>0.838001</v>
      </c>
      <c r="J18" s="86">
        <f t="shared" si="22"/>
        <v>1.7010000000000001E-2</v>
      </c>
      <c r="K18" s="86">
        <f t="shared" si="22"/>
        <v>0.52429000000000003</v>
      </c>
      <c r="L18" s="86">
        <f t="shared" si="22"/>
        <v>191.24079525000002</v>
      </c>
      <c r="M18" s="86">
        <v>79.77</v>
      </c>
      <c r="N18" s="85">
        <f t="shared" ref="N18:AO18" si="23">SUM(N19:N20)</f>
        <v>1.3733200000000001</v>
      </c>
      <c r="O18" s="86">
        <f t="shared" si="23"/>
        <v>5.8799999999999998E-3</v>
      </c>
      <c r="P18" s="86">
        <f t="shared" si="23"/>
        <v>5.4000000000000001E-4</v>
      </c>
      <c r="Q18" s="86">
        <f t="shared" si="23"/>
        <v>6.4100000000000004E-2</v>
      </c>
      <c r="R18" s="86">
        <f t="shared" si="23"/>
        <v>151.55832000000001</v>
      </c>
      <c r="S18" s="86">
        <f t="shared" si="23"/>
        <v>361.37448000000001</v>
      </c>
      <c r="T18" s="86">
        <f t="shared" si="23"/>
        <v>134.56650999999999</v>
      </c>
      <c r="U18" s="86">
        <f t="shared" si="23"/>
        <v>7.016E-2</v>
      </c>
      <c r="V18" s="86">
        <f t="shared" si="23"/>
        <v>0.12683</v>
      </c>
      <c r="W18" s="86">
        <f t="shared" si="23"/>
        <v>0.25905</v>
      </c>
      <c r="X18" s="86">
        <f t="shared" si="23"/>
        <v>194.27058</v>
      </c>
      <c r="Y18" s="86">
        <f t="shared" si="23"/>
        <v>374.25247999999999</v>
      </c>
      <c r="Z18" s="85">
        <f t="shared" si="23"/>
        <v>155.47</v>
      </c>
      <c r="AA18" s="86">
        <f t="shared" ref="AA18:AK18" si="24">SUM(AA19:AA20)</f>
        <v>8.73</v>
      </c>
      <c r="AB18" s="86">
        <f t="shared" si="24"/>
        <v>17.739999999999998</v>
      </c>
      <c r="AC18" s="86">
        <f t="shared" si="24"/>
        <v>79.580000000000013</v>
      </c>
      <c r="AD18" s="86">
        <f t="shared" si="24"/>
        <v>366.08</v>
      </c>
      <c r="AE18" s="86">
        <f t="shared" si="24"/>
        <v>199.45</v>
      </c>
      <c r="AF18" s="86">
        <f t="shared" si="24"/>
        <v>54.300000000000004</v>
      </c>
      <c r="AG18" s="86">
        <f t="shared" si="24"/>
        <v>0.65</v>
      </c>
      <c r="AH18" s="86">
        <f t="shared" si="24"/>
        <v>3.3000000000000002E-2</v>
      </c>
      <c r="AI18" s="86">
        <f t="shared" si="24"/>
        <v>0.30000000000000004</v>
      </c>
      <c r="AJ18" s="86">
        <f t="shared" si="24"/>
        <v>234.23</v>
      </c>
      <c r="AK18" s="86">
        <f t="shared" si="24"/>
        <v>291.16000000000003</v>
      </c>
      <c r="AL18" s="85">
        <f t="shared" si="23"/>
        <v>30.50374023480261</v>
      </c>
      <c r="AM18" s="86">
        <f t="shared" si="23"/>
        <v>10.47938570541894</v>
      </c>
      <c r="AN18" s="86">
        <f t="shared" si="23"/>
        <v>9.5595674870758351</v>
      </c>
      <c r="AO18" s="86">
        <f t="shared" si="23"/>
        <v>6.9181844640725396</v>
      </c>
      <c r="AP18" s="86">
        <f>+SUM(AP19:AP20)</f>
        <v>276.44607287055362</v>
      </c>
      <c r="AQ18" s="86">
        <f t="shared" ref="AQ18:AW18" si="25">SUM(AQ19:AQ20)</f>
        <v>257.52021881576218</v>
      </c>
      <c r="AR18" s="86">
        <f t="shared" si="25"/>
        <v>118.77674484203961</v>
      </c>
      <c r="AS18" s="86">
        <f t="shared" si="25"/>
        <v>8.9539251074691748</v>
      </c>
      <c r="AT18" s="86">
        <f t="shared" si="25"/>
        <v>0.22590937592624619</v>
      </c>
      <c r="AU18" s="86">
        <f t="shared" si="25"/>
        <v>0.2600970162025511</v>
      </c>
      <c r="AV18" s="86">
        <f t="shared" si="25"/>
        <v>75.630320804723226</v>
      </c>
      <c r="AW18" s="86">
        <f t="shared" si="25"/>
        <v>262.88269509774756</v>
      </c>
      <c r="AX18" s="432">
        <f t="shared" ref="AX18:BI18" si="26">SUM(AX19:AX20)</f>
        <v>135.84</v>
      </c>
      <c r="AY18" s="433">
        <f t="shared" si="26"/>
        <v>11.03</v>
      </c>
      <c r="AZ18" s="433">
        <f t="shared" si="26"/>
        <v>0.01</v>
      </c>
      <c r="BA18" s="433">
        <f t="shared" si="26"/>
        <v>1.53</v>
      </c>
      <c r="BB18" s="433">
        <f t="shared" si="26"/>
        <v>1.9200000000000002</v>
      </c>
      <c r="BC18" s="433">
        <f t="shared" si="26"/>
        <v>10.27</v>
      </c>
      <c r="BD18" s="433">
        <f t="shared" si="26"/>
        <v>0.01</v>
      </c>
      <c r="BE18" s="433">
        <f t="shared" si="26"/>
        <v>45.2</v>
      </c>
      <c r="BF18" s="433">
        <f t="shared" si="26"/>
        <v>0.09</v>
      </c>
      <c r="BG18" s="433">
        <f t="shared" si="26"/>
        <v>55.82</v>
      </c>
      <c r="BH18" s="433">
        <f t="shared" si="26"/>
        <v>187.77</v>
      </c>
      <c r="BI18" s="433">
        <f t="shared" si="26"/>
        <v>37.270000000000003</v>
      </c>
      <c r="BJ18" s="432">
        <f t="shared" ref="BJ18:BU18" si="27">SUM(BJ19:BJ20)</f>
        <v>31.146135832954549</v>
      </c>
      <c r="BK18" s="433">
        <f t="shared" si="27"/>
        <v>7.8188051867668876E-2</v>
      </c>
      <c r="BL18" s="433">
        <f t="shared" si="27"/>
        <v>0.18658512952956999</v>
      </c>
      <c r="BM18" s="433">
        <f t="shared" si="27"/>
        <v>202.50256233948568</v>
      </c>
      <c r="BN18" s="433">
        <f t="shared" si="27"/>
        <v>415.34003065023859</v>
      </c>
      <c r="BO18" s="433">
        <f t="shared" si="27"/>
        <v>71.379287890195101</v>
      </c>
      <c r="BP18" s="433">
        <f t="shared" si="27"/>
        <v>9.4710444244501577</v>
      </c>
      <c r="BQ18" s="433">
        <f t="shared" si="27"/>
        <v>7.8138166439680856E-2</v>
      </c>
      <c r="BR18" s="433">
        <f t="shared" si="27"/>
        <v>0.16996041502895062</v>
      </c>
      <c r="BS18" s="433">
        <f t="shared" si="27"/>
        <v>0.87852543690509866</v>
      </c>
      <c r="BT18" s="433">
        <f t="shared" si="27"/>
        <v>280.13466140379649</v>
      </c>
      <c r="BU18" s="433">
        <f t="shared" si="27"/>
        <v>264.49111827947519</v>
      </c>
      <c r="BV18" s="432">
        <f t="shared" ref="BV18:CG18" si="28">SUM(BV19:BV20)</f>
        <v>149.63808030021468</v>
      </c>
      <c r="BW18" s="433">
        <f t="shared" si="28"/>
        <v>13.505293264602127</v>
      </c>
      <c r="BX18" s="433">
        <f t="shared" si="28"/>
        <v>14.703769308608656</v>
      </c>
      <c r="BY18" s="433">
        <f t="shared" si="28"/>
        <v>114.16680687291996</v>
      </c>
      <c r="BZ18" s="433">
        <f t="shared" si="28"/>
        <v>361.00775492132834</v>
      </c>
      <c r="CA18" s="433">
        <f t="shared" si="28"/>
        <v>126.54430780247684</v>
      </c>
      <c r="CB18" s="433">
        <f t="shared" si="28"/>
        <v>75.896472370917067</v>
      </c>
      <c r="CC18" s="433">
        <f t="shared" si="28"/>
        <v>1.5028139999999999</v>
      </c>
      <c r="CD18" s="433">
        <f t="shared" si="28"/>
        <v>0</v>
      </c>
      <c r="CE18" s="433">
        <f t="shared" si="28"/>
        <v>0.20755000000000001</v>
      </c>
      <c r="CF18" s="433">
        <f t="shared" si="28"/>
        <v>215.59946843659415</v>
      </c>
      <c r="CG18" s="433">
        <f t="shared" si="28"/>
        <v>203.62048934487262</v>
      </c>
      <c r="CH18" s="505">
        <f t="shared" si="8"/>
        <v>-0.23014243098433074</v>
      </c>
      <c r="CJ18" s="262"/>
    </row>
    <row r="19" spans="1:88">
      <c r="A19" s="132" t="s">
        <v>177</v>
      </c>
      <c r="B19" s="108">
        <v>69.890928000000002</v>
      </c>
      <c r="C19" s="109">
        <v>7.7566899999999999</v>
      </c>
      <c r="D19" s="109">
        <v>0</v>
      </c>
      <c r="E19" s="109">
        <v>25.140039999999999</v>
      </c>
      <c r="F19" s="109">
        <v>252.41031899999999</v>
      </c>
      <c r="G19" s="109">
        <v>161.56144</v>
      </c>
      <c r="H19" s="109">
        <v>47.293354999999998</v>
      </c>
      <c r="I19" s="109">
        <v>0.79501999999999995</v>
      </c>
      <c r="J19" s="109">
        <v>1.6369999999999999E-2</v>
      </c>
      <c r="K19" s="109">
        <v>0.51024000000000003</v>
      </c>
      <c r="L19" s="109">
        <v>170.83755625000001</v>
      </c>
      <c r="M19" s="109">
        <v>74.317813000000001</v>
      </c>
      <c r="N19" s="108">
        <v>1.3144100000000001</v>
      </c>
      <c r="O19" s="109">
        <v>5.5999999999999999E-3</v>
      </c>
      <c r="P19" s="109">
        <v>5.4000000000000001E-4</v>
      </c>
      <c r="Q19" s="109">
        <v>5.9920000000000001E-2</v>
      </c>
      <c r="R19" s="109">
        <v>132.02509000000001</v>
      </c>
      <c r="S19" s="109">
        <v>320.05939000000001</v>
      </c>
      <c r="T19" s="109">
        <v>121.98565000000001</v>
      </c>
      <c r="U19" s="109">
        <v>6.8229999999999999E-2</v>
      </c>
      <c r="V19" s="109">
        <v>0.12293</v>
      </c>
      <c r="W19" s="109">
        <v>0.25192999999999999</v>
      </c>
      <c r="X19" s="109">
        <v>173.58070000000001</v>
      </c>
      <c r="Y19" s="109">
        <v>299.03939000000003</v>
      </c>
      <c r="Z19" s="108">
        <v>128.35</v>
      </c>
      <c r="AA19" s="109">
        <v>8.16</v>
      </c>
      <c r="AB19" s="109">
        <v>16.47</v>
      </c>
      <c r="AC19" s="109">
        <v>69.430000000000007</v>
      </c>
      <c r="AD19" s="109">
        <v>318.81</v>
      </c>
      <c r="AE19" s="109">
        <v>175.04</v>
      </c>
      <c r="AF19" s="109">
        <v>48.56</v>
      </c>
      <c r="AG19" s="109">
        <v>0.61</v>
      </c>
      <c r="AH19" s="109">
        <v>0.03</v>
      </c>
      <c r="AI19" s="109">
        <v>0.27</v>
      </c>
      <c r="AJ19" s="109">
        <v>221.01</v>
      </c>
      <c r="AK19" s="109">
        <v>265.68</v>
      </c>
      <c r="AL19" s="108">
        <v>27.800920204292801</v>
      </c>
      <c r="AM19" s="109">
        <v>9.9110175985967004</v>
      </c>
      <c r="AN19" s="109">
        <v>8.7223125778046207</v>
      </c>
      <c r="AO19" s="109">
        <v>6.2355519763166098</v>
      </c>
      <c r="AP19" s="109">
        <v>251.31246155547299</v>
      </c>
      <c r="AQ19" s="109">
        <v>228.53960345883399</v>
      </c>
      <c r="AR19" s="109">
        <v>106.75793376218201</v>
      </c>
      <c r="AS19" s="109">
        <v>8.7477741746563407</v>
      </c>
      <c r="AT19" s="109">
        <v>0.21589333987856499</v>
      </c>
      <c r="AU19" s="109">
        <v>0.242482848001083</v>
      </c>
      <c r="AV19" s="109">
        <v>73.3723467445202</v>
      </c>
      <c r="AW19" s="109">
        <v>254.54634920891399</v>
      </c>
      <c r="AX19" s="425">
        <v>131.83000000000001</v>
      </c>
      <c r="AY19" s="426">
        <v>10.58</v>
      </c>
      <c r="AZ19" s="426">
        <v>0.01</v>
      </c>
      <c r="BA19" s="426">
        <v>1.44</v>
      </c>
      <c r="BB19" s="426">
        <v>1.83</v>
      </c>
      <c r="BC19" s="426">
        <v>9.4499999999999993</v>
      </c>
      <c r="BD19" s="426">
        <v>0.01</v>
      </c>
      <c r="BE19" s="426">
        <v>42.81</v>
      </c>
      <c r="BF19" s="426">
        <v>0.09</v>
      </c>
      <c r="BG19" s="426">
        <v>54.77</v>
      </c>
      <c r="BH19" s="426">
        <v>185.3</v>
      </c>
      <c r="BI19" s="426">
        <v>36.020000000000003</v>
      </c>
      <c r="BJ19" s="425">
        <v>29.890076909507389</v>
      </c>
      <c r="BK19" s="426">
        <v>7.3878044697695919E-2</v>
      </c>
      <c r="BL19" s="426">
        <v>0.17863532209210511</v>
      </c>
      <c r="BM19" s="426">
        <v>182.75959331107379</v>
      </c>
      <c r="BN19" s="426">
        <v>361.63102683026278</v>
      </c>
      <c r="BO19" s="426">
        <v>59.971155012125145</v>
      </c>
      <c r="BP19" s="426">
        <v>9.2101965001100581</v>
      </c>
      <c r="BQ19" s="426">
        <v>6.95721203819583E-2</v>
      </c>
      <c r="BR19" s="426">
        <v>0.14899966449539404</v>
      </c>
      <c r="BS19" s="426">
        <v>0.78005120604667677</v>
      </c>
      <c r="BT19" s="426">
        <v>261.28504730939585</v>
      </c>
      <c r="BU19" s="426">
        <v>225.83109189502647</v>
      </c>
      <c r="BV19" s="425">
        <v>128.01434652354703</v>
      </c>
      <c r="BW19" s="426">
        <v>12.687547635602632</v>
      </c>
      <c r="BX19" s="426">
        <v>13.36238579601771</v>
      </c>
      <c r="BY19" s="426">
        <v>102.57576243120319</v>
      </c>
      <c r="BZ19" s="426">
        <v>325.40498204804857</v>
      </c>
      <c r="CA19" s="426">
        <v>113.29465284516348</v>
      </c>
      <c r="CB19" s="426">
        <v>70.821919746752698</v>
      </c>
      <c r="CC19" s="426">
        <v>1.4591599999999998</v>
      </c>
      <c r="CD19" s="426">
        <v>0</v>
      </c>
      <c r="CE19" s="426">
        <v>0.19305</v>
      </c>
      <c r="CF19" s="426">
        <v>184.38612133313853</v>
      </c>
      <c r="CG19" s="426">
        <v>173.11747268803774</v>
      </c>
      <c r="CH19" s="506">
        <f t="shared" si="8"/>
        <v>-0.23342055677387297</v>
      </c>
      <c r="CJ19" s="262"/>
    </row>
    <row r="20" spans="1:88">
      <c r="A20" s="136" t="s">
        <v>178</v>
      </c>
      <c r="B20" s="435">
        <v>8.1552699999999998</v>
      </c>
      <c r="C20" s="178">
        <v>0.20666799999999999</v>
      </c>
      <c r="D20" s="178">
        <v>1.7950000000000001E-2</v>
      </c>
      <c r="E20" s="178">
        <v>4.689686</v>
      </c>
      <c r="F20" s="178">
        <v>37.955423000000003</v>
      </c>
      <c r="G20" s="178">
        <v>20.755901999999999</v>
      </c>
      <c r="H20" s="178">
        <v>7.2971599999999999</v>
      </c>
      <c r="I20" s="178">
        <v>4.2980999999999998E-2</v>
      </c>
      <c r="J20" s="178">
        <v>6.4000000000000005E-4</v>
      </c>
      <c r="K20" s="178">
        <v>1.405E-2</v>
      </c>
      <c r="L20" s="178">
        <v>20.403238999999999</v>
      </c>
      <c r="M20" s="178">
        <v>5.4690649999999996</v>
      </c>
      <c r="N20" s="435">
        <v>5.8909999999999997E-2</v>
      </c>
      <c r="O20" s="178">
        <v>2.7999999999999998E-4</v>
      </c>
      <c r="P20" s="178">
        <v>0</v>
      </c>
      <c r="Q20" s="178">
        <v>4.1799999999999997E-3</v>
      </c>
      <c r="R20" s="178">
        <v>19.53323</v>
      </c>
      <c r="S20" s="178">
        <v>41.315089999999998</v>
      </c>
      <c r="T20" s="178">
        <v>12.580859999999999</v>
      </c>
      <c r="U20" s="178">
        <v>1.9300000000000001E-3</v>
      </c>
      <c r="V20" s="178">
        <v>3.8999999999999998E-3</v>
      </c>
      <c r="W20" s="178">
        <v>7.1199999999999996E-3</v>
      </c>
      <c r="X20" s="178">
        <v>20.689879999999999</v>
      </c>
      <c r="Y20" s="178">
        <v>75.213089999999994</v>
      </c>
      <c r="Z20" s="435">
        <v>27.12</v>
      </c>
      <c r="AA20" s="178">
        <v>0.56999999999999995</v>
      </c>
      <c r="AB20" s="178">
        <v>1.27</v>
      </c>
      <c r="AC20" s="178">
        <v>10.15</v>
      </c>
      <c r="AD20" s="178">
        <v>47.27</v>
      </c>
      <c r="AE20" s="178">
        <v>24.41</v>
      </c>
      <c r="AF20" s="178">
        <v>5.74</v>
      </c>
      <c r="AG20" s="178">
        <v>0.04</v>
      </c>
      <c r="AH20" s="178">
        <v>3.0000000000000001E-3</v>
      </c>
      <c r="AI20" s="178">
        <v>0.03</v>
      </c>
      <c r="AJ20" s="178">
        <v>13.22</v>
      </c>
      <c r="AK20" s="178">
        <v>25.48</v>
      </c>
      <c r="AL20" s="435">
        <v>2.7028200305098098</v>
      </c>
      <c r="AM20" s="178">
        <v>0.56836810682223904</v>
      </c>
      <c r="AN20" s="178">
        <v>0.83725490927121504</v>
      </c>
      <c r="AO20" s="178">
        <v>0.68263248775593</v>
      </c>
      <c r="AP20" s="178">
        <v>25.1336113150806</v>
      </c>
      <c r="AQ20" s="178">
        <v>28.980615356928201</v>
      </c>
      <c r="AR20" s="178">
        <v>12.018811079857601</v>
      </c>
      <c r="AS20" s="178">
        <v>0.206150932812835</v>
      </c>
      <c r="AT20" s="178">
        <v>1.00160360476812E-2</v>
      </c>
      <c r="AU20" s="178">
        <v>1.7614168201468099E-2</v>
      </c>
      <c r="AV20" s="178">
        <v>2.2579740602030198</v>
      </c>
      <c r="AW20" s="178">
        <v>8.3363458888335504</v>
      </c>
      <c r="AX20" s="436">
        <v>4.01</v>
      </c>
      <c r="AY20" s="437">
        <v>0.45</v>
      </c>
      <c r="AZ20" s="437">
        <v>0</v>
      </c>
      <c r="BA20" s="437">
        <v>0.09</v>
      </c>
      <c r="BB20" s="437">
        <v>0.09</v>
      </c>
      <c r="BC20" s="437">
        <v>0.82</v>
      </c>
      <c r="BD20" s="437">
        <v>0</v>
      </c>
      <c r="BE20" s="437">
        <v>2.39</v>
      </c>
      <c r="BF20" s="437">
        <v>0</v>
      </c>
      <c r="BG20" s="437">
        <v>1.05</v>
      </c>
      <c r="BH20" s="437">
        <v>2.4700000000000002</v>
      </c>
      <c r="BI20" s="437">
        <v>1.25</v>
      </c>
      <c r="BJ20" s="436">
        <v>1.2560589234471615</v>
      </c>
      <c r="BK20" s="437">
        <v>4.3100071699729535E-3</v>
      </c>
      <c r="BL20" s="437">
        <v>7.9498074374648679E-3</v>
      </c>
      <c r="BM20" s="437">
        <v>19.742969028411881</v>
      </c>
      <c r="BN20" s="437">
        <v>53.70900381997582</v>
      </c>
      <c r="BO20" s="437">
        <v>11.408132878069953</v>
      </c>
      <c r="BP20" s="437">
        <v>0.2608479243400994</v>
      </c>
      <c r="BQ20" s="437">
        <v>8.5660460577225515E-3</v>
      </c>
      <c r="BR20" s="437">
        <v>2.0960750533556591E-2</v>
      </c>
      <c r="BS20" s="437">
        <v>9.8474230858421843E-2</v>
      </c>
      <c r="BT20" s="437">
        <v>18.849614094400621</v>
      </c>
      <c r="BU20" s="437">
        <v>38.660026384448713</v>
      </c>
      <c r="BV20" s="436">
        <v>21.623733776667638</v>
      </c>
      <c r="BW20" s="437">
        <v>0.81774562899949521</v>
      </c>
      <c r="BX20" s="437">
        <v>1.3413835125909455</v>
      </c>
      <c r="BY20" s="437">
        <v>11.591044441716777</v>
      </c>
      <c r="BZ20" s="437">
        <v>35.602772873279747</v>
      </c>
      <c r="CA20" s="437">
        <v>13.249654957313354</v>
      </c>
      <c r="CB20" s="437">
        <v>5.0745526241643732</v>
      </c>
      <c r="CC20" s="437">
        <v>4.3653999999999998E-2</v>
      </c>
      <c r="CD20" s="437">
        <v>0</v>
      </c>
      <c r="CE20" s="437">
        <v>1.4500000000000004E-2</v>
      </c>
      <c r="CF20" s="437">
        <v>31.213347103455614</v>
      </c>
      <c r="CG20" s="437">
        <v>30.503016656834891</v>
      </c>
      <c r="CH20" s="507">
        <f t="shared" si="8"/>
        <v>-0.21099338232461839</v>
      </c>
      <c r="CJ20" s="262"/>
    </row>
    <row r="21" spans="1:88">
      <c r="A21" s="70" t="s">
        <v>59</v>
      </c>
      <c r="CJ21" s="262"/>
    </row>
    <row r="22" spans="1:88">
      <c r="A22" s="70" t="s">
        <v>60</v>
      </c>
      <c r="CJ22" s="262"/>
    </row>
    <row r="23" spans="1:88">
      <c r="A23" s="70" t="s">
        <v>61</v>
      </c>
      <c r="CJ23" s="262"/>
    </row>
    <row r="24" spans="1:88">
      <c r="B24" s="261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262"/>
      <c r="AX24" s="262"/>
      <c r="AY24" s="262"/>
      <c r="AZ24" s="262"/>
      <c r="BA24" s="262"/>
      <c r="BB24" s="262"/>
      <c r="BC24" s="262"/>
      <c r="BD24" s="262"/>
      <c r="BE24" s="262"/>
      <c r="BF24" s="262"/>
      <c r="BG24" s="262"/>
      <c r="BH24" s="262"/>
      <c r="BI24" s="262"/>
      <c r="BJ24" s="262"/>
      <c r="BK24" s="262"/>
      <c r="BL24" s="262"/>
      <c r="BM24" s="262"/>
      <c r="BN24" s="262"/>
      <c r="BO24" s="262"/>
      <c r="BP24" s="262"/>
      <c r="BQ24" s="262"/>
      <c r="BR24" s="262"/>
      <c r="BS24" s="262"/>
      <c r="BT24" s="262"/>
      <c r="BU24" s="262"/>
      <c r="BV24" s="262"/>
      <c r="BW24" s="262"/>
      <c r="BX24" s="262"/>
      <c r="BY24" s="262"/>
      <c r="BZ24" s="262"/>
      <c r="CA24" s="262"/>
      <c r="CB24" s="262"/>
      <c r="CC24" s="262"/>
      <c r="CD24" s="262"/>
      <c r="CE24" s="262"/>
      <c r="CF24" s="262"/>
      <c r="CG24" s="262"/>
      <c r="CH24" s="262"/>
      <c r="CJ24" s="262"/>
    </row>
    <row r="25" spans="1:88"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2"/>
      <c r="BZ25" s="262"/>
      <c r="CA25" s="262"/>
      <c r="CB25" s="262"/>
      <c r="CC25" s="262"/>
      <c r="CD25" s="262"/>
      <c r="CE25" s="262"/>
      <c r="CF25" s="262"/>
      <c r="CG25" s="262"/>
      <c r="CH25" s="262"/>
      <c r="CJ25" s="262"/>
    </row>
    <row r="26" spans="1:88"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J26" s="262"/>
    </row>
    <row r="27" spans="1:88"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</row>
    <row r="28" spans="1:88"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</row>
    <row r="29" spans="1:88"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</row>
    <row r="30" spans="1:88"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</row>
    <row r="31" spans="1:88"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</row>
    <row r="32" spans="1:88"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  <c r="CG32" s="262"/>
    </row>
    <row r="33" spans="2:85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  <c r="AR33" s="262"/>
      <c r="AS33" s="262"/>
      <c r="AT33" s="262"/>
      <c r="AU33" s="262"/>
      <c r="AV33" s="262"/>
      <c r="AW33" s="262"/>
      <c r="AX33" s="262"/>
      <c r="AY33" s="262"/>
      <c r="AZ33" s="262"/>
      <c r="BA33" s="262"/>
      <c r="BB33" s="262"/>
      <c r="BC33" s="262"/>
      <c r="BD33" s="262"/>
      <c r="BE33" s="262"/>
      <c r="BF33" s="262"/>
      <c r="BG33" s="262"/>
      <c r="BH33" s="262"/>
      <c r="BI33" s="262"/>
      <c r="BJ33" s="262"/>
      <c r="BK33" s="262"/>
      <c r="BL33" s="262"/>
      <c r="BM33" s="262"/>
      <c r="BN33" s="262"/>
      <c r="BO33" s="262"/>
      <c r="BP33" s="262"/>
      <c r="BQ33" s="262"/>
      <c r="BR33" s="262"/>
      <c r="BS33" s="262"/>
      <c r="BT33" s="262"/>
      <c r="BU33" s="262"/>
      <c r="BV33" s="262"/>
      <c r="BW33" s="262"/>
      <c r="BX33" s="262"/>
      <c r="BY33" s="262"/>
      <c r="BZ33" s="262"/>
      <c r="CA33" s="262"/>
      <c r="CB33" s="262"/>
      <c r="CC33" s="262"/>
      <c r="CD33" s="262"/>
      <c r="CE33" s="262"/>
      <c r="CF33" s="262"/>
      <c r="CG33" s="262"/>
    </row>
    <row r="34" spans="2:85"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</row>
    <row r="35" spans="2:85"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  <c r="AP35" s="262"/>
      <c r="AQ35" s="262"/>
      <c r="AR35" s="262"/>
      <c r="AS35" s="262"/>
      <c r="AT35" s="262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</row>
    <row r="36" spans="2:85"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2"/>
      <c r="BR36" s="262"/>
      <c r="BS36" s="262"/>
      <c r="BT36" s="262"/>
      <c r="BU36" s="262"/>
      <c r="BV36" s="262"/>
      <c r="BW36" s="262"/>
      <c r="BX36" s="262"/>
      <c r="BY36" s="262"/>
      <c r="BZ36" s="262"/>
      <c r="CA36" s="262"/>
      <c r="CB36" s="262"/>
      <c r="CC36" s="262"/>
      <c r="CD36" s="262"/>
      <c r="CE36" s="262"/>
      <c r="CF36" s="262"/>
      <c r="CG36" s="262"/>
    </row>
    <row r="37" spans="2:85"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2"/>
      <c r="T37" s="262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2"/>
      <c r="BH37" s="262"/>
      <c r="BI37" s="262"/>
      <c r="BJ37" s="262"/>
      <c r="BK37" s="262"/>
      <c r="BL37" s="262"/>
      <c r="BM37" s="262"/>
      <c r="BN37" s="262"/>
      <c r="BO37" s="262"/>
      <c r="BP37" s="262"/>
      <c r="BQ37" s="262"/>
      <c r="BR37" s="262"/>
      <c r="BS37" s="262"/>
      <c r="BT37" s="262"/>
      <c r="BU37" s="262"/>
      <c r="BV37" s="262"/>
      <c r="BW37" s="262"/>
      <c r="BX37" s="262"/>
      <c r="BY37" s="262"/>
      <c r="BZ37" s="262"/>
      <c r="CA37" s="262"/>
      <c r="CB37" s="262"/>
      <c r="CC37" s="262"/>
      <c r="CD37" s="262"/>
      <c r="CE37" s="262"/>
      <c r="CF37" s="262"/>
      <c r="CG37" s="262"/>
    </row>
  </sheetData>
  <mergeCells count="8">
    <mergeCell ref="AX7:BI7"/>
    <mergeCell ref="BJ7:BU7"/>
    <mergeCell ref="BV7:CH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J65"/>
  <sheetViews>
    <sheetView showGridLines="0" zoomScale="90" zoomScaleNormal="90" workbookViewId="0">
      <pane xSplit="1" ySplit="7" topLeftCell="BZ8" activePane="bottomRight" state="frozen"/>
      <selection pane="topRight"/>
      <selection pane="bottomLeft"/>
      <selection pane="bottomRight" activeCell="CG9" sqref="CG9:CG32"/>
    </sheetView>
  </sheetViews>
  <sheetFormatPr baseColWidth="10" defaultColWidth="11" defaultRowHeight="15"/>
  <cols>
    <col min="1" max="1" width="12.5703125" style="45" customWidth="1"/>
    <col min="2" max="85" width="11.5703125" style="45" customWidth="1"/>
    <col min="86" max="86" width="12.5703125" style="45" customWidth="1"/>
    <col min="88" max="88" width="14" customWidth="1"/>
  </cols>
  <sheetData>
    <row r="1" spans="1:88">
      <c r="A1" s="74" t="s">
        <v>30</v>
      </c>
    </row>
    <row r="2" spans="1:88">
      <c r="A2" s="74"/>
    </row>
    <row r="3" spans="1:88">
      <c r="A3" s="75" t="s">
        <v>179</v>
      </c>
    </row>
    <row r="4" spans="1:88">
      <c r="A4" s="48" t="s">
        <v>180</v>
      </c>
    </row>
    <row r="5" spans="1:88">
      <c r="A5" s="48" t="s">
        <v>181</v>
      </c>
    </row>
    <row r="6" spans="1:88">
      <c r="A6" s="682" t="s">
        <v>105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9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78">
        <v>2024</v>
      </c>
      <c r="BK6" s="679"/>
      <c r="BL6" s="679"/>
      <c r="BM6" s="679"/>
      <c r="BN6" s="679"/>
      <c r="BO6" s="679"/>
      <c r="BP6" s="679"/>
      <c r="BQ6" s="679"/>
      <c r="BR6" s="679"/>
      <c r="BS6" s="679"/>
      <c r="BT6" s="679"/>
      <c r="BU6" s="679"/>
      <c r="BV6" s="679">
        <v>2025</v>
      </c>
      <c r="BW6" s="680"/>
      <c r="BX6" s="680"/>
      <c r="BY6" s="680"/>
      <c r="BZ6" s="680"/>
      <c r="CA6" s="680"/>
      <c r="CB6" s="680"/>
      <c r="CC6" s="680"/>
      <c r="CD6" s="680"/>
      <c r="CE6" s="680"/>
      <c r="CF6" s="680"/>
      <c r="CG6" s="680"/>
      <c r="CH6" s="681"/>
    </row>
    <row r="7" spans="1:88" ht="25.5">
      <c r="A7" s="683"/>
      <c r="B7" s="78" t="s">
        <v>35</v>
      </c>
      <c r="C7" s="79" t="s">
        <v>36</v>
      </c>
      <c r="D7" s="78" t="s">
        <v>37</v>
      </c>
      <c r="E7" s="79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9" t="s">
        <v>36</v>
      </c>
      <c r="P7" s="78" t="s">
        <v>37</v>
      </c>
      <c r="Q7" s="79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3" t="s">
        <v>39</v>
      </c>
      <c r="CA7" s="563" t="s">
        <v>40</v>
      </c>
      <c r="CB7" s="586" t="s">
        <v>41</v>
      </c>
      <c r="CC7" s="586" t="s">
        <v>42</v>
      </c>
      <c r="CD7" s="599" t="s">
        <v>43</v>
      </c>
      <c r="CE7" s="631" t="s">
        <v>44</v>
      </c>
      <c r="CF7" s="631" t="s">
        <v>45</v>
      </c>
      <c r="CG7" s="631" t="s">
        <v>46</v>
      </c>
      <c r="CH7" s="41" t="str">
        <f>'Cdr 10'!CH8</f>
        <v>Var. % 
Dic 25/24</v>
      </c>
    </row>
    <row r="8" spans="1:88">
      <c r="A8" s="214" t="s">
        <v>48</v>
      </c>
      <c r="B8" s="240">
        <f>SUM(B9:B33)</f>
        <v>69890.927999999985</v>
      </c>
      <c r="C8" s="240">
        <f t="shared" ref="C8:BN8" si="0">SUM(C9:C33)</f>
        <v>7756.6900000000005</v>
      </c>
      <c r="D8" s="240">
        <f t="shared" si="0"/>
        <v>0</v>
      </c>
      <c r="E8" s="240">
        <f t="shared" si="0"/>
        <v>25140.040000000005</v>
      </c>
      <c r="F8" s="240">
        <f t="shared" si="0"/>
        <v>252410.31900000002</v>
      </c>
      <c r="G8" s="240">
        <f t="shared" si="0"/>
        <v>161561.44000000003</v>
      </c>
      <c r="H8" s="240">
        <f t="shared" si="0"/>
        <v>47293.354999999996</v>
      </c>
      <c r="I8" s="240">
        <f t="shared" si="0"/>
        <v>795.02</v>
      </c>
      <c r="J8" s="240">
        <f t="shared" si="0"/>
        <v>16.37</v>
      </c>
      <c r="K8" s="240">
        <f t="shared" si="0"/>
        <v>510.24</v>
      </c>
      <c r="L8" s="240">
        <f t="shared" si="0"/>
        <v>170837.55625000002</v>
      </c>
      <c r="M8" s="240">
        <f t="shared" si="0"/>
        <v>74317.813000000009</v>
      </c>
      <c r="N8" s="240">
        <f t="shared" si="0"/>
        <v>1314.4134152307702</v>
      </c>
      <c r="O8" s="240">
        <f t="shared" si="0"/>
        <v>5.6001375428887599</v>
      </c>
      <c r="P8" s="240">
        <f t="shared" si="0"/>
        <v>0.54121673101761603</v>
      </c>
      <c r="Q8" s="240">
        <f t="shared" si="0"/>
        <v>59.922167576567674</v>
      </c>
      <c r="R8" s="240">
        <f t="shared" si="0"/>
        <v>132025.59423828073</v>
      </c>
      <c r="S8" s="240">
        <f t="shared" si="0"/>
        <v>320059.39173262764</v>
      </c>
      <c r="T8" s="240">
        <f t="shared" si="0"/>
        <v>121985.65241409768</v>
      </c>
      <c r="U8" s="240">
        <f t="shared" si="0"/>
        <v>68.234003656307124</v>
      </c>
      <c r="V8" s="240">
        <f t="shared" si="0"/>
        <v>122.9269120462604</v>
      </c>
      <c r="W8" s="240">
        <f t="shared" si="0"/>
        <v>251.92790047989018</v>
      </c>
      <c r="X8" s="240">
        <f t="shared" si="0"/>
        <v>173580.70250412959</v>
      </c>
      <c r="Y8" s="240">
        <f t="shared" si="0"/>
        <v>299039.38664042321</v>
      </c>
      <c r="Z8" s="240">
        <f t="shared" si="0"/>
        <v>127500.56</v>
      </c>
      <c r="AA8" s="240">
        <f t="shared" si="0"/>
        <v>8146.97</v>
      </c>
      <c r="AB8" s="240">
        <f t="shared" si="0"/>
        <v>16467.27</v>
      </c>
      <c r="AC8" s="240">
        <f t="shared" si="0"/>
        <v>69410.559999999983</v>
      </c>
      <c r="AD8" s="240">
        <f t="shared" si="0"/>
        <v>319043.68</v>
      </c>
      <c r="AE8" s="240">
        <f t="shared" si="0"/>
        <v>174789.31000000003</v>
      </c>
      <c r="AF8" s="240">
        <f t="shared" si="0"/>
        <v>48532.220000000016</v>
      </c>
      <c r="AG8" s="240">
        <f t="shared" si="0"/>
        <v>577.09999999999991</v>
      </c>
      <c r="AH8" s="240">
        <f t="shared" si="0"/>
        <v>28.06</v>
      </c>
      <c r="AI8" s="240">
        <f t="shared" si="0"/>
        <v>262.88</v>
      </c>
      <c r="AJ8" s="240">
        <f t="shared" si="0"/>
        <v>221155.36</v>
      </c>
      <c r="AK8" s="240">
        <f t="shared" si="0"/>
        <v>265137.92999999993</v>
      </c>
      <c r="AL8" s="240">
        <f t="shared" si="0"/>
        <v>27800.920204292812</v>
      </c>
      <c r="AM8" s="240">
        <f t="shared" si="0"/>
        <v>9911.0175985966944</v>
      </c>
      <c r="AN8" s="240">
        <f t="shared" si="0"/>
        <v>8722.3125778046233</v>
      </c>
      <c r="AO8" s="240">
        <f t="shared" si="0"/>
        <v>6235.5519763166094</v>
      </c>
      <c r="AP8" s="240">
        <f t="shared" si="0"/>
        <v>251312.46155547266</v>
      </c>
      <c r="AQ8" s="240">
        <f t="shared" si="0"/>
        <v>228539.60345883411</v>
      </c>
      <c r="AR8" s="240">
        <f t="shared" si="0"/>
        <v>106757.93376218209</v>
      </c>
      <c r="AS8" s="240">
        <f t="shared" si="0"/>
        <v>8747.7741746563479</v>
      </c>
      <c r="AT8" s="240">
        <f t="shared" si="0"/>
        <v>215.89333987856511</v>
      </c>
      <c r="AU8" s="240">
        <f t="shared" si="0"/>
        <v>242.4828480010832</v>
      </c>
      <c r="AV8" s="240">
        <f t="shared" si="0"/>
        <v>73372.346744520197</v>
      </c>
      <c r="AW8" s="240">
        <f t="shared" si="0"/>
        <v>254546.34920891351</v>
      </c>
      <c r="AX8" s="240">
        <f t="shared" si="0"/>
        <v>131832.85098927503</v>
      </c>
      <c r="AY8" s="240">
        <f t="shared" si="0"/>
        <v>10581.233830814272</v>
      </c>
      <c r="AZ8" s="240">
        <f t="shared" si="0"/>
        <v>6.8072256131404076</v>
      </c>
      <c r="BA8" s="240">
        <f t="shared" si="0"/>
        <v>1444.1200000000001</v>
      </c>
      <c r="BB8" s="240">
        <f t="shared" si="0"/>
        <v>1830.7599999999998</v>
      </c>
      <c r="BC8" s="240">
        <f t="shared" si="0"/>
        <v>9446.7039999999997</v>
      </c>
      <c r="BD8" s="240">
        <f t="shared" si="0"/>
        <v>8.9378288344337946</v>
      </c>
      <c r="BE8" s="240">
        <f t="shared" si="0"/>
        <v>42807.715116237749</v>
      </c>
      <c r="BF8" s="240">
        <f t="shared" si="0"/>
        <v>93.630761395589445</v>
      </c>
      <c r="BG8" s="240">
        <f t="shared" si="0"/>
        <v>54768.61021194161</v>
      </c>
      <c r="BH8" s="240">
        <f t="shared" si="0"/>
        <v>185298.06421981673</v>
      </c>
      <c r="BI8" s="240">
        <f t="shared" si="0"/>
        <v>36015.840934300519</v>
      </c>
      <c r="BJ8" s="240">
        <f t="shared" si="0"/>
        <v>30245.379999999997</v>
      </c>
      <c r="BK8" s="240">
        <f t="shared" si="0"/>
        <v>73.88</v>
      </c>
      <c r="BL8" s="240">
        <f t="shared" si="0"/>
        <v>178.64</v>
      </c>
      <c r="BM8" s="240">
        <f t="shared" si="0"/>
        <v>183515.81999999998</v>
      </c>
      <c r="BN8" s="240">
        <f t="shared" si="0"/>
        <v>361224.73000000004</v>
      </c>
      <c r="BO8" s="240">
        <f t="shared" ref="BO8:BU8" si="1">SUM(BO9:BO33)</f>
        <v>60984.26999999999</v>
      </c>
      <c r="BP8" s="240">
        <f t="shared" si="1"/>
        <v>9227.16</v>
      </c>
      <c r="BQ8" s="240">
        <f t="shared" si="1"/>
        <v>69.580000000000013</v>
      </c>
      <c r="BR8" s="240">
        <f t="shared" si="1"/>
        <v>149</v>
      </c>
      <c r="BS8" s="240">
        <f t="shared" si="1"/>
        <v>638.99300000000005</v>
      </c>
      <c r="BT8" s="240">
        <f t="shared" si="1"/>
        <v>263100.15600000002</v>
      </c>
      <c r="BU8" s="240">
        <f t="shared" si="1"/>
        <v>228351.701</v>
      </c>
      <c r="BV8" s="240">
        <f t="shared" ref="BV8:BY8" si="2">SUM(BV9:BV33)</f>
        <v>128014.34652354704</v>
      </c>
      <c r="BW8" s="240">
        <f t="shared" ref="BW8:BX8" si="3">SUM(BW9:BW33)</f>
        <v>12687.547635602634</v>
      </c>
      <c r="BX8" s="240">
        <f t="shared" si="3"/>
        <v>13362.385796017708</v>
      </c>
      <c r="BY8" s="240">
        <f t="shared" si="2"/>
        <v>102575.7624312032</v>
      </c>
      <c r="BZ8" s="240">
        <f t="shared" ref="BZ8:CC8" si="4">SUM(BZ9:BZ33)</f>
        <v>325404.98204804858</v>
      </c>
      <c r="CA8" s="240">
        <f t="shared" ref="CA8:CB8" si="5">SUM(CA9:CA33)</f>
        <v>113294.65284516347</v>
      </c>
      <c r="CB8" s="240">
        <f t="shared" si="5"/>
        <v>70821.919746752697</v>
      </c>
      <c r="CC8" s="240">
        <f t="shared" si="4"/>
        <v>1459.16</v>
      </c>
      <c r="CD8" s="240">
        <f t="shared" ref="CD8:CG8" si="6">SUM(CD9:CD33)</f>
        <v>0</v>
      </c>
      <c r="CE8" s="240">
        <f t="shared" ref="CE8:CF8" si="7">SUM(CE9:CE33)</f>
        <v>193.05</v>
      </c>
      <c r="CF8" s="240">
        <f t="shared" si="7"/>
        <v>184386.12133313858</v>
      </c>
      <c r="CG8" s="240">
        <f t="shared" si="6"/>
        <v>173117.47268803773</v>
      </c>
      <c r="CH8" s="504">
        <f>+IFERROR(CG8/BU8-1,"-")</f>
        <v>-0.24188227225845049</v>
      </c>
    </row>
    <row r="9" spans="1:88">
      <c r="A9" s="241" t="s">
        <v>106</v>
      </c>
      <c r="B9" s="242">
        <v>0</v>
      </c>
      <c r="C9" s="242">
        <v>0</v>
      </c>
      <c r="D9" s="242">
        <v>0</v>
      </c>
      <c r="E9" s="242">
        <v>0</v>
      </c>
      <c r="F9" s="242">
        <v>0</v>
      </c>
      <c r="G9" s="242">
        <v>0</v>
      </c>
      <c r="H9" s="242">
        <v>0</v>
      </c>
      <c r="I9" s="242">
        <v>0</v>
      </c>
      <c r="J9" s="242">
        <v>0</v>
      </c>
      <c r="K9" s="242">
        <v>2.85</v>
      </c>
      <c r="L9" s="242">
        <v>0</v>
      </c>
      <c r="M9" s="249">
        <v>0</v>
      </c>
      <c r="N9" s="242">
        <v>0</v>
      </c>
      <c r="O9" s="242">
        <v>0</v>
      </c>
      <c r="P9" s="242">
        <v>0</v>
      </c>
      <c r="Q9" s="242">
        <v>0</v>
      </c>
      <c r="R9" s="242">
        <v>0</v>
      </c>
      <c r="S9" s="242">
        <v>0</v>
      </c>
      <c r="T9" s="242">
        <v>0</v>
      </c>
      <c r="U9" s="242">
        <v>3.1340036563071298</v>
      </c>
      <c r="V9" s="242">
        <v>0.35</v>
      </c>
      <c r="W9" s="242">
        <v>3.0149908592321801</v>
      </c>
      <c r="X9" s="242">
        <v>0</v>
      </c>
      <c r="Y9" s="242">
        <v>13.3</v>
      </c>
      <c r="Z9" s="243">
        <v>0</v>
      </c>
      <c r="AA9" s="244">
        <v>9.5399999999999991</v>
      </c>
      <c r="AB9" s="244">
        <v>0.6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3">
        <v>0</v>
      </c>
      <c r="AM9" s="244">
        <v>0</v>
      </c>
      <c r="AN9" s="244">
        <v>0</v>
      </c>
      <c r="AO9" s="244">
        <v>3.45</v>
      </c>
      <c r="AP9" s="244">
        <v>0</v>
      </c>
      <c r="AQ9" s="244">
        <v>0</v>
      </c>
      <c r="AR9" s="244">
        <v>0</v>
      </c>
      <c r="AS9" s="244">
        <v>0.73202212636136998</v>
      </c>
      <c r="AT9" s="244">
        <v>0</v>
      </c>
      <c r="AU9" s="244">
        <v>0</v>
      </c>
      <c r="AV9" s="244">
        <v>0</v>
      </c>
      <c r="AW9" s="244">
        <v>0</v>
      </c>
      <c r="AX9" s="243">
        <v>0</v>
      </c>
      <c r="AY9" s="255">
        <v>0</v>
      </c>
      <c r="AZ9" s="255">
        <v>0</v>
      </c>
      <c r="BA9" s="255">
        <v>0</v>
      </c>
      <c r="BB9" s="255">
        <v>0</v>
      </c>
      <c r="BC9" s="255">
        <v>0</v>
      </c>
      <c r="BD9" s="255">
        <v>0</v>
      </c>
      <c r="BE9" s="255">
        <v>0</v>
      </c>
      <c r="BF9" s="255">
        <v>0</v>
      </c>
      <c r="BG9" s="255">
        <v>2.7698033656007826</v>
      </c>
      <c r="BH9" s="255">
        <v>0</v>
      </c>
      <c r="BI9" s="255">
        <v>0</v>
      </c>
      <c r="BJ9" s="243">
        <v>0</v>
      </c>
      <c r="BK9" s="255">
        <v>0</v>
      </c>
      <c r="BL9" s="255">
        <v>0</v>
      </c>
      <c r="BM9" s="255">
        <v>0</v>
      </c>
      <c r="BN9" s="255">
        <v>0</v>
      </c>
      <c r="BO9" s="255">
        <v>1.93</v>
      </c>
      <c r="BP9" s="255">
        <v>5.61</v>
      </c>
      <c r="BQ9" s="255">
        <v>0</v>
      </c>
      <c r="BR9" s="255">
        <v>0</v>
      </c>
      <c r="BS9" s="255">
        <v>0</v>
      </c>
      <c r="BT9" s="255">
        <v>0.3</v>
      </c>
      <c r="BU9" s="250">
        <v>0</v>
      </c>
      <c r="BV9" s="255">
        <v>0</v>
      </c>
      <c r="BW9" s="255">
        <v>0</v>
      </c>
      <c r="BX9" s="255">
        <v>0</v>
      </c>
      <c r="BY9" s="255">
        <v>0</v>
      </c>
      <c r="BZ9" s="255">
        <v>0</v>
      </c>
      <c r="CA9" s="255">
        <v>0</v>
      </c>
      <c r="CB9" s="255">
        <v>0</v>
      </c>
      <c r="CC9" s="255">
        <v>0</v>
      </c>
      <c r="CD9" s="255">
        <v>0</v>
      </c>
      <c r="CE9" s="255">
        <v>0</v>
      </c>
      <c r="CF9" s="255">
        <v>0</v>
      </c>
      <c r="CG9" s="255">
        <v>0</v>
      </c>
      <c r="CH9" s="521" t="str">
        <f t="shared" ref="CH9:CH33" si="8">+IFERROR(CG9/BU9-1,"-")</f>
        <v>-</v>
      </c>
    </row>
    <row r="10" spans="1:88">
      <c r="A10" s="241" t="s">
        <v>107</v>
      </c>
      <c r="B10" s="243">
        <v>0</v>
      </c>
      <c r="C10" s="244">
        <v>0</v>
      </c>
      <c r="D10" s="244">
        <v>0</v>
      </c>
      <c r="E10" s="244">
        <v>0</v>
      </c>
      <c r="F10" s="244">
        <v>0</v>
      </c>
      <c r="G10" s="244">
        <v>0</v>
      </c>
      <c r="H10" s="244">
        <v>0</v>
      </c>
      <c r="I10" s="244">
        <v>0</v>
      </c>
      <c r="J10" s="244">
        <v>0</v>
      </c>
      <c r="K10" s="244">
        <v>0</v>
      </c>
      <c r="L10" s="244">
        <v>0</v>
      </c>
      <c r="M10" s="250">
        <v>0</v>
      </c>
      <c r="N10" s="243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3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3">
        <v>0</v>
      </c>
      <c r="AM10" s="244">
        <v>0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3">
        <v>0</v>
      </c>
      <c r="AY10" s="255">
        <v>0</v>
      </c>
      <c r="AZ10" s="255">
        <v>0</v>
      </c>
      <c r="BA10" s="255">
        <v>0</v>
      </c>
      <c r="BB10" s="255">
        <v>0</v>
      </c>
      <c r="BC10" s="255">
        <v>0</v>
      </c>
      <c r="BD10" s="255">
        <v>0</v>
      </c>
      <c r="BE10" s="255">
        <v>0</v>
      </c>
      <c r="BF10" s="255">
        <v>0</v>
      </c>
      <c r="BG10" s="255">
        <v>0</v>
      </c>
      <c r="BH10" s="255">
        <v>0</v>
      </c>
      <c r="BI10" s="255">
        <v>0</v>
      </c>
      <c r="BJ10" s="243">
        <v>0</v>
      </c>
      <c r="BK10" s="255">
        <v>0</v>
      </c>
      <c r="BL10" s="255">
        <v>0</v>
      </c>
      <c r="BM10" s="255">
        <v>0</v>
      </c>
      <c r="BN10" s="255">
        <v>0</v>
      </c>
      <c r="BO10" s="255">
        <v>0</v>
      </c>
      <c r="BP10" s="255">
        <v>0</v>
      </c>
      <c r="BQ10" s="255">
        <v>0</v>
      </c>
      <c r="BR10" s="255">
        <v>0</v>
      </c>
      <c r="BS10" s="255">
        <v>0</v>
      </c>
      <c r="BT10" s="255">
        <v>0</v>
      </c>
      <c r="BU10" s="250">
        <v>0</v>
      </c>
      <c r="BV10" s="255">
        <v>0</v>
      </c>
      <c r="BW10" s="255">
        <v>0</v>
      </c>
      <c r="BX10" s="255">
        <v>0</v>
      </c>
      <c r="BY10" s="255">
        <v>0</v>
      </c>
      <c r="BZ10" s="255">
        <v>0</v>
      </c>
      <c r="CA10" s="255">
        <v>0</v>
      </c>
      <c r="CB10" s="255">
        <v>0</v>
      </c>
      <c r="CC10" s="255">
        <v>0</v>
      </c>
      <c r="CD10" s="255">
        <v>0</v>
      </c>
      <c r="CE10" s="255">
        <v>0</v>
      </c>
      <c r="CF10" s="255">
        <v>0</v>
      </c>
      <c r="CG10" s="255">
        <v>0</v>
      </c>
      <c r="CH10" s="521" t="str">
        <f t="shared" si="8"/>
        <v>-</v>
      </c>
    </row>
    <row r="11" spans="1:88">
      <c r="A11" s="241" t="s">
        <v>182</v>
      </c>
      <c r="B11" s="244">
        <v>0</v>
      </c>
      <c r="C11" s="244">
        <v>0</v>
      </c>
      <c r="D11" s="244">
        <v>0</v>
      </c>
      <c r="E11" s="244">
        <v>0</v>
      </c>
      <c r="F11" s="244">
        <v>0</v>
      </c>
      <c r="G11" s="244">
        <v>0</v>
      </c>
      <c r="H11" s="244">
        <v>0</v>
      </c>
      <c r="I11" s="244">
        <v>0</v>
      </c>
      <c r="J11" s="244">
        <v>0</v>
      </c>
      <c r="K11" s="244">
        <v>0</v>
      </c>
      <c r="L11" s="244">
        <v>26.3500000000349</v>
      </c>
      <c r="M11" s="250">
        <v>0</v>
      </c>
      <c r="N11" s="244">
        <v>0</v>
      </c>
      <c r="O11" s="244">
        <v>0</v>
      </c>
      <c r="P11" s="244">
        <v>0</v>
      </c>
      <c r="Q11" s="244">
        <v>0</v>
      </c>
      <c r="R11" s="244">
        <v>0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3">
        <v>0</v>
      </c>
      <c r="AA11" s="244">
        <v>45.64</v>
      </c>
      <c r="AB11" s="244">
        <v>12.85</v>
      </c>
      <c r="AC11" s="244">
        <v>0</v>
      </c>
      <c r="AD11" s="244">
        <v>0</v>
      </c>
      <c r="AE11" s="244">
        <v>4.38</v>
      </c>
      <c r="AF11" s="244">
        <v>6.55</v>
      </c>
      <c r="AG11" s="244">
        <v>8.2799999999999994</v>
      </c>
      <c r="AH11" s="244">
        <v>3.14</v>
      </c>
      <c r="AI11" s="244">
        <v>0</v>
      </c>
      <c r="AJ11" s="244">
        <v>7.29</v>
      </c>
      <c r="AK11" s="244">
        <v>6.23</v>
      </c>
      <c r="AL11" s="243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3">
        <v>7076.6827047709739</v>
      </c>
      <c r="AY11" s="255">
        <v>33.29915181612445</v>
      </c>
      <c r="AZ11" s="255">
        <v>6.8072256131404076</v>
      </c>
      <c r="BA11" s="255">
        <v>0</v>
      </c>
      <c r="BB11" s="255">
        <v>0</v>
      </c>
      <c r="BC11" s="255">
        <v>2050.1590000000001</v>
      </c>
      <c r="BD11" s="255">
        <v>0</v>
      </c>
      <c r="BE11" s="255">
        <v>2227.0583475891885</v>
      </c>
      <c r="BF11" s="255">
        <v>10.310608339444508</v>
      </c>
      <c r="BG11" s="255">
        <v>257.63050133037109</v>
      </c>
      <c r="BH11" s="255">
        <v>359.33385008683524</v>
      </c>
      <c r="BI11" s="255">
        <v>34.667389374328302</v>
      </c>
      <c r="BJ11" s="243">
        <v>45.37</v>
      </c>
      <c r="BK11" s="255">
        <v>19.91</v>
      </c>
      <c r="BL11" s="255">
        <v>7.27</v>
      </c>
      <c r="BM11" s="255">
        <v>1</v>
      </c>
      <c r="BN11" s="255">
        <v>0</v>
      </c>
      <c r="BO11" s="255">
        <v>0</v>
      </c>
      <c r="BP11" s="255">
        <v>0</v>
      </c>
      <c r="BQ11" s="255">
        <v>0</v>
      </c>
      <c r="BR11" s="255">
        <v>0</v>
      </c>
      <c r="BS11" s="255">
        <v>0</v>
      </c>
      <c r="BT11" s="255">
        <v>0</v>
      </c>
      <c r="BU11" s="250">
        <v>0</v>
      </c>
      <c r="BV11" s="255">
        <v>0</v>
      </c>
      <c r="BW11" s="255">
        <v>0</v>
      </c>
      <c r="BX11" s="255">
        <v>0</v>
      </c>
      <c r="BY11" s="255">
        <v>0</v>
      </c>
      <c r="BZ11" s="255">
        <v>0</v>
      </c>
      <c r="CA11" s="255">
        <v>0</v>
      </c>
      <c r="CB11" s="255">
        <v>0</v>
      </c>
      <c r="CC11" s="255">
        <v>0</v>
      </c>
      <c r="CD11" s="255">
        <v>0</v>
      </c>
      <c r="CE11" s="255">
        <v>0</v>
      </c>
      <c r="CF11" s="255">
        <v>0</v>
      </c>
      <c r="CG11" s="255">
        <v>0</v>
      </c>
      <c r="CH11" s="521" t="str">
        <f t="shared" si="8"/>
        <v>-</v>
      </c>
    </row>
    <row r="12" spans="1:88">
      <c r="A12" s="241" t="s">
        <v>141</v>
      </c>
      <c r="B12" s="242">
        <v>0</v>
      </c>
      <c r="C12" s="242">
        <v>0</v>
      </c>
      <c r="D12" s="242">
        <v>0</v>
      </c>
      <c r="E12" s="242">
        <v>364.67500000000001</v>
      </c>
      <c r="F12" s="242">
        <v>6275.7209999999995</v>
      </c>
      <c r="G12" s="242">
        <v>14434.75</v>
      </c>
      <c r="H12" s="242">
        <v>9632.8250000000007</v>
      </c>
      <c r="I12" s="242">
        <v>0</v>
      </c>
      <c r="J12" s="242">
        <v>0</v>
      </c>
      <c r="K12" s="242">
        <v>0</v>
      </c>
      <c r="L12" s="242">
        <v>760.52</v>
      </c>
      <c r="M12" s="249">
        <v>1826.2809999999999</v>
      </c>
      <c r="N12" s="242">
        <v>119.68</v>
      </c>
      <c r="O12" s="242">
        <v>0</v>
      </c>
      <c r="P12" s="242">
        <v>0</v>
      </c>
      <c r="Q12" s="242">
        <v>23</v>
      </c>
      <c r="R12" s="242">
        <v>33.75</v>
      </c>
      <c r="S12" s="242">
        <v>14334.975</v>
      </c>
      <c r="T12" s="242">
        <v>10366.74</v>
      </c>
      <c r="U12" s="242">
        <v>0</v>
      </c>
      <c r="V12" s="242">
        <v>33.1740733546618</v>
      </c>
      <c r="W12" s="242">
        <v>101.81656364259599</v>
      </c>
      <c r="X12" s="242">
        <v>8533.0859999999993</v>
      </c>
      <c r="Y12" s="242">
        <v>11858.206131188699</v>
      </c>
      <c r="Z12" s="243">
        <v>3066.68</v>
      </c>
      <c r="AA12" s="244">
        <v>0</v>
      </c>
      <c r="AB12" s="244">
        <v>0</v>
      </c>
      <c r="AC12" s="244">
        <v>1299.43</v>
      </c>
      <c r="AD12" s="244">
        <v>11866.32</v>
      </c>
      <c r="AE12" s="244">
        <v>11176.61</v>
      </c>
      <c r="AF12" s="244">
        <v>4404.33</v>
      </c>
      <c r="AG12" s="244">
        <v>0</v>
      </c>
      <c r="AH12" s="244">
        <v>0</v>
      </c>
      <c r="AI12" s="244">
        <v>0</v>
      </c>
      <c r="AJ12" s="244">
        <v>1371.06</v>
      </c>
      <c r="AK12" s="244">
        <v>860.51</v>
      </c>
      <c r="AL12" s="243">
        <v>60.439755458982198</v>
      </c>
      <c r="AM12" s="244">
        <v>23.344667279076099</v>
      </c>
      <c r="AN12" s="244">
        <v>70.114738428476599</v>
      </c>
      <c r="AO12" s="244">
        <v>25.429800560922398</v>
      </c>
      <c r="AP12" s="244">
        <v>4274.1220000000003</v>
      </c>
      <c r="AQ12" s="244">
        <v>9403.36171785632</v>
      </c>
      <c r="AR12" s="244">
        <v>619.36793542924204</v>
      </c>
      <c r="AS12" s="244">
        <v>40.018468967327102</v>
      </c>
      <c r="AT12" s="244">
        <v>16.2769842519847</v>
      </c>
      <c r="AU12" s="244">
        <v>23.7527812946912</v>
      </c>
      <c r="AV12" s="244">
        <v>412.85247248190899</v>
      </c>
      <c r="AW12" s="244">
        <v>14885.032288729</v>
      </c>
      <c r="AX12" s="243">
        <v>0</v>
      </c>
      <c r="AY12" s="255">
        <v>0</v>
      </c>
      <c r="AZ12" s="255">
        <v>0</v>
      </c>
      <c r="BA12" s="255">
        <v>0</v>
      </c>
      <c r="BB12" s="255">
        <v>0</v>
      </c>
      <c r="BC12" s="255">
        <v>0</v>
      </c>
      <c r="BD12" s="255">
        <v>0</v>
      </c>
      <c r="BE12" s="255">
        <v>0</v>
      </c>
      <c r="BF12" s="255">
        <v>0</v>
      </c>
      <c r="BG12" s="255">
        <v>0</v>
      </c>
      <c r="BH12" s="255">
        <v>0</v>
      </c>
      <c r="BI12" s="255">
        <v>0</v>
      </c>
      <c r="BJ12" s="243">
        <v>0</v>
      </c>
      <c r="BK12" s="255">
        <v>0</v>
      </c>
      <c r="BL12" s="255">
        <v>0</v>
      </c>
      <c r="BM12" s="255">
        <v>7813.12</v>
      </c>
      <c r="BN12" s="255">
        <v>15906.05</v>
      </c>
      <c r="BO12" s="255">
        <v>0</v>
      </c>
      <c r="BP12" s="255">
        <v>0</v>
      </c>
      <c r="BQ12" s="255">
        <v>0</v>
      </c>
      <c r="BR12" s="255">
        <v>0</v>
      </c>
      <c r="BS12" s="255">
        <v>0</v>
      </c>
      <c r="BT12" s="255">
        <v>0</v>
      </c>
      <c r="BU12" s="250">
        <v>1291.106</v>
      </c>
      <c r="BV12" s="255">
        <v>0</v>
      </c>
      <c r="BW12" s="255">
        <v>0</v>
      </c>
      <c r="BX12" s="255">
        <v>0</v>
      </c>
      <c r="BY12" s="255">
        <v>2957.991</v>
      </c>
      <c r="BZ12" s="255">
        <v>5017.63</v>
      </c>
      <c r="CA12" s="255">
        <v>4895.9659999999994</v>
      </c>
      <c r="CB12" s="255">
        <v>2075.5099999999998</v>
      </c>
      <c r="CC12" s="255">
        <v>0</v>
      </c>
      <c r="CD12" s="255">
        <v>0</v>
      </c>
      <c r="CE12" s="255">
        <v>0</v>
      </c>
      <c r="CF12" s="255">
        <v>1840.646</v>
      </c>
      <c r="CG12" s="255">
        <v>0</v>
      </c>
      <c r="CH12" s="521">
        <f>+IFERROR(CG12/BU12-1,"-")</f>
        <v>-1</v>
      </c>
    </row>
    <row r="13" spans="1:88" s="122" customFormat="1">
      <c r="A13" s="422" t="s">
        <v>142</v>
      </c>
      <c r="B13" s="423">
        <v>6556.72</v>
      </c>
      <c r="C13" s="423">
        <v>0</v>
      </c>
      <c r="D13" s="423">
        <v>0</v>
      </c>
      <c r="E13" s="423">
        <v>2085.0300000000002</v>
      </c>
      <c r="F13" s="423">
        <v>53592.56</v>
      </c>
      <c r="G13" s="423">
        <v>54886.720000000001</v>
      </c>
      <c r="H13" s="423">
        <v>24759.91</v>
      </c>
      <c r="I13" s="423">
        <v>0</v>
      </c>
      <c r="J13" s="423">
        <v>0</v>
      </c>
      <c r="K13" s="423">
        <v>0</v>
      </c>
      <c r="L13" s="423">
        <v>48764.997499999998</v>
      </c>
      <c r="M13" s="424">
        <v>18308.196</v>
      </c>
      <c r="N13" s="423">
        <v>1194.7334152307701</v>
      </c>
      <c r="O13" s="423">
        <v>0</v>
      </c>
      <c r="P13" s="423">
        <v>0</v>
      </c>
      <c r="Q13" s="423">
        <v>0</v>
      </c>
      <c r="R13" s="423">
        <v>33790.76</v>
      </c>
      <c r="S13" s="423">
        <v>80872.789999999994</v>
      </c>
      <c r="T13" s="423">
        <v>52191.91</v>
      </c>
      <c r="U13" s="423">
        <v>65.099999999999994</v>
      </c>
      <c r="V13" s="423">
        <v>0</v>
      </c>
      <c r="W13" s="423">
        <v>0</v>
      </c>
      <c r="X13" s="423">
        <v>54802.94</v>
      </c>
      <c r="Y13" s="423">
        <v>94585.45</v>
      </c>
      <c r="Z13" s="425">
        <v>43873.68</v>
      </c>
      <c r="AA13" s="426">
        <v>0</v>
      </c>
      <c r="AB13" s="426">
        <v>0</v>
      </c>
      <c r="AC13" s="426">
        <v>13070.66</v>
      </c>
      <c r="AD13" s="426">
        <v>71724.83</v>
      </c>
      <c r="AE13" s="426">
        <v>69857.350000000006</v>
      </c>
      <c r="AF13" s="426">
        <v>9996.9599999999991</v>
      </c>
      <c r="AG13" s="426">
        <v>0</v>
      </c>
      <c r="AH13" s="426">
        <v>0</v>
      </c>
      <c r="AI13" s="426">
        <v>0</v>
      </c>
      <c r="AJ13" s="426">
        <v>47037.68</v>
      </c>
      <c r="AK13" s="426">
        <v>42239.62</v>
      </c>
      <c r="AL13" s="425">
        <v>984.44073683450904</v>
      </c>
      <c r="AM13" s="426">
        <v>0</v>
      </c>
      <c r="AN13" s="426">
        <v>0</v>
      </c>
      <c r="AO13" s="426">
        <v>0</v>
      </c>
      <c r="AP13" s="426">
        <v>13745.09</v>
      </c>
      <c r="AQ13" s="426">
        <v>39841.4</v>
      </c>
      <c r="AR13" s="426">
        <v>2609.66</v>
      </c>
      <c r="AS13" s="426">
        <v>0</v>
      </c>
      <c r="AT13" s="426">
        <v>0</v>
      </c>
      <c r="AU13" s="426">
        <v>0</v>
      </c>
      <c r="AV13" s="426">
        <v>14781.592000000001</v>
      </c>
      <c r="AW13" s="426">
        <v>66273.061000000002</v>
      </c>
      <c r="AX13" s="425">
        <v>56731.088752263466</v>
      </c>
      <c r="AY13" s="427">
        <v>6025.5812477365289</v>
      </c>
      <c r="AZ13" s="427">
        <v>0</v>
      </c>
      <c r="BA13" s="427">
        <v>0</v>
      </c>
      <c r="BB13" s="427">
        <v>0</v>
      </c>
      <c r="BC13" s="427">
        <v>3940.1799999999994</v>
      </c>
      <c r="BD13" s="427">
        <v>0</v>
      </c>
      <c r="BE13" s="427">
        <v>18309.370000000003</v>
      </c>
      <c r="BF13" s="427">
        <v>0</v>
      </c>
      <c r="BG13" s="427">
        <v>6137.0000000000009</v>
      </c>
      <c r="BH13" s="427">
        <v>22171.82430760231</v>
      </c>
      <c r="BI13" s="427">
        <v>3882.65569239769</v>
      </c>
      <c r="BJ13" s="425">
        <v>0</v>
      </c>
      <c r="BK13" s="427">
        <v>0</v>
      </c>
      <c r="BL13" s="427">
        <v>0</v>
      </c>
      <c r="BM13" s="427">
        <v>44289.71</v>
      </c>
      <c r="BN13" s="427">
        <v>102954.68</v>
      </c>
      <c r="BO13" s="427">
        <v>12612.48</v>
      </c>
      <c r="BP13" s="427">
        <v>0</v>
      </c>
      <c r="BQ13" s="427">
        <v>0</v>
      </c>
      <c r="BR13" s="255">
        <v>0</v>
      </c>
      <c r="BS13" s="427">
        <v>0</v>
      </c>
      <c r="BT13" s="427">
        <v>42975.68</v>
      </c>
      <c r="BU13" s="250">
        <v>53565.04</v>
      </c>
      <c r="BV13" s="427">
        <v>19854.47</v>
      </c>
      <c r="BW13" s="255">
        <v>0</v>
      </c>
      <c r="BX13" s="255">
        <v>0</v>
      </c>
      <c r="BY13" s="255">
        <v>7422.6900000000005</v>
      </c>
      <c r="BZ13" s="255">
        <v>27257.337</v>
      </c>
      <c r="CA13" s="255">
        <v>40.049999999999997</v>
      </c>
      <c r="CB13" s="255">
        <v>22429.19</v>
      </c>
      <c r="CC13" s="255">
        <v>0</v>
      </c>
      <c r="CD13" s="255">
        <v>0</v>
      </c>
      <c r="CE13" s="255">
        <v>0</v>
      </c>
      <c r="CF13" s="255">
        <v>71416.550000000017</v>
      </c>
      <c r="CG13" s="255">
        <v>27065.750000000004</v>
      </c>
      <c r="CH13" s="506">
        <f t="shared" si="8"/>
        <v>-0.49471240943720007</v>
      </c>
      <c r="CJ13"/>
    </row>
    <row r="14" spans="1:88">
      <c r="A14" s="241" t="s">
        <v>109</v>
      </c>
      <c r="B14" s="242">
        <v>5042.8900000000003</v>
      </c>
      <c r="C14" s="242">
        <v>0</v>
      </c>
      <c r="D14" s="242">
        <v>0</v>
      </c>
      <c r="E14" s="242">
        <v>2540.42</v>
      </c>
      <c r="F14" s="242">
        <v>25188.25</v>
      </c>
      <c r="G14" s="242">
        <v>10459.89</v>
      </c>
      <c r="H14" s="242">
        <v>3270.36</v>
      </c>
      <c r="I14" s="242">
        <v>0</v>
      </c>
      <c r="J14" s="242">
        <v>0</v>
      </c>
      <c r="K14" s="242">
        <v>0</v>
      </c>
      <c r="L14" s="242">
        <v>26697.29</v>
      </c>
      <c r="M14" s="249">
        <v>6966.94</v>
      </c>
      <c r="N14" s="242">
        <v>0</v>
      </c>
      <c r="O14" s="242">
        <v>0</v>
      </c>
      <c r="P14" s="242">
        <v>0</v>
      </c>
      <c r="Q14" s="242">
        <v>0</v>
      </c>
      <c r="R14" s="242">
        <v>20438.86</v>
      </c>
      <c r="S14" s="242">
        <v>36959.760000000002</v>
      </c>
      <c r="T14" s="242">
        <v>11754.1</v>
      </c>
      <c r="U14" s="242">
        <v>0</v>
      </c>
      <c r="V14" s="242">
        <v>0</v>
      </c>
      <c r="W14" s="242">
        <v>0</v>
      </c>
      <c r="X14" s="242">
        <v>13655.42</v>
      </c>
      <c r="Y14" s="242">
        <v>43538</v>
      </c>
      <c r="Z14" s="243">
        <v>12965.19</v>
      </c>
      <c r="AA14" s="244">
        <v>0</v>
      </c>
      <c r="AB14" s="244">
        <v>0</v>
      </c>
      <c r="AC14" s="244">
        <v>8780.48</v>
      </c>
      <c r="AD14" s="244">
        <v>36231.24</v>
      </c>
      <c r="AE14" s="244">
        <v>14508.84</v>
      </c>
      <c r="AF14" s="244">
        <v>8772.66</v>
      </c>
      <c r="AG14" s="244">
        <v>0</v>
      </c>
      <c r="AH14" s="244">
        <v>0</v>
      </c>
      <c r="AI14" s="244">
        <v>0</v>
      </c>
      <c r="AJ14" s="244">
        <v>22670.11</v>
      </c>
      <c r="AK14" s="244">
        <v>23816</v>
      </c>
      <c r="AL14" s="243">
        <v>3550.1</v>
      </c>
      <c r="AM14" s="244">
        <v>0</v>
      </c>
      <c r="AN14" s="244">
        <v>0</v>
      </c>
      <c r="AO14" s="244">
        <v>0</v>
      </c>
      <c r="AP14" s="244">
        <v>17353.68</v>
      </c>
      <c r="AQ14" s="244">
        <v>33090.912524852298</v>
      </c>
      <c r="AR14" s="244">
        <v>13347.277475147601</v>
      </c>
      <c r="AS14" s="244">
        <v>0</v>
      </c>
      <c r="AT14" s="244">
        <v>0</v>
      </c>
      <c r="AU14" s="244">
        <v>0</v>
      </c>
      <c r="AV14" s="244">
        <v>10125.76</v>
      </c>
      <c r="AW14" s="244">
        <v>28627.54</v>
      </c>
      <c r="AX14" s="243">
        <v>4681.4949999999999</v>
      </c>
      <c r="AY14" s="255">
        <v>410.91999999999996</v>
      </c>
      <c r="AZ14" s="255">
        <v>0</v>
      </c>
      <c r="BA14" s="255">
        <v>0</v>
      </c>
      <c r="BB14" s="255">
        <v>0</v>
      </c>
      <c r="BC14" s="255">
        <v>1270.48</v>
      </c>
      <c r="BD14" s="255">
        <v>0</v>
      </c>
      <c r="BE14" s="255">
        <v>6005.99</v>
      </c>
      <c r="BF14" s="255">
        <v>0</v>
      </c>
      <c r="BG14" s="255">
        <v>3078.6699999999996</v>
      </c>
      <c r="BH14" s="255">
        <v>11383.11</v>
      </c>
      <c r="BI14" s="255">
        <v>826.5200000000001</v>
      </c>
      <c r="BJ14" s="243">
        <v>3172.86</v>
      </c>
      <c r="BK14" s="255">
        <v>8.9499999999999993</v>
      </c>
      <c r="BL14" s="255">
        <v>0</v>
      </c>
      <c r="BM14" s="255">
        <v>18599.95</v>
      </c>
      <c r="BN14" s="255">
        <v>34811.089999999997</v>
      </c>
      <c r="BO14" s="255">
        <v>11252.32</v>
      </c>
      <c r="BP14" s="255">
        <v>0</v>
      </c>
      <c r="BQ14" s="255">
        <v>0</v>
      </c>
      <c r="BR14" s="255">
        <v>0</v>
      </c>
      <c r="BS14" s="255">
        <v>0</v>
      </c>
      <c r="BT14" s="255">
        <v>33584.589999999997</v>
      </c>
      <c r="BU14" s="250">
        <v>27668.744999999999</v>
      </c>
      <c r="BV14" s="255">
        <v>12256.189999999999</v>
      </c>
      <c r="BW14" s="255">
        <v>0</v>
      </c>
      <c r="BX14" s="255">
        <v>0</v>
      </c>
      <c r="BY14" s="255">
        <v>10607.118755110832</v>
      </c>
      <c r="BZ14" s="255">
        <v>35529.418506506438</v>
      </c>
      <c r="CA14" s="255">
        <v>4429.4166416875869</v>
      </c>
      <c r="CB14" s="255">
        <v>2192.349665974753</v>
      </c>
      <c r="CC14" s="255">
        <v>0</v>
      </c>
      <c r="CD14" s="255">
        <v>0</v>
      </c>
      <c r="CE14" s="255">
        <v>0</v>
      </c>
      <c r="CF14" s="255">
        <v>23990.104520631572</v>
      </c>
      <c r="CG14" s="255">
        <v>18096.901222657336</v>
      </c>
      <c r="CH14" s="521">
        <f t="shared" si="8"/>
        <v>-0.34594426951213952</v>
      </c>
    </row>
    <row r="15" spans="1:88">
      <c r="A15" s="241" t="s">
        <v>183</v>
      </c>
      <c r="B15" s="242">
        <v>0</v>
      </c>
      <c r="C15" s="242">
        <v>0</v>
      </c>
      <c r="D15" s="242">
        <v>0</v>
      </c>
      <c r="E15" s="242">
        <v>0</v>
      </c>
      <c r="F15" s="242">
        <v>0</v>
      </c>
      <c r="G15" s="242">
        <v>0</v>
      </c>
      <c r="H15" s="242">
        <v>0</v>
      </c>
      <c r="I15" s="242">
        <v>0</v>
      </c>
      <c r="J15" s="242">
        <v>0</v>
      </c>
      <c r="K15" s="242">
        <v>0</v>
      </c>
      <c r="L15" s="242">
        <v>0</v>
      </c>
      <c r="M15" s="249">
        <v>0</v>
      </c>
      <c r="N15" s="242">
        <v>0</v>
      </c>
      <c r="O15" s="242">
        <v>0</v>
      </c>
      <c r="P15" s="242">
        <v>0</v>
      </c>
      <c r="Q15" s="242">
        <v>0</v>
      </c>
      <c r="R15" s="242">
        <v>0</v>
      </c>
      <c r="S15" s="242">
        <v>0</v>
      </c>
      <c r="T15" s="242">
        <v>0</v>
      </c>
      <c r="U15" s="242">
        <v>0</v>
      </c>
      <c r="V15" s="242">
        <v>0</v>
      </c>
      <c r="W15" s="242">
        <v>0</v>
      </c>
      <c r="X15" s="242">
        <v>0</v>
      </c>
      <c r="Y15" s="249">
        <v>0</v>
      </c>
      <c r="Z15" s="242">
        <v>0</v>
      </c>
      <c r="AA15" s="242">
        <v>0</v>
      </c>
      <c r="AB15" s="242">
        <v>0</v>
      </c>
      <c r="AC15" s="242">
        <v>0</v>
      </c>
      <c r="AD15" s="242">
        <v>0</v>
      </c>
      <c r="AE15" s="242">
        <v>0</v>
      </c>
      <c r="AF15" s="242">
        <v>0</v>
      </c>
      <c r="AG15" s="242">
        <v>0</v>
      </c>
      <c r="AH15" s="242">
        <v>0</v>
      </c>
      <c r="AI15" s="242">
        <v>0</v>
      </c>
      <c r="AJ15" s="242">
        <v>0</v>
      </c>
      <c r="AK15" s="242">
        <v>0</v>
      </c>
      <c r="AL15" s="243">
        <v>0</v>
      </c>
      <c r="AM15" s="242">
        <v>0</v>
      </c>
      <c r="AN15" s="242">
        <v>0</v>
      </c>
      <c r="AO15" s="242">
        <v>0</v>
      </c>
      <c r="AP15" s="242">
        <v>0</v>
      </c>
      <c r="AQ15" s="242">
        <v>0</v>
      </c>
      <c r="AR15" s="242">
        <v>0</v>
      </c>
      <c r="AS15" s="242">
        <v>0</v>
      </c>
      <c r="AT15" s="242">
        <v>0</v>
      </c>
      <c r="AU15" s="242">
        <v>0</v>
      </c>
      <c r="AV15" s="242">
        <v>0</v>
      </c>
      <c r="AW15" s="242">
        <v>0</v>
      </c>
      <c r="AX15" s="243">
        <v>13.887493788924045</v>
      </c>
      <c r="AY15" s="256">
        <v>0</v>
      </c>
      <c r="AZ15" s="256">
        <v>0</v>
      </c>
      <c r="BA15" s="256">
        <v>0</v>
      </c>
      <c r="BB15" s="256">
        <v>0</v>
      </c>
      <c r="BC15" s="256">
        <v>0</v>
      </c>
      <c r="BD15" s="256">
        <v>1.4736007323911429</v>
      </c>
      <c r="BE15" s="256">
        <v>29.710780573354505</v>
      </c>
      <c r="BF15" s="256">
        <v>35.647805219171914</v>
      </c>
      <c r="BG15" s="256">
        <v>83.616160798377308</v>
      </c>
      <c r="BH15" s="256">
        <v>85.272813214562078</v>
      </c>
      <c r="BI15" s="256">
        <v>56.781702444085361</v>
      </c>
      <c r="BJ15" s="523">
        <v>31.42</v>
      </c>
      <c r="BK15" s="256">
        <v>45.02</v>
      </c>
      <c r="BL15" s="256">
        <v>44.99</v>
      </c>
      <c r="BM15" s="256">
        <v>27.9</v>
      </c>
      <c r="BN15" s="255">
        <v>0</v>
      </c>
      <c r="BO15" s="255">
        <v>45.43</v>
      </c>
      <c r="BP15" s="255">
        <v>33.96</v>
      </c>
      <c r="BQ15" s="255">
        <v>0.95</v>
      </c>
      <c r="BR15" s="255">
        <v>35.679000000000002</v>
      </c>
      <c r="BS15" s="255">
        <v>109.123</v>
      </c>
      <c r="BT15" s="255">
        <v>94.2</v>
      </c>
      <c r="BU15" s="250">
        <v>78.537999999999997</v>
      </c>
      <c r="BV15" s="256">
        <v>53.332046834601805</v>
      </c>
      <c r="BW15" s="255">
        <v>0</v>
      </c>
      <c r="BX15" s="255">
        <v>0</v>
      </c>
      <c r="BY15" s="255"/>
      <c r="BZ15" s="255">
        <v>26.811955648855417</v>
      </c>
      <c r="CA15" s="255">
        <v>10.616175746924428</v>
      </c>
      <c r="CB15" s="255">
        <v>51.622404334704157</v>
      </c>
      <c r="CC15" s="255">
        <v>5.8</v>
      </c>
      <c r="CD15" s="255">
        <v>0</v>
      </c>
      <c r="CE15" s="255">
        <v>5.9</v>
      </c>
      <c r="CF15" s="255">
        <v>0.88189011725293132</v>
      </c>
      <c r="CG15" s="255">
        <v>60.586441451723346</v>
      </c>
      <c r="CH15" s="521">
        <f t="shared" si="8"/>
        <v>-0.22857162836176947</v>
      </c>
      <c r="CJ15" s="119"/>
    </row>
    <row r="16" spans="1:88">
      <c r="A16" s="241" t="s">
        <v>110</v>
      </c>
      <c r="B16" s="242">
        <v>17721.66</v>
      </c>
      <c r="C16" s="242">
        <v>0</v>
      </c>
      <c r="D16" s="242">
        <v>0</v>
      </c>
      <c r="E16" s="242">
        <v>5769.81</v>
      </c>
      <c r="F16" s="242">
        <v>44497.038</v>
      </c>
      <c r="G16" s="242">
        <v>17080.22</v>
      </c>
      <c r="H16" s="242">
        <v>9120.56</v>
      </c>
      <c r="I16" s="242">
        <v>145.69999999999999</v>
      </c>
      <c r="J16" s="242">
        <v>16.37</v>
      </c>
      <c r="K16" s="242">
        <v>0</v>
      </c>
      <c r="L16" s="242">
        <v>59718.1895</v>
      </c>
      <c r="M16" s="249">
        <v>12035.699000000001</v>
      </c>
      <c r="N16" s="242">
        <v>0</v>
      </c>
      <c r="O16" s="242">
        <v>5.6001375428887599</v>
      </c>
      <c r="P16" s="242">
        <v>0.54121673101761603</v>
      </c>
      <c r="Q16" s="242">
        <v>35.383103988235497</v>
      </c>
      <c r="R16" s="242">
        <v>36236.807533498199</v>
      </c>
      <c r="S16" s="242">
        <v>63184.156732627598</v>
      </c>
      <c r="T16" s="242">
        <v>17021.4239152435</v>
      </c>
      <c r="U16" s="242">
        <v>0</v>
      </c>
      <c r="V16" s="242">
        <v>80.9528386915986</v>
      </c>
      <c r="W16" s="242">
        <v>147.096345978062</v>
      </c>
      <c r="X16" s="242">
        <v>25625.106504129599</v>
      </c>
      <c r="Y16" s="242">
        <v>81100.923415478697</v>
      </c>
      <c r="Z16" s="243">
        <v>34300.230000000003</v>
      </c>
      <c r="AA16" s="244">
        <v>175.58</v>
      </c>
      <c r="AB16" s="244">
        <v>0</v>
      </c>
      <c r="AC16" s="244">
        <v>15568.17</v>
      </c>
      <c r="AD16" s="244">
        <v>73314.75</v>
      </c>
      <c r="AE16" s="244">
        <v>31278.02</v>
      </c>
      <c r="AF16" s="244">
        <v>16992.02</v>
      </c>
      <c r="AG16" s="244">
        <v>47.36</v>
      </c>
      <c r="AH16" s="244">
        <v>13.51</v>
      </c>
      <c r="AI16" s="244">
        <v>171.38</v>
      </c>
      <c r="AJ16" s="244">
        <v>50763.78</v>
      </c>
      <c r="AK16" s="244">
        <v>50412.75</v>
      </c>
      <c r="AL16" s="243">
        <v>8840.8067119993193</v>
      </c>
      <c r="AM16" s="244">
        <v>16.772931317617701</v>
      </c>
      <c r="AN16" s="244">
        <v>33.097839376145899</v>
      </c>
      <c r="AO16" s="244">
        <v>4.3921757556871297</v>
      </c>
      <c r="AP16" s="244">
        <v>44832.956160526897</v>
      </c>
      <c r="AQ16" s="244">
        <v>68611.9176110712</v>
      </c>
      <c r="AR16" s="244">
        <v>28655.928541682901</v>
      </c>
      <c r="AS16" s="244">
        <v>143.95779533947299</v>
      </c>
      <c r="AT16" s="244">
        <v>132.181061617913</v>
      </c>
      <c r="AU16" s="244">
        <v>218.73006670639199</v>
      </c>
      <c r="AV16" s="244">
        <v>19809.572272038298</v>
      </c>
      <c r="AW16" s="244">
        <v>59582.952195460297</v>
      </c>
      <c r="AX16" s="243">
        <v>12625.651788954659</v>
      </c>
      <c r="AY16" s="255">
        <v>646.31868075865953</v>
      </c>
      <c r="AZ16" s="255">
        <v>0</v>
      </c>
      <c r="BA16" s="255">
        <v>0</v>
      </c>
      <c r="BB16" s="255">
        <v>0</v>
      </c>
      <c r="BC16" s="255">
        <v>1089.0749999999998</v>
      </c>
      <c r="BD16" s="255">
        <v>4.199591554805238</v>
      </c>
      <c r="BE16" s="255">
        <v>14502.637611616503</v>
      </c>
      <c r="BF16" s="255">
        <v>21.923034433601792</v>
      </c>
      <c r="BG16" s="255">
        <v>8092.7714253153854</v>
      </c>
      <c r="BH16" s="255">
        <v>32721.446784455598</v>
      </c>
      <c r="BI16" s="255">
        <v>4882.0203989868724</v>
      </c>
      <c r="BJ16" s="243">
        <v>5276.94</v>
      </c>
      <c r="BK16" s="255">
        <v>0</v>
      </c>
      <c r="BL16" s="255">
        <v>115.25</v>
      </c>
      <c r="BM16" s="255">
        <v>40804.089999999997</v>
      </c>
      <c r="BN16" s="255">
        <v>84392.72</v>
      </c>
      <c r="BO16" s="255">
        <v>19586.32</v>
      </c>
      <c r="BP16" s="255">
        <v>97.97</v>
      </c>
      <c r="BQ16" s="255">
        <v>47.51</v>
      </c>
      <c r="BR16" s="255">
        <v>113.321</v>
      </c>
      <c r="BS16" s="255">
        <v>519.572</v>
      </c>
      <c r="BT16" s="255">
        <v>69735.365999999995</v>
      </c>
      <c r="BU16" s="250">
        <v>71756.130999999994</v>
      </c>
      <c r="BV16" s="255">
        <v>30896.474476712425</v>
      </c>
      <c r="BW16" s="255">
        <v>9.0976356026328471</v>
      </c>
      <c r="BX16" s="255">
        <v>7.6257960177110506</v>
      </c>
      <c r="BY16" s="255">
        <v>22537.002676092339</v>
      </c>
      <c r="BZ16" s="255">
        <v>80919.234585893253</v>
      </c>
      <c r="CA16" s="255">
        <v>11532.674027728961</v>
      </c>
      <c r="CB16" s="255">
        <v>5695.4476764432538</v>
      </c>
      <c r="CC16" s="255">
        <v>0.52</v>
      </c>
      <c r="CD16" s="255">
        <v>0</v>
      </c>
      <c r="CE16" s="255">
        <v>1.85</v>
      </c>
      <c r="CF16" s="255">
        <v>53910.618922389731</v>
      </c>
      <c r="CG16" s="255">
        <v>42164.142797763074</v>
      </c>
      <c r="CH16" s="521">
        <f t="shared" si="8"/>
        <v>-0.41239665224197952</v>
      </c>
      <c r="CJ16" s="119"/>
    </row>
    <row r="17" spans="1:88">
      <c r="A17" s="241" t="s">
        <v>111</v>
      </c>
      <c r="B17" s="242">
        <v>1026</v>
      </c>
      <c r="C17" s="242">
        <v>0</v>
      </c>
      <c r="D17" s="242">
        <v>0</v>
      </c>
      <c r="E17" s="242">
        <v>417.75</v>
      </c>
      <c r="F17" s="242">
        <v>3290.25</v>
      </c>
      <c r="G17" s="242">
        <v>428.45</v>
      </c>
      <c r="H17" s="242">
        <v>367.85</v>
      </c>
      <c r="I17" s="242">
        <v>0</v>
      </c>
      <c r="J17" s="242">
        <v>0</v>
      </c>
      <c r="K17" s="242">
        <v>0</v>
      </c>
      <c r="L17" s="242">
        <v>4498.1137500000004</v>
      </c>
      <c r="M17" s="249">
        <v>600.67700000000002</v>
      </c>
      <c r="N17" s="242">
        <v>0</v>
      </c>
      <c r="O17" s="242">
        <v>0</v>
      </c>
      <c r="P17" s="242">
        <v>0</v>
      </c>
      <c r="Q17" s="242">
        <v>0</v>
      </c>
      <c r="R17" s="242">
        <v>356</v>
      </c>
      <c r="S17" s="242">
        <v>1261.25</v>
      </c>
      <c r="T17" s="242">
        <v>0</v>
      </c>
      <c r="U17" s="242">
        <v>0</v>
      </c>
      <c r="V17" s="242">
        <v>0</v>
      </c>
      <c r="W17" s="242">
        <v>0</v>
      </c>
      <c r="X17" s="242">
        <v>938</v>
      </c>
      <c r="Y17" s="242">
        <v>5898</v>
      </c>
      <c r="Z17" s="243">
        <v>2435.65</v>
      </c>
      <c r="AA17" s="244">
        <v>0</v>
      </c>
      <c r="AB17" s="244">
        <v>0</v>
      </c>
      <c r="AC17" s="244">
        <v>552</v>
      </c>
      <c r="AD17" s="244">
        <v>5413.6</v>
      </c>
      <c r="AE17" s="244">
        <v>2103.1999999999998</v>
      </c>
      <c r="AF17" s="244">
        <v>1215.8</v>
      </c>
      <c r="AG17" s="244">
        <v>0</v>
      </c>
      <c r="AH17" s="244">
        <v>0</v>
      </c>
      <c r="AI17" s="244">
        <v>0</v>
      </c>
      <c r="AJ17" s="244">
        <v>2968.8</v>
      </c>
      <c r="AK17" s="244">
        <v>1518.75</v>
      </c>
      <c r="AL17" s="243">
        <v>0</v>
      </c>
      <c r="AM17" s="244">
        <v>0</v>
      </c>
      <c r="AN17" s="244">
        <v>0</v>
      </c>
      <c r="AO17" s="244">
        <v>0</v>
      </c>
      <c r="AP17" s="244">
        <v>3393.25</v>
      </c>
      <c r="AQ17" s="244">
        <v>4696.25</v>
      </c>
      <c r="AR17" s="244">
        <v>1602</v>
      </c>
      <c r="AS17" s="244">
        <v>0</v>
      </c>
      <c r="AT17" s="244">
        <v>0</v>
      </c>
      <c r="AU17" s="244">
        <v>0</v>
      </c>
      <c r="AV17" s="244">
        <v>1631.5</v>
      </c>
      <c r="AW17" s="244">
        <v>3447.25</v>
      </c>
      <c r="AX17" s="243">
        <v>85.05</v>
      </c>
      <c r="AY17" s="255">
        <v>0</v>
      </c>
      <c r="AZ17" s="255">
        <v>0</v>
      </c>
      <c r="BA17" s="255">
        <v>0</v>
      </c>
      <c r="BB17" s="255">
        <v>0</v>
      </c>
      <c r="BC17" s="255">
        <v>0</v>
      </c>
      <c r="BD17" s="255">
        <v>0</v>
      </c>
      <c r="BE17" s="255">
        <v>0</v>
      </c>
      <c r="BF17" s="255">
        <v>0</v>
      </c>
      <c r="BG17" s="255">
        <v>178.25</v>
      </c>
      <c r="BH17" s="255">
        <v>1081.4000000000001</v>
      </c>
      <c r="BI17" s="255">
        <v>0</v>
      </c>
      <c r="BJ17" s="243">
        <v>0</v>
      </c>
      <c r="BK17" s="255">
        <v>0</v>
      </c>
      <c r="BL17" s="255">
        <v>0</v>
      </c>
      <c r="BM17" s="255">
        <v>2684.5</v>
      </c>
      <c r="BN17" s="255">
        <v>5087.1499999999996</v>
      </c>
      <c r="BO17" s="255">
        <v>1676.6</v>
      </c>
      <c r="BP17" s="255">
        <v>0</v>
      </c>
      <c r="BQ17" s="255">
        <v>0</v>
      </c>
      <c r="BR17" s="255">
        <v>0</v>
      </c>
      <c r="BS17" s="255">
        <v>0</v>
      </c>
      <c r="BT17" s="255">
        <v>3625.35</v>
      </c>
      <c r="BU17" s="250">
        <v>3677.4</v>
      </c>
      <c r="BV17" s="255">
        <v>1563.15</v>
      </c>
      <c r="BW17" s="255">
        <v>0</v>
      </c>
      <c r="BX17" s="255">
        <v>0</v>
      </c>
      <c r="BY17" s="255">
        <v>1061.4000000000001</v>
      </c>
      <c r="BZ17" s="255">
        <v>4635.3500000000004</v>
      </c>
      <c r="CA17" s="255">
        <v>823.75</v>
      </c>
      <c r="CB17" s="255">
        <v>0</v>
      </c>
      <c r="CC17" s="255">
        <v>0</v>
      </c>
      <c r="CD17" s="255">
        <v>0</v>
      </c>
      <c r="CE17" s="255">
        <v>0</v>
      </c>
      <c r="CF17" s="255">
        <v>0</v>
      </c>
      <c r="CG17" s="255">
        <v>0</v>
      </c>
      <c r="CH17" s="521">
        <f t="shared" si="8"/>
        <v>-1</v>
      </c>
      <c r="CJ17" s="119"/>
    </row>
    <row r="18" spans="1:88">
      <c r="A18" s="241" t="s">
        <v>129</v>
      </c>
      <c r="B18" s="243">
        <v>0</v>
      </c>
      <c r="C18" s="244">
        <v>0</v>
      </c>
      <c r="D18" s="244">
        <v>0</v>
      </c>
      <c r="E18" s="244">
        <v>0</v>
      </c>
      <c r="F18" s="244">
        <v>0</v>
      </c>
      <c r="G18" s="244">
        <v>0</v>
      </c>
      <c r="H18" s="244">
        <v>0</v>
      </c>
      <c r="I18" s="244">
        <v>0</v>
      </c>
      <c r="J18" s="244">
        <v>0</v>
      </c>
      <c r="K18" s="244">
        <v>0</v>
      </c>
      <c r="L18" s="244">
        <v>0</v>
      </c>
      <c r="M18" s="250">
        <v>0</v>
      </c>
      <c r="N18" s="243">
        <v>0</v>
      </c>
      <c r="O18" s="244">
        <v>0</v>
      </c>
      <c r="P18" s="244">
        <v>0</v>
      </c>
      <c r="Q18" s="244">
        <v>0</v>
      </c>
      <c r="R18" s="244">
        <v>0</v>
      </c>
      <c r="S18" s="244">
        <v>0</v>
      </c>
      <c r="T18" s="244">
        <v>0</v>
      </c>
      <c r="U18" s="244">
        <v>0</v>
      </c>
      <c r="V18" s="244">
        <v>0</v>
      </c>
      <c r="W18" s="244">
        <v>0</v>
      </c>
      <c r="X18" s="244">
        <v>0</v>
      </c>
      <c r="Y18" s="244">
        <v>0</v>
      </c>
      <c r="Z18" s="243">
        <v>0</v>
      </c>
      <c r="AA18" s="244">
        <v>47.86</v>
      </c>
      <c r="AB18" s="244">
        <v>0</v>
      </c>
      <c r="AC18" s="244">
        <v>0</v>
      </c>
      <c r="AD18" s="244">
        <v>0</v>
      </c>
      <c r="AE18" s="244">
        <v>0</v>
      </c>
      <c r="AF18" s="244">
        <v>0</v>
      </c>
      <c r="AG18" s="244">
        <v>9.58</v>
      </c>
      <c r="AH18" s="244">
        <v>1.98</v>
      </c>
      <c r="AI18" s="244">
        <v>6.2</v>
      </c>
      <c r="AJ18" s="244">
        <v>74.64</v>
      </c>
      <c r="AK18" s="244">
        <v>80.62</v>
      </c>
      <c r="AL18" s="243">
        <v>0</v>
      </c>
      <c r="AM18" s="244">
        <v>0</v>
      </c>
      <c r="AN18" s="244">
        <v>0</v>
      </c>
      <c r="AO18" s="244">
        <v>0</v>
      </c>
      <c r="AP18" s="244">
        <v>0</v>
      </c>
      <c r="AQ18" s="244">
        <v>0</v>
      </c>
      <c r="AR18" s="244">
        <v>10.2758099223546</v>
      </c>
      <c r="AS18" s="244">
        <v>29.875888223185299</v>
      </c>
      <c r="AT18" s="244">
        <v>12.1852940086674</v>
      </c>
      <c r="AU18" s="244">
        <v>0</v>
      </c>
      <c r="AV18" s="244">
        <v>0</v>
      </c>
      <c r="AW18" s="244">
        <v>0</v>
      </c>
      <c r="AX18" s="243">
        <v>0</v>
      </c>
      <c r="AY18" s="255">
        <v>0</v>
      </c>
      <c r="AZ18" s="255">
        <v>0</v>
      </c>
      <c r="BA18" s="255">
        <v>0</v>
      </c>
      <c r="BB18" s="255">
        <v>0</v>
      </c>
      <c r="BC18" s="255">
        <v>0</v>
      </c>
      <c r="BD18" s="255">
        <v>0</v>
      </c>
      <c r="BE18" s="255">
        <v>0</v>
      </c>
      <c r="BF18" s="255">
        <v>0</v>
      </c>
      <c r="BG18" s="255">
        <v>0</v>
      </c>
      <c r="BH18" s="255">
        <v>0</v>
      </c>
      <c r="BI18" s="255">
        <v>0</v>
      </c>
      <c r="BJ18" s="243">
        <v>0</v>
      </c>
      <c r="BK18" s="255">
        <v>0</v>
      </c>
      <c r="BL18" s="255">
        <v>0</v>
      </c>
      <c r="BM18" s="255">
        <v>0</v>
      </c>
      <c r="BN18" s="255">
        <v>0</v>
      </c>
      <c r="BO18" s="255">
        <v>0</v>
      </c>
      <c r="BP18" s="255">
        <v>0</v>
      </c>
      <c r="BQ18" s="255">
        <v>0</v>
      </c>
      <c r="BR18" s="255">
        <v>0</v>
      </c>
      <c r="BS18" s="255">
        <v>0</v>
      </c>
      <c r="BT18" s="255">
        <v>0</v>
      </c>
      <c r="BU18" s="250">
        <v>0</v>
      </c>
      <c r="BV18" s="255">
        <v>0</v>
      </c>
      <c r="BW18" s="255">
        <v>0</v>
      </c>
      <c r="BX18" s="255">
        <v>0</v>
      </c>
      <c r="BY18" s="255">
        <v>0</v>
      </c>
      <c r="BZ18" s="255">
        <v>0</v>
      </c>
      <c r="CA18" s="255">
        <v>0</v>
      </c>
      <c r="CB18" s="255">
        <v>0</v>
      </c>
      <c r="CC18" s="255">
        <v>0</v>
      </c>
      <c r="CD18" s="255">
        <v>0</v>
      </c>
      <c r="CE18" s="255">
        <v>0</v>
      </c>
      <c r="CF18" s="255">
        <v>0</v>
      </c>
      <c r="CG18" s="255">
        <v>0</v>
      </c>
      <c r="CH18" s="521" t="str">
        <f t="shared" si="8"/>
        <v>-</v>
      </c>
      <c r="CJ18" s="119"/>
    </row>
    <row r="19" spans="1:88">
      <c r="A19" s="241" t="s">
        <v>112</v>
      </c>
      <c r="B19" s="242">
        <v>212.16</v>
      </c>
      <c r="C19" s="242">
        <v>0</v>
      </c>
      <c r="D19" s="242">
        <v>0</v>
      </c>
      <c r="E19" s="242">
        <v>2767.95</v>
      </c>
      <c r="F19" s="242">
        <v>15615.65</v>
      </c>
      <c r="G19" s="242">
        <v>240.25</v>
      </c>
      <c r="H19" s="242">
        <v>0</v>
      </c>
      <c r="I19" s="242">
        <v>0</v>
      </c>
      <c r="J19" s="242">
        <v>0</v>
      </c>
      <c r="K19" s="242">
        <v>0</v>
      </c>
      <c r="L19" s="242">
        <v>7970.29</v>
      </c>
      <c r="M19" s="249">
        <v>8137.0720000000001</v>
      </c>
      <c r="N19" s="242">
        <v>0</v>
      </c>
      <c r="O19" s="242">
        <v>0</v>
      </c>
      <c r="P19" s="242">
        <v>0</v>
      </c>
      <c r="Q19" s="242">
        <v>0</v>
      </c>
      <c r="R19" s="242">
        <v>4147.46</v>
      </c>
      <c r="S19" s="242">
        <v>9925.34</v>
      </c>
      <c r="T19" s="242">
        <v>1935.95</v>
      </c>
      <c r="U19" s="242">
        <v>0</v>
      </c>
      <c r="V19" s="242">
        <v>0</v>
      </c>
      <c r="W19" s="242">
        <v>0</v>
      </c>
      <c r="X19" s="242">
        <v>7100.94</v>
      </c>
      <c r="Y19" s="242">
        <v>14991.2</v>
      </c>
      <c r="Z19" s="243">
        <v>2346.11</v>
      </c>
      <c r="AA19" s="244">
        <v>0</v>
      </c>
      <c r="AB19" s="244">
        <v>0</v>
      </c>
      <c r="AC19" s="244">
        <v>845.5</v>
      </c>
      <c r="AD19" s="244">
        <v>16960.669999999998</v>
      </c>
      <c r="AE19" s="244">
        <v>2083.59</v>
      </c>
      <c r="AF19" s="244">
        <v>0</v>
      </c>
      <c r="AG19" s="244">
        <v>0</v>
      </c>
      <c r="AH19" s="244">
        <v>0</v>
      </c>
      <c r="AI19" s="244">
        <v>0</v>
      </c>
      <c r="AJ19" s="244">
        <v>12558.24</v>
      </c>
      <c r="AK19" s="244">
        <v>13237.67</v>
      </c>
      <c r="AL19" s="243">
        <v>103.08</v>
      </c>
      <c r="AM19" s="244">
        <v>0</v>
      </c>
      <c r="AN19" s="244">
        <v>0</v>
      </c>
      <c r="AO19" s="244">
        <v>0</v>
      </c>
      <c r="AP19" s="244">
        <v>20486.32</v>
      </c>
      <c r="AQ19" s="244">
        <v>13503.35</v>
      </c>
      <c r="AR19" s="244">
        <v>5336.4639999999999</v>
      </c>
      <c r="AS19" s="244">
        <v>0</v>
      </c>
      <c r="AT19" s="244">
        <v>0</v>
      </c>
      <c r="AU19" s="244">
        <v>0</v>
      </c>
      <c r="AV19" s="244">
        <v>2173.6999999999998</v>
      </c>
      <c r="AW19" s="244">
        <v>15104.575000000001</v>
      </c>
      <c r="AX19" s="243">
        <v>2590.23</v>
      </c>
      <c r="AY19" s="255">
        <v>0</v>
      </c>
      <c r="AZ19" s="255">
        <v>0</v>
      </c>
      <c r="BA19" s="255">
        <v>0</v>
      </c>
      <c r="BB19" s="255">
        <v>0</v>
      </c>
      <c r="BC19" s="255">
        <v>34</v>
      </c>
      <c r="BD19" s="255">
        <v>0</v>
      </c>
      <c r="BE19" s="255">
        <v>79.849999999999994</v>
      </c>
      <c r="BF19" s="255">
        <v>0</v>
      </c>
      <c r="BG19" s="255">
        <v>5718.9428980282837</v>
      </c>
      <c r="BH19" s="255">
        <v>19389.102799398999</v>
      </c>
      <c r="BI19" s="255">
        <v>544.86430257271888</v>
      </c>
      <c r="BJ19" s="243">
        <v>525.66</v>
      </c>
      <c r="BK19" s="255">
        <v>0</v>
      </c>
      <c r="BL19" s="255">
        <v>0</v>
      </c>
      <c r="BM19" s="255">
        <v>7786.43</v>
      </c>
      <c r="BN19" s="255">
        <v>20751.57</v>
      </c>
      <c r="BO19" s="255">
        <v>726.35</v>
      </c>
      <c r="BP19" s="255">
        <v>0</v>
      </c>
      <c r="BQ19" s="255">
        <v>0</v>
      </c>
      <c r="BR19" s="255">
        <v>0</v>
      </c>
      <c r="BS19" s="255">
        <v>0</v>
      </c>
      <c r="BT19" s="255">
        <v>16704.189999999999</v>
      </c>
      <c r="BU19" s="250">
        <v>11781.07</v>
      </c>
      <c r="BV19" s="255">
        <v>9179.85</v>
      </c>
      <c r="BW19" s="255">
        <v>0</v>
      </c>
      <c r="BX19" s="255">
        <v>0</v>
      </c>
      <c r="BY19" s="255">
        <v>10010.780000000001</v>
      </c>
      <c r="BZ19" s="255">
        <v>30906.46</v>
      </c>
      <c r="CA19" s="255">
        <v>5175.83</v>
      </c>
      <c r="CB19" s="255">
        <v>112.65</v>
      </c>
      <c r="CC19" s="255">
        <v>0</v>
      </c>
      <c r="CD19" s="255">
        <v>0</v>
      </c>
      <c r="CE19" s="255">
        <v>0</v>
      </c>
      <c r="CF19" s="255">
        <v>4505.0200000000004</v>
      </c>
      <c r="CG19" s="255">
        <v>10859.25</v>
      </c>
      <c r="CH19" s="521">
        <f t="shared" si="8"/>
        <v>-7.8245863915586633E-2</v>
      </c>
      <c r="CJ19" s="119"/>
    </row>
    <row r="20" spans="1:88">
      <c r="A20" s="241" t="s">
        <v>149</v>
      </c>
      <c r="B20" s="242">
        <v>256.16800000000001</v>
      </c>
      <c r="C20" s="242">
        <v>0</v>
      </c>
      <c r="D20" s="242">
        <v>0</v>
      </c>
      <c r="E20" s="242">
        <v>2059.5</v>
      </c>
      <c r="F20" s="242">
        <v>12256.67</v>
      </c>
      <c r="G20" s="242">
        <v>0</v>
      </c>
      <c r="H20" s="242">
        <v>50.2</v>
      </c>
      <c r="I20" s="242">
        <v>0</v>
      </c>
      <c r="J20" s="242">
        <v>0</v>
      </c>
      <c r="K20" s="242">
        <v>0</v>
      </c>
      <c r="L20" s="242">
        <v>6188.9250000000002</v>
      </c>
      <c r="M20" s="249">
        <v>7208.415</v>
      </c>
      <c r="N20" s="242">
        <v>0</v>
      </c>
      <c r="O20" s="242">
        <v>0</v>
      </c>
      <c r="P20" s="242">
        <v>0</v>
      </c>
      <c r="Q20" s="242">
        <v>0</v>
      </c>
      <c r="R20" s="242">
        <v>3770.6</v>
      </c>
      <c r="S20" s="242">
        <v>20974.35</v>
      </c>
      <c r="T20" s="242">
        <v>7028.85</v>
      </c>
      <c r="U20" s="242">
        <v>0</v>
      </c>
      <c r="V20" s="242">
        <v>0</v>
      </c>
      <c r="W20" s="242">
        <v>0</v>
      </c>
      <c r="X20" s="242">
        <v>8024.45</v>
      </c>
      <c r="Y20" s="242">
        <v>9539.7000000000007</v>
      </c>
      <c r="Z20" s="243">
        <v>3854.05</v>
      </c>
      <c r="AA20" s="244">
        <v>0</v>
      </c>
      <c r="AB20" s="244">
        <v>0</v>
      </c>
      <c r="AC20" s="244">
        <v>902.85</v>
      </c>
      <c r="AD20" s="244">
        <v>14179.25</v>
      </c>
      <c r="AE20" s="244">
        <v>3028.3</v>
      </c>
      <c r="AF20" s="244">
        <v>467.15</v>
      </c>
      <c r="AG20" s="244">
        <v>0</v>
      </c>
      <c r="AH20" s="244">
        <v>0</v>
      </c>
      <c r="AI20" s="244">
        <v>0</v>
      </c>
      <c r="AJ20" s="244">
        <v>13364.6</v>
      </c>
      <c r="AK20" s="244">
        <v>13710.9</v>
      </c>
      <c r="AL20" s="243">
        <v>1155.75</v>
      </c>
      <c r="AM20" s="244">
        <v>0</v>
      </c>
      <c r="AN20" s="244">
        <v>0</v>
      </c>
      <c r="AO20" s="244">
        <v>0</v>
      </c>
      <c r="AP20" s="244">
        <v>16733.8</v>
      </c>
      <c r="AQ20" s="244">
        <v>10870.9</v>
      </c>
      <c r="AR20" s="244">
        <v>6013.95</v>
      </c>
      <c r="AS20" s="244">
        <v>0</v>
      </c>
      <c r="AT20" s="244">
        <v>0</v>
      </c>
      <c r="AU20" s="244">
        <v>0</v>
      </c>
      <c r="AV20" s="244">
        <v>2397.9</v>
      </c>
      <c r="AW20" s="244">
        <v>8338.5</v>
      </c>
      <c r="AX20" s="243">
        <v>1891.05</v>
      </c>
      <c r="AY20" s="255">
        <v>0</v>
      </c>
      <c r="AZ20" s="255">
        <v>0</v>
      </c>
      <c r="BA20" s="255">
        <v>0</v>
      </c>
      <c r="BB20" s="255">
        <v>0</v>
      </c>
      <c r="BC20" s="255">
        <v>0</v>
      </c>
      <c r="BD20" s="255">
        <v>0</v>
      </c>
      <c r="BE20" s="255">
        <v>554.79999999999995</v>
      </c>
      <c r="BF20" s="255">
        <v>0</v>
      </c>
      <c r="BG20" s="255">
        <v>6019.5</v>
      </c>
      <c r="BH20" s="255">
        <v>16276.9</v>
      </c>
      <c r="BI20" s="255">
        <v>1057.8999999999999</v>
      </c>
      <c r="BJ20" s="243">
        <v>232.25</v>
      </c>
      <c r="BK20" s="255">
        <v>0</v>
      </c>
      <c r="BL20" s="255">
        <v>0</v>
      </c>
      <c r="BM20" s="255">
        <v>7585.05</v>
      </c>
      <c r="BN20" s="255">
        <v>14579.7</v>
      </c>
      <c r="BO20" s="255">
        <v>0</v>
      </c>
      <c r="BP20" s="255">
        <v>0</v>
      </c>
      <c r="BQ20" s="255">
        <v>0</v>
      </c>
      <c r="BR20" s="255">
        <v>0</v>
      </c>
      <c r="BS20" s="255">
        <v>0</v>
      </c>
      <c r="BT20" s="255">
        <v>11786.7</v>
      </c>
      <c r="BU20" s="250">
        <v>2814.5</v>
      </c>
      <c r="BV20" s="255">
        <v>1642</v>
      </c>
      <c r="BW20" s="255">
        <v>0</v>
      </c>
      <c r="BX20" s="255">
        <v>0</v>
      </c>
      <c r="BY20" s="255">
        <v>6386.4</v>
      </c>
      <c r="BZ20" s="255">
        <v>20980.1</v>
      </c>
      <c r="CA20" s="255">
        <v>6063.5</v>
      </c>
      <c r="CB20" s="255">
        <v>1137.7</v>
      </c>
      <c r="CC20" s="255">
        <v>0</v>
      </c>
      <c r="CD20" s="255">
        <v>0</v>
      </c>
      <c r="CE20" s="255">
        <v>0</v>
      </c>
      <c r="CF20" s="255">
        <v>4129.3</v>
      </c>
      <c r="CG20" s="255">
        <v>9236.4500000000007</v>
      </c>
      <c r="CH20" s="521">
        <f t="shared" si="8"/>
        <v>2.2817374311600642</v>
      </c>
      <c r="CJ20" s="119"/>
    </row>
    <row r="21" spans="1:88">
      <c r="A21" s="241" t="s">
        <v>150</v>
      </c>
      <c r="B21" s="242">
        <v>234.65</v>
      </c>
      <c r="C21" s="242">
        <v>0</v>
      </c>
      <c r="D21" s="242">
        <v>0</v>
      </c>
      <c r="E21" s="242">
        <v>784</v>
      </c>
      <c r="F21" s="242">
        <v>6869.64</v>
      </c>
      <c r="G21" s="242">
        <v>198.2</v>
      </c>
      <c r="H21" s="242">
        <v>0</v>
      </c>
      <c r="I21" s="242">
        <v>0</v>
      </c>
      <c r="J21" s="242">
        <v>0</v>
      </c>
      <c r="K21" s="242">
        <v>0</v>
      </c>
      <c r="L21" s="242">
        <v>3228.55</v>
      </c>
      <c r="M21" s="249">
        <v>3937.4</v>
      </c>
      <c r="N21" s="242">
        <v>0</v>
      </c>
      <c r="O21" s="242">
        <v>0</v>
      </c>
      <c r="P21" s="242">
        <v>0</v>
      </c>
      <c r="Q21" s="242">
        <v>0</v>
      </c>
      <c r="R21" s="242">
        <v>4577.7</v>
      </c>
      <c r="S21" s="242">
        <v>11309.95</v>
      </c>
      <c r="T21" s="242">
        <v>4893.8999999999996</v>
      </c>
      <c r="U21" s="242">
        <v>0</v>
      </c>
      <c r="V21" s="242">
        <v>0</v>
      </c>
      <c r="W21" s="242">
        <v>0</v>
      </c>
      <c r="X21" s="242">
        <v>4561.3999999999996</v>
      </c>
      <c r="Y21" s="242">
        <v>7594.95</v>
      </c>
      <c r="Z21" s="243">
        <v>4384.45</v>
      </c>
      <c r="AA21" s="244">
        <v>0</v>
      </c>
      <c r="AB21" s="244">
        <v>0</v>
      </c>
      <c r="AC21" s="244">
        <v>483.5</v>
      </c>
      <c r="AD21" s="244">
        <v>10692.6</v>
      </c>
      <c r="AE21" s="244">
        <v>3364.1</v>
      </c>
      <c r="AF21" s="244">
        <v>643.75</v>
      </c>
      <c r="AG21" s="244">
        <v>0</v>
      </c>
      <c r="AH21" s="244">
        <v>0</v>
      </c>
      <c r="AI21" s="244">
        <v>0</v>
      </c>
      <c r="AJ21" s="244">
        <v>6776</v>
      </c>
      <c r="AK21" s="244">
        <v>6837.3</v>
      </c>
      <c r="AL21" s="243">
        <v>1238.9000000000001</v>
      </c>
      <c r="AM21" s="244">
        <v>0</v>
      </c>
      <c r="AN21" s="244">
        <v>0</v>
      </c>
      <c r="AO21" s="244">
        <v>0</v>
      </c>
      <c r="AP21" s="244">
        <v>6931.25</v>
      </c>
      <c r="AQ21" s="244">
        <v>6208.35</v>
      </c>
      <c r="AR21" s="244">
        <v>4922.1499999999996</v>
      </c>
      <c r="AS21" s="244">
        <v>0</v>
      </c>
      <c r="AT21" s="244">
        <v>0</v>
      </c>
      <c r="AU21" s="244">
        <v>0</v>
      </c>
      <c r="AV21" s="244">
        <v>1283</v>
      </c>
      <c r="AW21" s="244">
        <v>9870.5499999999993</v>
      </c>
      <c r="AX21" s="243">
        <v>3281.7</v>
      </c>
      <c r="AY21" s="255">
        <v>664.25</v>
      </c>
      <c r="AZ21" s="255">
        <v>0</v>
      </c>
      <c r="BA21" s="255">
        <v>0</v>
      </c>
      <c r="BB21" s="255">
        <v>0</v>
      </c>
      <c r="BC21" s="255">
        <v>0</v>
      </c>
      <c r="BD21" s="255">
        <v>0</v>
      </c>
      <c r="BE21" s="255">
        <v>907.65</v>
      </c>
      <c r="BF21" s="255">
        <v>0</v>
      </c>
      <c r="BG21" s="255">
        <v>3027.35</v>
      </c>
      <c r="BH21" s="255">
        <v>7670.6</v>
      </c>
      <c r="BI21" s="255">
        <v>1586.4</v>
      </c>
      <c r="BJ21" s="243">
        <v>1946</v>
      </c>
      <c r="BK21" s="255">
        <v>0</v>
      </c>
      <c r="BL21" s="255">
        <v>0</v>
      </c>
      <c r="BM21" s="255">
        <v>6150</v>
      </c>
      <c r="BN21" s="255">
        <v>11914.3</v>
      </c>
      <c r="BO21" s="255">
        <v>484.6</v>
      </c>
      <c r="BP21" s="255">
        <v>0</v>
      </c>
      <c r="BQ21" s="255">
        <v>0</v>
      </c>
      <c r="BR21" s="255">
        <v>0</v>
      </c>
      <c r="BS21" s="255">
        <v>0</v>
      </c>
      <c r="BT21" s="255">
        <v>10213.200000000001</v>
      </c>
      <c r="BU21" s="250">
        <v>7589.75</v>
      </c>
      <c r="BV21" s="255">
        <v>6100</v>
      </c>
      <c r="BW21" s="255">
        <v>0</v>
      </c>
      <c r="BX21" s="255">
        <v>0</v>
      </c>
      <c r="BY21" s="255">
        <v>3712</v>
      </c>
      <c r="BZ21" s="255">
        <v>9910</v>
      </c>
      <c r="CA21" s="255">
        <v>5346.9</v>
      </c>
      <c r="CB21" s="255">
        <v>3063.85</v>
      </c>
      <c r="CC21" s="255">
        <v>0</v>
      </c>
      <c r="CD21" s="255">
        <v>0</v>
      </c>
      <c r="CE21" s="255">
        <v>0</v>
      </c>
      <c r="CF21" s="255">
        <v>3207.5</v>
      </c>
      <c r="CG21" s="255">
        <v>4653.25</v>
      </c>
      <c r="CH21" s="521">
        <f t="shared" si="8"/>
        <v>-0.38690338943970481</v>
      </c>
      <c r="CJ21" s="119"/>
    </row>
    <row r="22" spans="1:88">
      <c r="A22" s="241" t="s">
        <v>113</v>
      </c>
      <c r="B22" s="243">
        <v>0</v>
      </c>
      <c r="C22" s="244">
        <v>0</v>
      </c>
      <c r="D22" s="244">
        <v>0</v>
      </c>
      <c r="E22" s="244">
        <v>0</v>
      </c>
      <c r="F22" s="244">
        <v>0</v>
      </c>
      <c r="G22" s="244">
        <v>0</v>
      </c>
      <c r="H22" s="244">
        <v>0</v>
      </c>
      <c r="I22" s="244">
        <v>0</v>
      </c>
      <c r="J22" s="244">
        <v>0</v>
      </c>
      <c r="K22" s="244">
        <v>0</v>
      </c>
      <c r="L22" s="244">
        <v>0</v>
      </c>
      <c r="M22" s="250">
        <v>0</v>
      </c>
      <c r="N22" s="243">
        <v>0</v>
      </c>
      <c r="O22" s="244">
        <v>0</v>
      </c>
      <c r="P22" s="244">
        <v>0</v>
      </c>
      <c r="Q22" s="244">
        <v>0</v>
      </c>
      <c r="R22" s="244">
        <v>0</v>
      </c>
      <c r="S22" s="244">
        <v>0</v>
      </c>
      <c r="T22" s="244">
        <v>0</v>
      </c>
      <c r="U22" s="244">
        <v>0</v>
      </c>
      <c r="V22" s="244">
        <v>0</v>
      </c>
      <c r="W22" s="244">
        <v>0</v>
      </c>
      <c r="X22" s="244">
        <v>0</v>
      </c>
      <c r="Y22" s="244">
        <v>0</v>
      </c>
      <c r="Z22" s="243">
        <v>0</v>
      </c>
      <c r="AA22" s="244">
        <v>0</v>
      </c>
      <c r="AB22" s="244">
        <v>0</v>
      </c>
      <c r="AC22" s="244">
        <v>0</v>
      </c>
      <c r="AD22" s="244">
        <v>0</v>
      </c>
      <c r="AE22" s="244">
        <v>0</v>
      </c>
      <c r="AF22" s="244">
        <v>0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3">
        <v>0</v>
      </c>
      <c r="AM22" s="244">
        <v>0</v>
      </c>
      <c r="AN22" s="244">
        <v>0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3">
        <v>0</v>
      </c>
      <c r="AY22" s="255">
        <v>0</v>
      </c>
      <c r="AZ22" s="255">
        <v>0</v>
      </c>
      <c r="BA22" s="255">
        <v>0</v>
      </c>
      <c r="BB22" s="255">
        <v>0</v>
      </c>
      <c r="BC22" s="255">
        <v>0</v>
      </c>
      <c r="BD22" s="255">
        <v>0</v>
      </c>
      <c r="BE22" s="255">
        <v>0</v>
      </c>
      <c r="BF22" s="255">
        <v>0</v>
      </c>
      <c r="BG22" s="255">
        <v>0</v>
      </c>
      <c r="BH22" s="255">
        <v>0</v>
      </c>
      <c r="BI22" s="255">
        <v>0</v>
      </c>
      <c r="BJ22" s="243">
        <v>0</v>
      </c>
      <c r="BK22" s="255">
        <v>0</v>
      </c>
      <c r="BL22" s="255">
        <v>0</v>
      </c>
      <c r="BM22" s="255">
        <v>0</v>
      </c>
      <c r="BN22" s="255">
        <v>0</v>
      </c>
      <c r="BO22" s="255">
        <v>0</v>
      </c>
      <c r="BP22" s="255">
        <v>0</v>
      </c>
      <c r="BQ22" s="255">
        <v>0</v>
      </c>
      <c r="BR22" s="255">
        <v>0</v>
      </c>
      <c r="BS22" s="255">
        <v>0</v>
      </c>
      <c r="BT22" s="255">
        <v>0</v>
      </c>
      <c r="BU22" s="250">
        <v>0</v>
      </c>
      <c r="BV22" s="255">
        <v>0</v>
      </c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521" t="str">
        <f t="shared" si="8"/>
        <v>-</v>
      </c>
      <c r="CJ22" s="119"/>
    </row>
    <row r="23" spans="1:88">
      <c r="A23" s="241" t="s">
        <v>114</v>
      </c>
      <c r="B23" s="242">
        <v>631.41999999999996</v>
      </c>
      <c r="C23" s="242">
        <v>0</v>
      </c>
      <c r="D23" s="242">
        <v>0</v>
      </c>
      <c r="E23" s="242">
        <v>2040.1849999999999</v>
      </c>
      <c r="F23" s="242">
        <v>17154.900000000001</v>
      </c>
      <c r="G23" s="242">
        <v>2459.0500000000002</v>
      </c>
      <c r="H23" s="242">
        <v>0</v>
      </c>
      <c r="I23" s="242">
        <v>0</v>
      </c>
      <c r="J23" s="242">
        <v>0</v>
      </c>
      <c r="K23" s="242">
        <v>0</v>
      </c>
      <c r="L23" s="242">
        <v>3262.59</v>
      </c>
      <c r="M23" s="249">
        <v>8647.61</v>
      </c>
      <c r="N23" s="242">
        <v>0</v>
      </c>
      <c r="O23" s="242">
        <v>0</v>
      </c>
      <c r="P23" s="242">
        <v>0</v>
      </c>
      <c r="Q23" s="242">
        <v>0</v>
      </c>
      <c r="R23" s="242">
        <v>2056.11</v>
      </c>
      <c r="S23" s="242">
        <v>17954.669999999998</v>
      </c>
      <c r="T23" s="242">
        <v>6428.59</v>
      </c>
      <c r="U23" s="242">
        <v>0</v>
      </c>
      <c r="V23" s="242">
        <v>0</v>
      </c>
      <c r="W23" s="242">
        <v>0</v>
      </c>
      <c r="X23" s="242">
        <v>7313.23</v>
      </c>
      <c r="Y23" s="242">
        <v>6863.44</v>
      </c>
      <c r="Z23" s="243">
        <v>3268.14</v>
      </c>
      <c r="AA23" s="244">
        <v>0</v>
      </c>
      <c r="AB23" s="244">
        <v>0</v>
      </c>
      <c r="AC23" s="244">
        <v>1464</v>
      </c>
      <c r="AD23" s="244">
        <v>13306.3</v>
      </c>
      <c r="AE23" s="244">
        <v>2940.65</v>
      </c>
      <c r="AF23" s="244">
        <v>0</v>
      </c>
      <c r="AG23" s="244">
        <v>0</v>
      </c>
      <c r="AH23" s="244">
        <v>0</v>
      </c>
      <c r="AI23" s="244">
        <v>0</v>
      </c>
      <c r="AJ23" s="244">
        <v>15946.9</v>
      </c>
      <c r="AK23" s="244">
        <v>19938.18</v>
      </c>
      <c r="AL23" s="243">
        <v>698.45</v>
      </c>
      <c r="AM23" s="244">
        <v>0</v>
      </c>
      <c r="AN23" s="244">
        <v>0</v>
      </c>
      <c r="AO23" s="244">
        <v>0</v>
      </c>
      <c r="AP23" s="244">
        <v>23856.37</v>
      </c>
      <c r="AQ23" s="244">
        <v>11893.19</v>
      </c>
      <c r="AR23" s="244">
        <v>10815.64</v>
      </c>
      <c r="AS23" s="244">
        <v>0</v>
      </c>
      <c r="AT23" s="244">
        <v>0</v>
      </c>
      <c r="AU23" s="244">
        <v>0</v>
      </c>
      <c r="AV23" s="244">
        <v>4571.82</v>
      </c>
      <c r="AW23" s="244">
        <v>12613.51</v>
      </c>
      <c r="AX23" s="243">
        <v>5697.73</v>
      </c>
      <c r="AY23" s="255">
        <v>551.38</v>
      </c>
      <c r="AZ23" s="255">
        <v>0</v>
      </c>
      <c r="BA23" s="255">
        <v>0</v>
      </c>
      <c r="BB23" s="255">
        <v>0</v>
      </c>
      <c r="BC23" s="255">
        <v>77.650000000000006</v>
      </c>
      <c r="BD23" s="255">
        <v>0</v>
      </c>
      <c r="BE23" s="255">
        <v>0</v>
      </c>
      <c r="BF23" s="255">
        <v>0</v>
      </c>
      <c r="BG23" s="255">
        <v>9452.3864079275427</v>
      </c>
      <c r="BH23" s="255">
        <v>26319.453592072452</v>
      </c>
      <c r="BI23" s="255">
        <v>3720.67</v>
      </c>
      <c r="BJ23" s="243">
        <v>5823.78</v>
      </c>
      <c r="BK23" s="255">
        <v>0</v>
      </c>
      <c r="BL23" s="255">
        <v>0</v>
      </c>
      <c r="BM23" s="255">
        <v>13222.99</v>
      </c>
      <c r="BN23" s="255">
        <v>13548.86</v>
      </c>
      <c r="BO23" s="255">
        <v>174.53</v>
      </c>
      <c r="BP23" s="255">
        <v>0</v>
      </c>
      <c r="BQ23" s="255">
        <v>0</v>
      </c>
      <c r="BR23" s="255">
        <v>0</v>
      </c>
      <c r="BS23" s="255">
        <v>0</v>
      </c>
      <c r="BT23" s="255">
        <v>13105.05</v>
      </c>
      <c r="BU23" s="250">
        <v>7762.05</v>
      </c>
      <c r="BV23" s="255">
        <v>6468.46</v>
      </c>
      <c r="BW23" s="255">
        <v>0</v>
      </c>
      <c r="BX23" s="255">
        <v>0</v>
      </c>
      <c r="BY23" s="255">
        <v>7230.0199999999995</v>
      </c>
      <c r="BZ23" s="255">
        <v>14433.320000000002</v>
      </c>
      <c r="CA23" s="255">
        <v>8321.7799999999988</v>
      </c>
      <c r="CB23" s="255">
        <v>2159.06</v>
      </c>
      <c r="CC23" s="255">
        <v>0</v>
      </c>
      <c r="CD23" s="255">
        <v>0</v>
      </c>
      <c r="CE23" s="255">
        <v>0</v>
      </c>
      <c r="CF23" s="255">
        <v>1475.23</v>
      </c>
      <c r="CG23" s="255">
        <v>9059.09</v>
      </c>
      <c r="CH23" s="521">
        <f t="shared" si="8"/>
        <v>0.16710018616216082</v>
      </c>
      <c r="CJ23" s="119"/>
    </row>
    <row r="24" spans="1:88">
      <c r="A24" s="241" t="s">
        <v>115</v>
      </c>
      <c r="B24" s="242">
        <v>4622.6499999999996</v>
      </c>
      <c r="C24" s="242">
        <v>0</v>
      </c>
      <c r="D24" s="242">
        <v>0</v>
      </c>
      <c r="E24" s="242">
        <v>2125.6999999999998</v>
      </c>
      <c r="F24" s="242">
        <v>30463.45</v>
      </c>
      <c r="G24" s="242">
        <v>8545.6</v>
      </c>
      <c r="H24" s="242">
        <v>91.65</v>
      </c>
      <c r="I24" s="242">
        <v>8.1999999999999993</v>
      </c>
      <c r="J24" s="242">
        <v>0</v>
      </c>
      <c r="K24" s="242">
        <v>47.39</v>
      </c>
      <c r="L24" s="242">
        <v>6048.2712499999998</v>
      </c>
      <c r="M24" s="249">
        <v>5884.1210000000001</v>
      </c>
      <c r="N24" s="242">
        <v>0</v>
      </c>
      <c r="O24" s="242">
        <v>0</v>
      </c>
      <c r="P24" s="242">
        <v>0</v>
      </c>
      <c r="Q24" s="242">
        <v>0</v>
      </c>
      <c r="R24" s="242">
        <v>17477.5</v>
      </c>
      <c r="S24" s="242">
        <v>45885.75</v>
      </c>
      <c r="T24" s="242">
        <v>9293.6122648108194</v>
      </c>
      <c r="U24" s="242">
        <v>0</v>
      </c>
      <c r="V24" s="242">
        <v>0</v>
      </c>
      <c r="W24" s="242">
        <v>0</v>
      </c>
      <c r="X24" s="242">
        <v>13358.2</v>
      </c>
      <c r="Y24" s="242">
        <v>15885.7870937558</v>
      </c>
      <c r="Z24" s="243">
        <v>8448.11</v>
      </c>
      <c r="AA24" s="244">
        <v>0</v>
      </c>
      <c r="AB24" s="244">
        <v>0</v>
      </c>
      <c r="AC24" s="244">
        <v>10700.23</v>
      </c>
      <c r="AD24" s="244">
        <v>33997.15</v>
      </c>
      <c r="AE24" s="244">
        <v>18332.43</v>
      </c>
      <c r="AF24" s="244">
        <v>1704.42</v>
      </c>
      <c r="AG24" s="244">
        <v>0</v>
      </c>
      <c r="AH24" s="244">
        <v>0</v>
      </c>
      <c r="AI24" s="244">
        <v>0</v>
      </c>
      <c r="AJ24" s="244">
        <v>26301.09</v>
      </c>
      <c r="AK24" s="244">
        <v>37351.519999999997</v>
      </c>
      <c r="AL24" s="243">
        <v>1521.25</v>
      </c>
      <c r="AM24" s="244">
        <v>0</v>
      </c>
      <c r="AN24" s="244">
        <v>0</v>
      </c>
      <c r="AO24" s="244">
        <v>0</v>
      </c>
      <c r="AP24" s="244">
        <v>33250.800000000003</v>
      </c>
      <c r="AQ24" s="244">
        <v>14936.5</v>
      </c>
      <c r="AR24" s="244">
        <v>20508.400000000001</v>
      </c>
      <c r="AS24" s="244">
        <v>0</v>
      </c>
      <c r="AT24" s="244">
        <v>0</v>
      </c>
      <c r="AU24" s="244">
        <v>0</v>
      </c>
      <c r="AV24" s="244">
        <v>11099.65</v>
      </c>
      <c r="AW24" s="244">
        <v>25249.928724724199</v>
      </c>
      <c r="AX24" s="243">
        <v>16979.075249497037</v>
      </c>
      <c r="AY24" s="255">
        <v>952.1247505029603</v>
      </c>
      <c r="AZ24" s="255">
        <v>0</v>
      </c>
      <c r="BA24" s="255">
        <v>0</v>
      </c>
      <c r="BB24" s="255">
        <v>0</v>
      </c>
      <c r="BC24" s="255">
        <v>957.75</v>
      </c>
      <c r="BD24" s="255">
        <v>0</v>
      </c>
      <c r="BE24" s="255">
        <v>134.69999999999999</v>
      </c>
      <c r="BF24" s="255">
        <v>0</v>
      </c>
      <c r="BG24" s="255">
        <v>11637.9</v>
      </c>
      <c r="BH24" s="255">
        <v>39133.116613472725</v>
      </c>
      <c r="BI24" s="255">
        <v>8722.3158231409907</v>
      </c>
      <c r="BJ24" s="243">
        <v>10013.66</v>
      </c>
      <c r="BK24" s="255">
        <v>0</v>
      </c>
      <c r="BL24" s="255">
        <v>0</v>
      </c>
      <c r="BM24" s="255">
        <v>23845.24</v>
      </c>
      <c r="BN24" s="255">
        <v>31292.62</v>
      </c>
      <c r="BO24" s="255">
        <v>5303.35</v>
      </c>
      <c r="BP24" s="255">
        <v>0</v>
      </c>
      <c r="BQ24" s="255">
        <v>0</v>
      </c>
      <c r="BR24" s="255">
        <v>0</v>
      </c>
      <c r="BS24" s="255">
        <v>10.298</v>
      </c>
      <c r="BT24" s="255">
        <v>30165.05</v>
      </c>
      <c r="BU24" s="250">
        <v>24766.431</v>
      </c>
      <c r="BV24" s="255">
        <v>9295.5499999999993</v>
      </c>
      <c r="BW24" s="255">
        <v>0</v>
      </c>
      <c r="BX24" s="255">
        <v>0</v>
      </c>
      <c r="BY24" s="255">
        <v>16913.5</v>
      </c>
      <c r="BZ24" s="255">
        <v>43503.799999999996</v>
      </c>
      <c r="CA24" s="255">
        <v>26692.369999999995</v>
      </c>
      <c r="CB24" s="255">
        <v>11345.45</v>
      </c>
      <c r="CC24" s="255">
        <v>0</v>
      </c>
      <c r="CD24" s="255">
        <v>0</v>
      </c>
      <c r="CE24" s="255">
        <v>0</v>
      </c>
      <c r="CF24" s="255">
        <v>4141.7</v>
      </c>
      <c r="CG24" s="255">
        <v>23493.512226165592</v>
      </c>
      <c r="CH24" s="521">
        <f t="shared" si="8"/>
        <v>-5.1396940230685972E-2</v>
      </c>
      <c r="CJ24" s="119"/>
    </row>
    <row r="25" spans="1:88">
      <c r="A25" s="245" t="s">
        <v>132</v>
      </c>
      <c r="B25" s="242">
        <v>412.34</v>
      </c>
      <c r="C25" s="242">
        <v>0</v>
      </c>
      <c r="D25" s="242">
        <v>0</v>
      </c>
      <c r="E25" s="242">
        <v>957.36</v>
      </c>
      <c r="F25" s="242">
        <v>13408.578</v>
      </c>
      <c r="G25" s="242">
        <v>12416.37</v>
      </c>
      <c r="H25" s="242">
        <v>0</v>
      </c>
      <c r="I25" s="242">
        <v>0</v>
      </c>
      <c r="J25" s="242">
        <v>0</v>
      </c>
      <c r="K25" s="242">
        <v>0</v>
      </c>
      <c r="L25" s="242">
        <v>1767.01</v>
      </c>
      <c r="M25" s="249">
        <v>357.13</v>
      </c>
      <c r="N25" s="242">
        <v>0</v>
      </c>
      <c r="O25" s="242">
        <v>0</v>
      </c>
      <c r="P25" s="242">
        <v>0</v>
      </c>
      <c r="Q25" s="242">
        <v>0</v>
      </c>
      <c r="R25" s="242">
        <v>8309.26</v>
      </c>
      <c r="S25" s="242">
        <v>11443.9</v>
      </c>
      <c r="T25" s="242">
        <v>1050.19</v>
      </c>
      <c r="U25" s="242">
        <v>0</v>
      </c>
      <c r="V25" s="242">
        <v>0</v>
      </c>
      <c r="W25" s="242">
        <v>0</v>
      </c>
      <c r="X25" s="242">
        <v>14300.77</v>
      </c>
      <c r="Y25" s="242">
        <v>4174.0200000000004</v>
      </c>
      <c r="Z25" s="243">
        <v>2458.11</v>
      </c>
      <c r="AA25" s="244">
        <v>0</v>
      </c>
      <c r="AB25" s="244">
        <v>0</v>
      </c>
      <c r="AC25" s="244">
        <v>2929.81</v>
      </c>
      <c r="AD25" s="244">
        <v>18407.02</v>
      </c>
      <c r="AE25" s="244">
        <v>6052.17</v>
      </c>
      <c r="AF25" s="244">
        <v>0</v>
      </c>
      <c r="AG25" s="244">
        <v>0</v>
      </c>
      <c r="AH25" s="244">
        <v>0</v>
      </c>
      <c r="AI25" s="244">
        <v>0</v>
      </c>
      <c r="AJ25" s="244">
        <v>9488.34</v>
      </c>
      <c r="AK25" s="244">
        <v>18509.96</v>
      </c>
      <c r="AL25" s="243">
        <v>78.772999999999996</v>
      </c>
      <c r="AM25" s="244">
        <v>0</v>
      </c>
      <c r="AN25" s="244">
        <v>0</v>
      </c>
      <c r="AO25" s="244">
        <v>0</v>
      </c>
      <c r="AP25" s="244">
        <v>21064.069355389802</v>
      </c>
      <c r="AQ25" s="244">
        <v>3979.9006446102298</v>
      </c>
      <c r="AR25" s="244">
        <v>3419.29</v>
      </c>
      <c r="AS25" s="244">
        <v>0</v>
      </c>
      <c r="AT25" s="244">
        <v>0</v>
      </c>
      <c r="AU25" s="244">
        <v>0</v>
      </c>
      <c r="AV25" s="244">
        <v>3292.6</v>
      </c>
      <c r="AW25" s="244">
        <v>8086.72</v>
      </c>
      <c r="AX25" s="243">
        <v>10248.250000000002</v>
      </c>
      <c r="AY25" s="255">
        <v>249.9</v>
      </c>
      <c r="AZ25" s="255">
        <v>0</v>
      </c>
      <c r="BA25" s="255">
        <v>0</v>
      </c>
      <c r="BB25" s="255">
        <v>0</v>
      </c>
      <c r="BC25" s="255">
        <v>6.6</v>
      </c>
      <c r="BD25" s="255">
        <v>0</v>
      </c>
      <c r="BE25" s="255">
        <v>7.81</v>
      </c>
      <c r="BF25" s="255">
        <v>0</v>
      </c>
      <c r="BG25" s="255">
        <v>989.23000000000013</v>
      </c>
      <c r="BH25" s="255">
        <v>6249.3399999999992</v>
      </c>
      <c r="BI25" s="255">
        <v>6606.130000000001</v>
      </c>
      <c r="BJ25" s="243">
        <v>1987.87</v>
      </c>
      <c r="BK25" s="255">
        <v>0</v>
      </c>
      <c r="BL25" s="255">
        <v>0</v>
      </c>
      <c r="BM25" s="255">
        <v>6835.08</v>
      </c>
      <c r="BN25" s="255">
        <v>15721.65</v>
      </c>
      <c r="BO25" s="255">
        <v>2666.85</v>
      </c>
      <c r="BP25" s="255">
        <v>0</v>
      </c>
      <c r="BQ25" s="255">
        <v>0</v>
      </c>
      <c r="BR25" s="255">
        <v>0</v>
      </c>
      <c r="BS25" s="255">
        <v>0</v>
      </c>
      <c r="BT25" s="255">
        <v>19751.86</v>
      </c>
      <c r="BU25" s="250">
        <v>9257.69</v>
      </c>
      <c r="BV25" s="255">
        <v>9887.9</v>
      </c>
      <c r="BW25" s="255">
        <v>0</v>
      </c>
      <c r="BX25" s="255">
        <v>0</v>
      </c>
      <c r="BY25" s="255">
        <v>5021.6099999999997</v>
      </c>
      <c r="BZ25" s="255">
        <v>30101.09</v>
      </c>
      <c r="CA25" s="255">
        <v>23286.33</v>
      </c>
      <c r="CB25" s="255">
        <v>9139.86</v>
      </c>
      <c r="CC25" s="255">
        <v>0</v>
      </c>
      <c r="CD25" s="255">
        <v>0</v>
      </c>
      <c r="CE25" s="255">
        <v>0</v>
      </c>
      <c r="CF25" s="255">
        <v>6338.66</v>
      </c>
      <c r="CG25" s="255">
        <v>12369.25</v>
      </c>
      <c r="CH25" s="521">
        <f t="shared" si="8"/>
        <v>0.33610544315050506</v>
      </c>
      <c r="CJ25" s="119"/>
    </row>
    <row r="26" spans="1:88">
      <c r="A26" s="245" t="s">
        <v>116</v>
      </c>
      <c r="B26" s="242">
        <v>2726.93</v>
      </c>
      <c r="C26" s="242">
        <v>0</v>
      </c>
      <c r="D26" s="242">
        <v>0</v>
      </c>
      <c r="E26" s="242">
        <v>3227.66</v>
      </c>
      <c r="F26" s="242">
        <v>23797.612000000001</v>
      </c>
      <c r="G26" s="242">
        <v>31407.759999999998</v>
      </c>
      <c r="H26" s="242">
        <v>0</v>
      </c>
      <c r="I26" s="242">
        <v>0</v>
      </c>
      <c r="J26" s="242">
        <v>0</v>
      </c>
      <c r="K26" s="242">
        <v>0</v>
      </c>
      <c r="L26" s="242">
        <v>1906.4592500000001</v>
      </c>
      <c r="M26" s="249">
        <v>408.27199999999999</v>
      </c>
      <c r="N26" s="242">
        <v>0</v>
      </c>
      <c r="O26" s="242">
        <v>0</v>
      </c>
      <c r="P26" s="242">
        <v>0</v>
      </c>
      <c r="Q26" s="242">
        <v>1.5390635883321799</v>
      </c>
      <c r="R26" s="242">
        <v>830.78670478250206</v>
      </c>
      <c r="S26" s="242">
        <v>5952.5</v>
      </c>
      <c r="T26" s="242">
        <v>20.386234043367701</v>
      </c>
      <c r="U26" s="242">
        <v>0</v>
      </c>
      <c r="V26" s="242">
        <v>8.4499999999999993</v>
      </c>
      <c r="W26" s="242">
        <v>0</v>
      </c>
      <c r="X26" s="242">
        <v>15367.16</v>
      </c>
      <c r="Y26" s="242">
        <v>2996.41</v>
      </c>
      <c r="Z26" s="243">
        <v>6100.16</v>
      </c>
      <c r="AA26" s="244">
        <v>34.909999999999997</v>
      </c>
      <c r="AB26" s="244">
        <v>5.04</v>
      </c>
      <c r="AC26" s="244">
        <v>4725.7299999999996</v>
      </c>
      <c r="AD26" s="244">
        <v>11920.95</v>
      </c>
      <c r="AE26" s="244">
        <v>4222.45</v>
      </c>
      <c r="AF26" s="244">
        <v>0</v>
      </c>
      <c r="AG26" s="244">
        <v>0</v>
      </c>
      <c r="AH26" s="244">
        <v>0</v>
      </c>
      <c r="AI26" s="244">
        <v>0</v>
      </c>
      <c r="AJ26" s="244">
        <v>9908.6200000000008</v>
      </c>
      <c r="AK26" s="244">
        <v>26475.68</v>
      </c>
      <c r="AL26" s="243">
        <v>0</v>
      </c>
      <c r="AM26" s="244">
        <v>0</v>
      </c>
      <c r="AN26" s="244">
        <v>0</v>
      </c>
      <c r="AO26" s="244">
        <v>0</v>
      </c>
      <c r="AP26" s="244">
        <v>38122.514039555899</v>
      </c>
      <c r="AQ26" s="244">
        <v>5206.3609604440599</v>
      </c>
      <c r="AR26" s="244">
        <v>1668.03</v>
      </c>
      <c r="AS26" s="244">
        <v>0</v>
      </c>
      <c r="AT26" s="244">
        <v>0</v>
      </c>
      <c r="AU26" s="244">
        <v>0</v>
      </c>
      <c r="AV26" s="244">
        <v>1792.4</v>
      </c>
      <c r="AW26" s="244">
        <v>2466.73</v>
      </c>
      <c r="AX26" s="243">
        <v>0</v>
      </c>
      <c r="AY26" s="255">
        <v>0</v>
      </c>
      <c r="AZ26" s="255">
        <v>0</v>
      </c>
      <c r="BA26" s="255">
        <v>0</v>
      </c>
      <c r="BB26" s="255">
        <v>0</v>
      </c>
      <c r="BC26" s="255">
        <v>0</v>
      </c>
      <c r="BD26" s="255">
        <v>0</v>
      </c>
      <c r="BE26" s="255">
        <v>0</v>
      </c>
      <c r="BF26" s="255">
        <v>0</v>
      </c>
      <c r="BG26" s="255">
        <v>0</v>
      </c>
      <c r="BH26" s="255">
        <v>0</v>
      </c>
      <c r="BI26" s="255">
        <v>0</v>
      </c>
      <c r="BJ26" s="243">
        <v>1189.57</v>
      </c>
      <c r="BK26" s="255">
        <v>0</v>
      </c>
      <c r="BL26" s="255">
        <v>0</v>
      </c>
      <c r="BM26" s="255">
        <v>3870.76</v>
      </c>
      <c r="BN26" s="255">
        <v>9563.7000000000007</v>
      </c>
      <c r="BO26" s="255">
        <v>0</v>
      </c>
      <c r="BP26" s="255">
        <v>0</v>
      </c>
      <c r="BQ26" s="255">
        <v>0</v>
      </c>
      <c r="BR26" s="255">
        <v>0</v>
      </c>
      <c r="BS26" s="255">
        <v>0</v>
      </c>
      <c r="BT26" s="255">
        <v>11328.74</v>
      </c>
      <c r="BU26" s="250">
        <v>4482.9399999999996</v>
      </c>
      <c r="BV26" s="255">
        <v>5070.58</v>
      </c>
      <c r="BW26" s="255">
        <v>0</v>
      </c>
      <c r="BX26" s="255">
        <v>0</v>
      </c>
      <c r="BY26" s="255">
        <v>5295.8600000000006</v>
      </c>
      <c r="BZ26" s="255">
        <v>21069.63</v>
      </c>
      <c r="CA26" s="255">
        <v>16675.47</v>
      </c>
      <c r="CB26" s="255">
        <v>5648.5599999999995</v>
      </c>
      <c r="CC26" s="255">
        <v>0</v>
      </c>
      <c r="CD26" s="255">
        <v>0</v>
      </c>
      <c r="CE26" s="255">
        <v>0</v>
      </c>
      <c r="CF26" s="255">
        <v>3510.0800000000004</v>
      </c>
      <c r="CG26" s="255">
        <v>6748.65</v>
      </c>
      <c r="CH26" s="521">
        <f t="shared" si="8"/>
        <v>0.50540716583313627</v>
      </c>
      <c r="CJ26" s="119"/>
    </row>
    <row r="27" spans="1:88">
      <c r="A27" s="245" t="s">
        <v>134</v>
      </c>
      <c r="B27" s="242">
        <v>8174</v>
      </c>
      <c r="C27" s="242">
        <v>1040</v>
      </c>
      <c r="D27" s="242">
        <v>0</v>
      </c>
      <c r="E27" s="242">
        <v>0</v>
      </c>
      <c r="F27" s="242">
        <v>0</v>
      </c>
      <c r="G27" s="242">
        <v>1403.9</v>
      </c>
      <c r="H27" s="242">
        <v>0</v>
      </c>
      <c r="I27" s="242">
        <v>70.75</v>
      </c>
      <c r="J27" s="242">
        <v>0</v>
      </c>
      <c r="K27" s="242">
        <v>22.25</v>
      </c>
      <c r="L27" s="242">
        <v>0</v>
      </c>
      <c r="M27" s="249">
        <v>0</v>
      </c>
      <c r="N27" s="242">
        <v>0</v>
      </c>
      <c r="O27" s="242">
        <v>0</v>
      </c>
      <c r="P27" s="242">
        <v>0</v>
      </c>
      <c r="Q27" s="242">
        <v>0</v>
      </c>
      <c r="R27" s="242">
        <v>0</v>
      </c>
      <c r="S27" s="242">
        <v>0</v>
      </c>
      <c r="T27" s="242">
        <v>0</v>
      </c>
      <c r="U27" s="242">
        <v>0</v>
      </c>
      <c r="V27" s="242">
        <v>0</v>
      </c>
      <c r="W27" s="242">
        <v>0</v>
      </c>
      <c r="X27" s="242">
        <v>0</v>
      </c>
      <c r="Y27" s="242">
        <v>0</v>
      </c>
      <c r="Z27" s="243">
        <v>0</v>
      </c>
      <c r="AA27" s="244">
        <v>2049.25</v>
      </c>
      <c r="AB27" s="244">
        <v>2371.25</v>
      </c>
      <c r="AC27" s="244">
        <v>0</v>
      </c>
      <c r="AD27" s="244">
        <v>0</v>
      </c>
      <c r="AE27" s="244">
        <v>0</v>
      </c>
      <c r="AF27" s="244">
        <v>0</v>
      </c>
      <c r="AG27" s="244">
        <v>0</v>
      </c>
      <c r="AH27" s="244">
        <v>0</v>
      </c>
      <c r="AI27" s="244">
        <v>0</v>
      </c>
      <c r="AJ27" s="244">
        <v>0</v>
      </c>
      <c r="AK27" s="244">
        <v>0</v>
      </c>
      <c r="AL27" s="243">
        <v>1388</v>
      </c>
      <c r="AM27" s="244">
        <v>4272</v>
      </c>
      <c r="AN27" s="244">
        <v>1386.5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3">
        <v>0</v>
      </c>
      <c r="AY27" s="255">
        <v>0</v>
      </c>
      <c r="AZ27" s="255">
        <v>0</v>
      </c>
      <c r="BA27" s="255">
        <v>0</v>
      </c>
      <c r="BB27" s="255">
        <v>0</v>
      </c>
      <c r="BC27" s="255">
        <v>0</v>
      </c>
      <c r="BD27" s="255">
        <v>0</v>
      </c>
      <c r="BE27" s="255">
        <v>0</v>
      </c>
      <c r="BF27" s="255">
        <v>0</v>
      </c>
      <c r="BG27" s="255">
        <v>0</v>
      </c>
      <c r="BH27" s="255">
        <v>0</v>
      </c>
      <c r="BI27" s="255">
        <v>0</v>
      </c>
      <c r="BJ27" s="243">
        <v>0</v>
      </c>
      <c r="BK27" s="255">
        <v>0</v>
      </c>
      <c r="BL27" s="255">
        <v>0</v>
      </c>
      <c r="BM27" s="255">
        <v>0</v>
      </c>
      <c r="BN27" s="255">
        <v>0</v>
      </c>
      <c r="BO27" s="255">
        <v>0</v>
      </c>
      <c r="BP27" s="255">
        <v>0</v>
      </c>
      <c r="BQ27" s="255">
        <v>0</v>
      </c>
      <c r="BR27" s="255">
        <v>0</v>
      </c>
      <c r="BS27" s="255">
        <v>0</v>
      </c>
      <c r="BT27" s="255">
        <v>0</v>
      </c>
      <c r="BU27" s="250">
        <v>0</v>
      </c>
      <c r="BV27" s="255">
        <v>0</v>
      </c>
      <c r="BW27" s="255">
        <v>0</v>
      </c>
      <c r="BX27" s="255">
        <v>0</v>
      </c>
      <c r="BY27" s="255">
        <v>0</v>
      </c>
      <c r="BZ27" s="255">
        <v>0</v>
      </c>
      <c r="CA27" s="255">
        <v>0</v>
      </c>
      <c r="CB27" s="255">
        <v>0</v>
      </c>
      <c r="CC27" s="255">
        <v>0</v>
      </c>
      <c r="CD27" s="255">
        <v>0</v>
      </c>
      <c r="CE27" s="255">
        <v>0</v>
      </c>
      <c r="CF27" s="255">
        <v>0</v>
      </c>
      <c r="CG27" s="255">
        <v>0</v>
      </c>
      <c r="CH27" s="521" t="str">
        <f t="shared" si="8"/>
        <v>-</v>
      </c>
      <c r="CJ27" s="119"/>
    </row>
    <row r="28" spans="1:88">
      <c r="A28" s="245" t="s">
        <v>152</v>
      </c>
      <c r="B28" s="242">
        <v>5277.99</v>
      </c>
      <c r="C28" s="242">
        <v>942.63</v>
      </c>
      <c r="D28" s="242">
        <v>0</v>
      </c>
      <c r="E28" s="242">
        <v>0</v>
      </c>
      <c r="F28" s="242">
        <v>0</v>
      </c>
      <c r="G28" s="242">
        <v>268.7</v>
      </c>
      <c r="H28" s="242">
        <v>0</v>
      </c>
      <c r="I28" s="242">
        <v>18.54</v>
      </c>
      <c r="J28" s="242">
        <v>0</v>
      </c>
      <c r="K28" s="242">
        <v>0</v>
      </c>
      <c r="L28" s="242">
        <v>0</v>
      </c>
      <c r="M28" s="249">
        <v>0</v>
      </c>
      <c r="N28" s="242">
        <v>0</v>
      </c>
      <c r="O28" s="242">
        <v>0</v>
      </c>
      <c r="P28" s="242">
        <v>0</v>
      </c>
      <c r="Q28" s="242">
        <v>0</v>
      </c>
      <c r="R28" s="242">
        <v>0</v>
      </c>
      <c r="S28" s="242">
        <v>0</v>
      </c>
      <c r="T28" s="242">
        <v>0</v>
      </c>
      <c r="U28" s="242">
        <v>0</v>
      </c>
      <c r="V28" s="242">
        <v>0</v>
      </c>
      <c r="W28" s="242">
        <v>0</v>
      </c>
      <c r="X28" s="242">
        <v>0</v>
      </c>
      <c r="Y28" s="242">
        <v>0</v>
      </c>
      <c r="Z28" s="243">
        <v>0</v>
      </c>
      <c r="AA28" s="244">
        <v>0</v>
      </c>
      <c r="AB28" s="244">
        <v>0</v>
      </c>
      <c r="AC28" s="244">
        <v>0</v>
      </c>
      <c r="AD28" s="244">
        <v>0</v>
      </c>
      <c r="AE28" s="244">
        <v>0</v>
      </c>
      <c r="AF28" s="244">
        <v>0</v>
      </c>
      <c r="AG28" s="244">
        <v>0</v>
      </c>
      <c r="AH28" s="244">
        <v>0</v>
      </c>
      <c r="AI28" s="244">
        <v>0</v>
      </c>
      <c r="AJ28" s="244">
        <v>0</v>
      </c>
      <c r="AK28" s="244">
        <v>0</v>
      </c>
      <c r="AL28" s="243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3">
        <v>0</v>
      </c>
      <c r="AY28" s="255">
        <v>0</v>
      </c>
      <c r="AZ28" s="255">
        <v>0</v>
      </c>
      <c r="BA28" s="255">
        <v>0</v>
      </c>
      <c r="BB28" s="255">
        <v>0</v>
      </c>
      <c r="BC28" s="255">
        <v>0</v>
      </c>
      <c r="BD28" s="255">
        <v>0</v>
      </c>
      <c r="BE28" s="255">
        <v>0</v>
      </c>
      <c r="BF28" s="255">
        <v>0</v>
      </c>
      <c r="BG28" s="255">
        <v>0</v>
      </c>
      <c r="BH28" s="255">
        <v>0</v>
      </c>
      <c r="BI28" s="255">
        <v>0</v>
      </c>
      <c r="BJ28" s="243">
        <v>0</v>
      </c>
      <c r="BK28" s="255">
        <v>0</v>
      </c>
      <c r="BL28" s="255">
        <v>0</v>
      </c>
      <c r="BM28" s="255">
        <v>0</v>
      </c>
      <c r="BN28" s="255">
        <v>0</v>
      </c>
      <c r="BO28" s="255">
        <v>0</v>
      </c>
      <c r="BP28" s="255">
        <v>0</v>
      </c>
      <c r="BQ28" s="255">
        <v>0</v>
      </c>
      <c r="BR28" s="255">
        <v>0</v>
      </c>
      <c r="BS28" s="255">
        <v>0</v>
      </c>
      <c r="BT28" s="255">
        <v>0</v>
      </c>
      <c r="BU28" s="250">
        <v>0</v>
      </c>
      <c r="BV28" s="255">
        <v>0</v>
      </c>
      <c r="BW28" s="255">
        <v>0</v>
      </c>
      <c r="BX28" s="255">
        <v>0</v>
      </c>
      <c r="BY28" s="255">
        <v>0</v>
      </c>
      <c r="BZ28" s="255">
        <v>0</v>
      </c>
      <c r="CA28" s="255">
        <v>0</v>
      </c>
      <c r="CB28" s="255">
        <v>0</v>
      </c>
      <c r="CC28" s="255">
        <v>0</v>
      </c>
      <c r="CD28" s="255">
        <v>0</v>
      </c>
      <c r="CE28" s="255">
        <v>0</v>
      </c>
      <c r="CF28" s="255">
        <v>0</v>
      </c>
      <c r="CG28" s="255">
        <v>0</v>
      </c>
      <c r="CH28" s="521" t="str">
        <f t="shared" si="8"/>
        <v>-</v>
      </c>
      <c r="CJ28" s="119"/>
    </row>
    <row r="29" spans="1:88">
      <c r="A29" s="241" t="s">
        <v>117</v>
      </c>
      <c r="B29" s="242">
        <v>6880.75</v>
      </c>
      <c r="C29" s="242">
        <v>2158.75</v>
      </c>
      <c r="D29" s="242">
        <v>0</v>
      </c>
      <c r="E29" s="242">
        <v>0</v>
      </c>
      <c r="F29" s="242">
        <v>0</v>
      </c>
      <c r="G29" s="242">
        <v>1392.2</v>
      </c>
      <c r="H29" s="242">
        <v>0</v>
      </c>
      <c r="I29" s="242">
        <v>0</v>
      </c>
      <c r="J29" s="242">
        <v>0</v>
      </c>
      <c r="K29" s="242">
        <v>437.75</v>
      </c>
      <c r="L29" s="242">
        <v>0</v>
      </c>
      <c r="M29" s="249">
        <v>0</v>
      </c>
      <c r="N29" s="242">
        <v>0</v>
      </c>
      <c r="O29" s="242">
        <v>0</v>
      </c>
      <c r="P29" s="242">
        <v>0</v>
      </c>
      <c r="Q29" s="242">
        <v>0</v>
      </c>
      <c r="R29" s="242">
        <v>0</v>
      </c>
      <c r="S29" s="242">
        <v>0</v>
      </c>
      <c r="T29" s="242">
        <v>0</v>
      </c>
      <c r="U29" s="242">
        <v>0</v>
      </c>
      <c r="V29" s="242">
        <v>0</v>
      </c>
      <c r="W29" s="242">
        <v>0</v>
      </c>
      <c r="X29" s="242">
        <v>0</v>
      </c>
      <c r="Y29" s="242">
        <v>0</v>
      </c>
      <c r="Z29" s="243">
        <v>0</v>
      </c>
      <c r="AA29" s="244">
        <v>3323</v>
      </c>
      <c r="AB29" s="244">
        <v>4013.5</v>
      </c>
      <c r="AC29" s="244">
        <v>133.9</v>
      </c>
      <c r="AD29" s="244">
        <v>0</v>
      </c>
      <c r="AE29" s="244">
        <v>0</v>
      </c>
      <c r="AF29" s="244">
        <v>0</v>
      </c>
      <c r="AG29" s="244">
        <v>0</v>
      </c>
      <c r="AH29" s="244">
        <v>0</v>
      </c>
      <c r="AI29" s="244">
        <v>0</v>
      </c>
      <c r="AJ29" s="244">
        <v>0</v>
      </c>
      <c r="AK29" s="244">
        <v>1236.4000000000001</v>
      </c>
      <c r="AL29" s="243">
        <v>3316.55</v>
      </c>
      <c r="AM29" s="244">
        <v>1753.45</v>
      </c>
      <c r="AN29" s="244">
        <v>574.75</v>
      </c>
      <c r="AO29" s="244">
        <v>0</v>
      </c>
      <c r="AP29" s="244">
        <v>0</v>
      </c>
      <c r="AQ29" s="244">
        <v>0</v>
      </c>
      <c r="AR29" s="244">
        <v>1700.55</v>
      </c>
      <c r="AS29" s="244">
        <v>3198.7</v>
      </c>
      <c r="AT29" s="244">
        <v>0</v>
      </c>
      <c r="AU29" s="244">
        <v>0</v>
      </c>
      <c r="AV29" s="244">
        <v>0</v>
      </c>
      <c r="AW29" s="244">
        <v>0</v>
      </c>
      <c r="AX29" s="243">
        <v>0</v>
      </c>
      <c r="AY29" s="255">
        <v>22.4</v>
      </c>
      <c r="AZ29" s="255">
        <v>0</v>
      </c>
      <c r="BA29" s="255">
        <v>0</v>
      </c>
      <c r="BB29" s="255">
        <v>345.3</v>
      </c>
      <c r="BC29" s="255">
        <v>0</v>
      </c>
      <c r="BD29" s="255">
        <v>0</v>
      </c>
      <c r="BE29" s="255">
        <v>24.7</v>
      </c>
      <c r="BF29" s="255">
        <v>0</v>
      </c>
      <c r="BG29" s="255">
        <v>0</v>
      </c>
      <c r="BH29" s="255">
        <v>0</v>
      </c>
      <c r="BI29" s="255">
        <v>154.94999999999999</v>
      </c>
      <c r="BJ29" s="243">
        <v>0</v>
      </c>
      <c r="BK29" s="255">
        <v>0</v>
      </c>
      <c r="BL29" s="255">
        <v>0</v>
      </c>
      <c r="BM29" s="255">
        <v>0</v>
      </c>
      <c r="BN29" s="255">
        <v>0</v>
      </c>
      <c r="BO29" s="255">
        <v>1158.5999999999999</v>
      </c>
      <c r="BP29" s="255">
        <v>4159.3500000000004</v>
      </c>
      <c r="BQ29" s="255">
        <v>7.93</v>
      </c>
      <c r="BR29" s="255">
        <v>0</v>
      </c>
      <c r="BS29" s="255">
        <v>0</v>
      </c>
      <c r="BT29" s="255">
        <v>0</v>
      </c>
      <c r="BU29" s="250">
        <v>0</v>
      </c>
      <c r="BV29" s="255">
        <v>4885</v>
      </c>
      <c r="BW29" s="255">
        <v>3904.9</v>
      </c>
      <c r="BX29" s="255">
        <v>5401.65</v>
      </c>
      <c r="BY29" s="255">
        <v>881.35</v>
      </c>
      <c r="BZ29" s="255">
        <v>0</v>
      </c>
      <c r="CA29" s="255">
        <v>0</v>
      </c>
      <c r="CB29" s="255">
        <v>2376.6999999999998</v>
      </c>
      <c r="CC29" s="255">
        <v>647.1</v>
      </c>
      <c r="CD29" s="255">
        <v>0</v>
      </c>
      <c r="CE29" s="255">
        <v>0</v>
      </c>
      <c r="CF29" s="255">
        <v>451.5</v>
      </c>
      <c r="CG29" s="255">
        <v>2596</v>
      </c>
      <c r="CH29" s="521" t="str">
        <f t="shared" si="8"/>
        <v>-</v>
      </c>
      <c r="CJ29" s="119"/>
    </row>
    <row r="30" spans="1:88">
      <c r="A30" s="245" t="s">
        <v>153</v>
      </c>
      <c r="B30" s="242">
        <v>5895.7</v>
      </c>
      <c r="C30" s="242">
        <v>1664.25</v>
      </c>
      <c r="D30" s="242">
        <v>0</v>
      </c>
      <c r="E30" s="242">
        <v>0</v>
      </c>
      <c r="F30" s="242">
        <v>0</v>
      </c>
      <c r="G30" s="242">
        <v>957.5</v>
      </c>
      <c r="H30" s="242">
        <v>0</v>
      </c>
      <c r="I30" s="242">
        <v>0</v>
      </c>
      <c r="J30" s="242">
        <v>0</v>
      </c>
      <c r="K30" s="242">
        <v>0</v>
      </c>
      <c r="L30" s="242">
        <v>0</v>
      </c>
      <c r="M30" s="249">
        <v>0</v>
      </c>
      <c r="N30" s="242">
        <v>0</v>
      </c>
      <c r="O30" s="242">
        <v>0</v>
      </c>
      <c r="P30" s="242">
        <v>0</v>
      </c>
      <c r="Q30" s="242">
        <v>0</v>
      </c>
      <c r="R30" s="242">
        <v>0</v>
      </c>
      <c r="S30" s="242">
        <v>0</v>
      </c>
      <c r="T30" s="242">
        <v>0</v>
      </c>
      <c r="U30" s="242">
        <v>0</v>
      </c>
      <c r="V30" s="242">
        <v>0</v>
      </c>
      <c r="W30" s="242">
        <v>0</v>
      </c>
      <c r="X30" s="242">
        <v>0</v>
      </c>
      <c r="Y30" s="242">
        <v>0</v>
      </c>
      <c r="Z30" s="243">
        <v>0</v>
      </c>
      <c r="AA30" s="244">
        <v>110</v>
      </c>
      <c r="AB30" s="244">
        <v>2479.1</v>
      </c>
      <c r="AC30" s="244">
        <v>2555.54</v>
      </c>
      <c r="AD30" s="244">
        <v>0</v>
      </c>
      <c r="AE30" s="244">
        <v>0</v>
      </c>
      <c r="AF30" s="244">
        <v>678.05</v>
      </c>
      <c r="AG30" s="244">
        <v>0</v>
      </c>
      <c r="AH30" s="244">
        <v>0</v>
      </c>
      <c r="AI30" s="244">
        <v>0</v>
      </c>
      <c r="AJ30" s="244">
        <v>0</v>
      </c>
      <c r="AK30" s="244">
        <v>745.85</v>
      </c>
      <c r="AL30" s="243">
        <v>2690.15</v>
      </c>
      <c r="AM30" s="244">
        <v>1375.85</v>
      </c>
      <c r="AN30" s="244">
        <v>1722.9</v>
      </c>
      <c r="AO30" s="244">
        <v>1857</v>
      </c>
      <c r="AP30" s="244">
        <v>998.7</v>
      </c>
      <c r="AQ30" s="244">
        <v>346.5</v>
      </c>
      <c r="AR30" s="244">
        <v>854.45</v>
      </c>
      <c r="AS30" s="244">
        <v>2314.4</v>
      </c>
      <c r="AT30" s="244">
        <v>0</v>
      </c>
      <c r="AU30" s="244">
        <v>0</v>
      </c>
      <c r="AV30" s="244">
        <v>0</v>
      </c>
      <c r="AW30" s="244">
        <v>0</v>
      </c>
      <c r="AX30" s="243">
        <v>0</v>
      </c>
      <c r="AY30" s="255">
        <v>56.55</v>
      </c>
      <c r="AZ30" s="255">
        <v>0</v>
      </c>
      <c r="BA30" s="255">
        <v>0</v>
      </c>
      <c r="BB30" s="255">
        <v>56.85</v>
      </c>
      <c r="BC30" s="255">
        <v>0</v>
      </c>
      <c r="BD30" s="255">
        <v>0</v>
      </c>
      <c r="BE30" s="255">
        <v>0</v>
      </c>
      <c r="BF30" s="255">
        <v>0</v>
      </c>
      <c r="BG30" s="255">
        <v>0</v>
      </c>
      <c r="BH30" s="255">
        <v>0</v>
      </c>
      <c r="BI30" s="255">
        <v>0</v>
      </c>
      <c r="BJ30" s="243">
        <v>0</v>
      </c>
      <c r="BK30" s="255">
        <v>0</v>
      </c>
      <c r="BL30" s="255">
        <v>0</v>
      </c>
      <c r="BM30" s="255">
        <v>0</v>
      </c>
      <c r="BN30" s="255">
        <v>0</v>
      </c>
      <c r="BO30" s="255">
        <v>996.8</v>
      </c>
      <c r="BP30" s="255">
        <v>2402.4499999999998</v>
      </c>
      <c r="BQ30" s="255">
        <v>9.0399999999999991</v>
      </c>
      <c r="BR30" s="255">
        <v>0</v>
      </c>
      <c r="BS30" s="255">
        <v>0</v>
      </c>
      <c r="BT30" s="255">
        <v>0</v>
      </c>
      <c r="BU30" s="250">
        <v>0</v>
      </c>
      <c r="BV30" s="255">
        <v>972.45</v>
      </c>
      <c r="BW30" s="255">
        <v>2427.25</v>
      </c>
      <c r="BX30" s="255">
        <v>1759.35</v>
      </c>
      <c r="BY30" s="255">
        <v>536</v>
      </c>
      <c r="BZ30" s="255">
        <v>0</v>
      </c>
      <c r="CA30" s="255">
        <v>0</v>
      </c>
      <c r="CB30" s="255">
        <v>948.6</v>
      </c>
      <c r="CC30" s="255">
        <v>394.7</v>
      </c>
      <c r="CD30" s="255">
        <v>0</v>
      </c>
      <c r="CE30" s="255">
        <v>0</v>
      </c>
      <c r="CF30" s="255">
        <v>0</v>
      </c>
      <c r="CG30" s="255">
        <v>83.35</v>
      </c>
      <c r="CH30" s="521" t="str">
        <f t="shared" si="8"/>
        <v>-</v>
      </c>
      <c r="CJ30" s="119"/>
    </row>
    <row r="31" spans="1:88">
      <c r="A31" s="245" t="s">
        <v>154</v>
      </c>
      <c r="B31" s="242">
        <v>4218.8999999999996</v>
      </c>
      <c r="C31" s="242">
        <v>1951.06</v>
      </c>
      <c r="D31" s="242">
        <v>0</v>
      </c>
      <c r="E31" s="242">
        <v>0</v>
      </c>
      <c r="F31" s="242">
        <v>0</v>
      </c>
      <c r="G31" s="242">
        <v>3609.81</v>
      </c>
      <c r="H31" s="242">
        <v>0</v>
      </c>
      <c r="I31" s="242">
        <v>551.83000000000004</v>
      </c>
      <c r="J31" s="242">
        <v>0</v>
      </c>
      <c r="K31" s="242">
        <v>0</v>
      </c>
      <c r="L31" s="242">
        <v>0</v>
      </c>
      <c r="M31" s="249">
        <v>0</v>
      </c>
      <c r="N31" s="242">
        <v>0</v>
      </c>
      <c r="O31" s="242">
        <v>0</v>
      </c>
      <c r="P31" s="242">
        <v>0</v>
      </c>
      <c r="Q31" s="242">
        <v>0</v>
      </c>
      <c r="R31" s="242">
        <v>0</v>
      </c>
      <c r="S31" s="242">
        <v>0</v>
      </c>
      <c r="T31" s="242">
        <v>0</v>
      </c>
      <c r="U31" s="242">
        <v>0</v>
      </c>
      <c r="V31" s="242">
        <v>0</v>
      </c>
      <c r="W31" s="242">
        <v>0</v>
      </c>
      <c r="X31" s="242">
        <v>0</v>
      </c>
      <c r="Y31" s="242">
        <v>0</v>
      </c>
      <c r="Z31" s="243">
        <v>0</v>
      </c>
      <c r="AA31" s="244">
        <v>1857.64</v>
      </c>
      <c r="AB31" s="244">
        <v>5090.63</v>
      </c>
      <c r="AC31" s="244">
        <v>4000.26</v>
      </c>
      <c r="AD31" s="244">
        <v>358.25</v>
      </c>
      <c r="AE31" s="244">
        <v>4213.72</v>
      </c>
      <c r="AF31" s="244">
        <v>2479.98</v>
      </c>
      <c r="AG31" s="244">
        <v>461.08</v>
      </c>
      <c r="AH31" s="244">
        <v>9.43</v>
      </c>
      <c r="AI31" s="244">
        <v>85.3</v>
      </c>
      <c r="AJ31" s="244">
        <v>1918.21</v>
      </c>
      <c r="AK31" s="244">
        <v>5714.64</v>
      </c>
      <c r="AL31" s="243">
        <v>0</v>
      </c>
      <c r="AM31" s="244">
        <v>0</v>
      </c>
      <c r="AN31" s="244">
        <v>0</v>
      </c>
      <c r="AO31" s="244">
        <v>0</v>
      </c>
      <c r="AP31" s="244">
        <v>0</v>
      </c>
      <c r="AQ31" s="244">
        <v>0</v>
      </c>
      <c r="AR31" s="244">
        <v>0</v>
      </c>
      <c r="AS31" s="244">
        <v>0</v>
      </c>
      <c r="AT31" s="244">
        <v>0</v>
      </c>
      <c r="AU31" s="244">
        <v>0</v>
      </c>
      <c r="AV31" s="244">
        <v>0</v>
      </c>
      <c r="AW31" s="244">
        <v>0</v>
      </c>
      <c r="AX31" s="243">
        <v>807.75</v>
      </c>
      <c r="AY31" s="255">
        <v>471.57</v>
      </c>
      <c r="AZ31" s="255">
        <v>0</v>
      </c>
      <c r="BA31" s="255">
        <v>740.47</v>
      </c>
      <c r="BB31" s="255">
        <v>786.95999999999992</v>
      </c>
      <c r="BC31" s="255">
        <v>20.81</v>
      </c>
      <c r="BD31" s="255">
        <v>0</v>
      </c>
      <c r="BE31" s="255">
        <v>2.7</v>
      </c>
      <c r="BF31" s="255">
        <v>0</v>
      </c>
      <c r="BG31" s="255">
        <v>0</v>
      </c>
      <c r="BH31" s="255">
        <v>0</v>
      </c>
      <c r="BI31" s="255">
        <v>0</v>
      </c>
      <c r="BJ31" s="243">
        <v>0</v>
      </c>
      <c r="BK31" s="255">
        <v>0</v>
      </c>
      <c r="BL31" s="255">
        <v>11.13</v>
      </c>
      <c r="BM31" s="255">
        <v>0</v>
      </c>
      <c r="BN31" s="255">
        <v>700.64</v>
      </c>
      <c r="BO31" s="255">
        <v>3753.06</v>
      </c>
      <c r="BP31" s="255">
        <v>1195.17</v>
      </c>
      <c r="BQ31" s="255">
        <v>0</v>
      </c>
      <c r="BR31" s="255">
        <v>0</v>
      </c>
      <c r="BS31" s="255">
        <v>0</v>
      </c>
      <c r="BT31" s="255">
        <v>29.88</v>
      </c>
      <c r="BU31" s="250">
        <v>1749.51</v>
      </c>
      <c r="BV31" s="255">
        <v>6863.74</v>
      </c>
      <c r="BW31" s="255">
        <v>3753.1000000000004</v>
      </c>
      <c r="BX31" s="255">
        <v>3485.81</v>
      </c>
      <c r="BY31" s="255">
        <v>1532.74</v>
      </c>
      <c r="BZ31" s="255">
        <v>0</v>
      </c>
      <c r="CA31" s="255">
        <v>0</v>
      </c>
      <c r="CB31" s="255">
        <v>1954.47</v>
      </c>
      <c r="CC31" s="255">
        <v>274.03999999999996</v>
      </c>
      <c r="CD31" s="255">
        <v>0</v>
      </c>
      <c r="CE31" s="255">
        <v>0</v>
      </c>
      <c r="CF31" s="255">
        <v>2037.38</v>
      </c>
      <c r="CG31" s="255">
        <v>3341.3900000000003</v>
      </c>
      <c r="CH31" s="521">
        <f t="shared" si="8"/>
        <v>0.90990048642191268</v>
      </c>
      <c r="CJ31" s="119"/>
    </row>
    <row r="32" spans="1:88">
      <c r="A32" s="245" t="s">
        <v>118</v>
      </c>
      <c r="B32" s="242">
        <v>0</v>
      </c>
      <c r="C32" s="242">
        <v>0</v>
      </c>
      <c r="D32" s="242">
        <v>0</v>
      </c>
      <c r="E32" s="242">
        <v>0</v>
      </c>
      <c r="F32" s="242">
        <v>0</v>
      </c>
      <c r="G32" s="242">
        <v>1372.07</v>
      </c>
      <c r="H32" s="242">
        <v>0</v>
      </c>
      <c r="I32" s="242">
        <v>0</v>
      </c>
      <c r="J32" s="242">
        <v>0</v>
      </c>
      <c r="K32" s="242">
        <v>0</v>
      </c>
      <c r="L32" s="242">
        <v>0</v>
      </c>
      <c r="M32" s="249">
        <v>0</v>
      </c>
      <c r="N32" s="242">
        <v>0</v>
      </c>
      <c r="O32" s="242">
        <v>0</v>
      </c>
      <c r="P32" s="242">
        <v>0</v>
      </c>
      <c r="Q32" s="242">
        <v>0</v>
      </c>
      <c r="R32" s="242">
        <v>0</v>
      </c>
      <c r="S32" s="242">
        <v>0</v>
      </c>
      <c r="T32" s="242">
        <v>0</v>
      </c>
      <c r="U32" s="242">
        <v>0</v>
      </c>
      <c r="V32" s="242">
        <v>0</v>
      </c>
      <c r="W32" s="242">
        <v>0</v>
      </c>
      <c r="X32" s="242">
        <v>0</v>
      </c>
      <c r="Y32" s="242">
        <v>0</v>
      </c>
      <c r="Z32" s="243">
        <v>0</v>
      </c>
      <c r="AA32" s="244">
        <v>493.55</v>
      </c>
      <c r="AB32" s="244">
        <v>2494.3000000000002</v>
      </c>
      <c r="AC32" s="244">
        <v>1398.5</v>
      </c>
      <c r="AD32" s="244">
        <v>670.75</v>
      </c>
      <c r="AE32" s="244">
        <v>1623.5</v>
      </c>
      <c r="AF32" s="244">
        <v>1170.55</v>
      </c>
      <c r="AG32" s="244">
        <v>50.8</v>
      </c>
      <c r="AH32" s="244">
        <v>0</v>
      </c>
      <c r="AI32" s="244">
        <v>0</v>
      </c>
      <c r="AJ32" s="244">
        <v>0</v>
      </c>
      <c r="AK32" s="244">
        <v>2445.35</v>
      </c>
      <c r="AL32" s="243">
        <v>2174.23</v>
      </c>
      <c r="AM32" s="244">
        <v>2469.6</v>
      </c>
      <c r="AN32" s="244">
        <v>4934.95</v>
      </c>
      <c r="AO32" s="244">
        <v>4345.28</v>
      </c>
      <c r="AP32" s="244">
        <v>6269.54</v>
      </c>
      <c r="AQ32" s="244">
        <v>5950.71</v>
      </c>
      <c r="AR32" s="244">
        <v>4674.5</v>
      </c>
      <c r="AS32" s="244">
        <v>3020.09</v>
      </c>
      <c r="AT32" s="244">
        <v>55.25</v>
      </c>
      <c r="AU32" s="244">
        <v>0</v>
      </c>
      <c r="AV32" s="244">
        <v>0</v>
      </c>
      <c r="AW32" s="244">
        <v>0</v>
      </c>
      <c r="AX32" s="243">
        <v>863.05</v>
      </c>
      <c r="AY32" s="255">
        <v>375.25</v>
      </c>
      <c r="AZ32" s="255">
        <v>0</v>
      </c>
      <c r="BA32" s="255">
        <v>703.65000000000009</v>
      </c>
      <c r="BB32" s="255">
        <v>641.65</v>
      </c>
      <c r="BC32" s="255">
        <v>0</v>
      </c>
      <c r="BD32" s="255">
        <v>0</v>
      </c>
      <c r="BE32" s="255">
        <v>0</v>
      </c>
      <c r="BF32" s="255">
        <v>0</v>
      </c>
      <c r="BG32" s="255">
        <v>0</v>
      </c>
      <c r="BH32" s="255">
        <v>0</v>
      </c>
      <c r="BI32" s="255">
        <v>0</v>
      </c>
      <c r="BJ32" s="243">
        <v>0</v>
      </c>
      <c r="BK32" s="255">
        <v>0</v>
      </c>
      <c r="BL32" s="255">
        <v>0</v>
      </c>
      <c r="BM32" s="255">
        <v>0</v>
      </c>
      <c r="BN32" s="255">
        <v>0</v>
      </c>
      <c r="BO32" s="255">
        <v>545.04999999999995</v>
      </c>
      <c r="BP32" s="255">
        <v>1332.65</v>
      </c>
      <c r="BQ32" s="255">
        <v>4.1500000000000004</v>
      </c>
      <c r="BR32" s="255">
        <v>0</v>
      </c>
      <c r="BS32" s="255">
        <v>0</v>
      </c>
      <c r="BT32" s="255">
        <v>0</v>
      </c>
      <c r="BU32" s="250">
        <v>110.8</v>
      </c>
      <c r="BV32" s="255">
        <v>3025.2</v>
      </c>
      <c r="BW32" s="255">
        <v>2593.1999999999998</v>
      </c>
      <c r="BX32" s="255">
        <v>2707.95</v>
      </c>
      <c r="BY32" s="255">
        <v>469.3</v>
      </c>
      <c r="BZ32" s="255">
        <v>1114.8</v>
      </c>
      <c r="CA32" s="255">
        <v>0</v>
      </c>
      <c r="CB32" s="255">
        <v>490.9</v>
      </c>
      <c r="CC32" s="255">
        <v>137</v>
      </c>
      <c r="CD32" s="255">
        <v>0</v>
      </c>
      <c r="CE32" s="255">
        <v>185.3</v>
      </c>
      <c r="CF32" s="255">
        <v>3430.95</v>
      </c>
      <c r="CG32" s="255">
        <v>3289.9</v>
      </c>
      <c r="CH32" s="521">
        <f t="shared" si="8"/>
        <v>28.692238267148017</v>
      </c>
      <c r="CJ32" s="119"/>
    </row>
    <row r="33" spans="1:88">
      <c r="A33" s="246" t="s">
        <v>120</v>
      </c>
      <c r="B33" s="247">
        <v>0</v>
      </c>
      <c r="C33" s="247">
        <v>0</v>
      </c>
      <c r="D33" s="247">
        <v>0</v>
      </c>
      <c r="E33" s="247">
        <v>0</v>
      </c>
      <c r="F33" s="247">
        <v>0</v>
      </c>
      <c r="G33" s="247">
        <v>0</v>
      </c>
      <c r="H33" s="247">
        <v>0</v>
      </c>
      <c r="I33" s="247">
        <v>0</v>
      </c>
      <c r="J33" s="247">
        <v>0</v>
      </c>
      <c r="K33" s="247">
        <v>0</v>
      </c>
      <c r="L33" s="247">
        <v>0</v>
      </c>
      <c r="M33" s="251">
        <v>0</v>
      </c>
      <c r="N33" s="247">
        <v>0</v>
      </c>
      <c r="O33" s="247">
        <v>0</v>
      </c>
      <c r="P33" s="247">
        <v>0</v>
      </c>
      <c r="Q33" s="247">
        <v>0</v>
      </c>
      <c r="R33" s="247">
        <v>0</v>
      </c>
      <c r="S33" s="247">
        <v>0</v>
      </c>
      <c r="T33" s="247">
        <v>0</v>
      </c>
      <c r="U33" s="247">
        <v>0</v>
      </c>
      <c r="V33" s="247">
        <v>0</v>
      </c>
      <c r="W33" s="247">
        <v>0</v>
      </c>
      <c r="X33" s="247">
        <v>0</v>
      </c>
      <c r="Y33" s="247">
        <v>0</v>
      </c>
      <c r="Z33" s="254">
        <v>0</v>
      </c>
      <c r="AA33" s="257">
        <v>0</v>
      </c>
      <c r="AB33" s="257">
        <v>0</v>
      </c>
      <c r="AC33" s="257">
        <v>0</v>
      </c>
      <c r="AD33" s="257">
        <v>0</v>
      </c>
      <c r="AE33" s="257">
        <v>0</v>
      </c>
      <c r="AF33" s="257">
        <v>0</v>
      </c>
      <c r="AG33" s="257">
        <v>0</v>
      </c>
      <c r="AH33" s="257">
        <v>0</v>
      </c>
      <c r="AI33" s="257">
        <v>0</v>
      </c>
      <c r="AJ33" s="257">
        <v>0</v>
      </c>
      <c r="AK33" s="257">
        <v>0</v>
      </c>
      <c r="AL33" s="254">
        <v>0</v>
      </c>
      <c r="AM33" s="257">
        <v>0</v>
      </c>
      <c r="AN33" s="257">
        <v>0</v>
      </c>
      <c r="AO33" s="257">
        <v>0</v>
      </c>
      <c r="AP33" s="257">
        <v>0</v>
      </c>
      <c r="AQ33" s="257">
        <v>0</v>
      </c>
      <c r="AR33" s="257">
        <v>0</v>
      </c>
      <c r="AS33" s="257">
        <v>0</v>
      </c>
      <c r="AT33" s="257">
        <v>0</v>
      </c>
      <c r="AU33" s="257">
        <v>0</v>
      </c>
      <c r="AV33" s="257">
        <v>0</v>
      </c>
      <c r="AW33" s="257">
        <v>0</v>
      </c>
      <c r="AX33" s="254">
        <v>8260.16</v>
      </c>
      <c r="AY33" s="257">
        <v>121.69</v>
      </c>
      <c r="AZ33" s="257">
        <v>0</v>
      </c>
      <c r="BA33" s="257">
        <v>0</v>
      </c>
      <c r="BB33" s="257">
        <v>0</v>
      </c>
      <c r="BC33" s="257">
        <v>0</v>
      </c>
      <c r="BD33" s="257">
        <v>3.264636547237413</v>
      </c>
      <c r="BE33" s="257">
        <v>20.738376458703726</v>
      </c>
      <c r="BF33" s="257">
        <v>25.749313403371229</v>
      </c>
      <c r="BG33" s="257">
        <v>92.593015176048681</v>
      </c>
      <c r="BH33" s="257">
        <v>2457.1634595132396</v>
      </c>
      <c r="BI33" s="257">
        <v>3939.9656253838302</v>
      </c>
      <c r="BJ33" s="254">
        <v>0</v>
      </c>
      <c r="BK33" s="257">
        <v>0</v>
      </c>
      <c r="BL33" s="257">
        <v>0</v>
      </c>
      <c r="BM33" s="257">
        <v>0</v>
      </c>
      <c r="BN33" s="257">
        <v>0</v>
      </c>
      <c r="BO33" s="257">
        <v>0</v>
      </c>
      <c r="BP33" s="257">
        <v>0</v>
      </c>
      <c r="BQ33" s="257">
        <v>0</v>
      </c>
      <c r="BR33" s="257">
        <v>0</v>
      </c>
      <c r="BS33" s="257">
        <v>0</v>
      </c>
      <c r="BT33" s="257">
        <v>0</v>
      </c>
      <c r="BU33" s="438">
        <v>0</v>
      </c>
      <c r="BV33" s="257">
        <v>0</v>
      </c>
      <c r="BW33" s="257">
        <v>0</v>
      </c>
      <c r="BX33" s="257">
        <v>0</v>
      </c>
      <c r="BY33" s="257">
        <v>0</v>
      </c>
      <c r="BZ33" s="257">
        <v>0</v>
      </c>
      <c r="CA33" s="257">
        <v>0</v>
      </c>
      <c r="CB33" s="257">
        <v>0</v>
      </c>
      <c r="CC33" s="257">
        <v>0</v>
      </c>
      <c r="CD33" s="257">
        <v>0</v>
      </c>
      <c r="CE33" s="257">
        <v>0</v>
      </c>
      <c r="CF33" s="257">
        <v>0</v>
      </c>
      <c r="CG33" s="257">
        <v>0</v>
      </c>
      <c r="CH33" s="522" t="str">
        <f t="shared" si="8"/>
        <v>-</v>
      </c>
      <c r="CJ33" s="119"/>
    </row>
    <row r="34" spans="1:88">
      <c r="A34" s="70" t="s">
        <v>59</v>
      </c>
      <c r="B34" s="248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J34" s="119"/>
    </row>
    <row r="35" spans="1:88">
      <c r="A35" s="70" t="s">
        <v>60</v>
      </c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O35" s="119"/>
      <c r="P35" s="119"/>
      <c r="Q35" s="119"/>
      <c r="R35" s="119"/>
      <c r="S35" s="119"/>
      <c r="T35" s="119"/>
      <c r="X35" s="119"/>
      <c r="Y35" s="119"/>
      <c r="CJ35" s="45"/>
    </row>
    <row r="36" spans="1:88">
      <c r="A36" s="70" t="s">
        <v>61</v>
      </c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X36" s="119"/>
      <c r="Y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/>
      <c r="BQ36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J36" s="45"/>
    </row>
    <row r="37" spans="1:88">
      <c r="X37" s="119"/>
      <c r="Y37" s="119"/>
      <c r="BP37"/>
      <c r="BQ37"/>
      <c r="CJ37" s="45"/>
    </row>
    <row r="38" spans="1:88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J38" s="45"/>
    </row>
    <row r="39" spans="1:88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</row>
    <row r="40" spans="1:88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</row>
    <row r="41" spans="1:88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</row>
    <row r="42" spans="1:88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</row>
    <row r="43" spans="1:88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</row>
    <row r="44" spans="1:88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</row>
    <row r="45" spans="1:88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</row>
    <row r="46" spans="1:88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</row>
    <row r="47" spans="1:88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</row>
    <row r="48" spans="1:88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</row>
    <row r="49" spans="68:85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</row>
    <row r="50" spans="68:85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</row>
    <row r="51" spans="68:85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</row>
    <row r="52" spans="68:85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</row>
    <row r="53" spans="68:85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</row>
    <row r="54" spans="68:85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</row>
    <row r="55" spans="68:85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</row>
    <row r="56" spans="68:85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</row>
    <row r="57" spans="68:85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</row>
    <row r="58" spans="68:85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</row>
    <row r="59" spans="68:85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</row>
    <row r="60" spans="68:85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</row>
    <row r="61" spans="68:85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</row>
    <row r="62" spans="68:85">
      <c r="BP62"/>
      <c r="BQ62"/>
    </row>
    <row r="63" spans="68:85">
      <c r="BP63"/>
      <c r="BQ63"/>
    </row>
    <row r="64" spans="68:85">
      <c r="BP64"/>
      <c r="BQ64"/>
    </row>
    <row r="65" spans="68:69">
      <c r="BP65"/>
      <c r="BQ65"/>
    </row>
  </sheetData>
  <sortState ref="BP37:BQ60">
    <sortCondition descending="1" ref="BQ37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J63"/>
  <sheetViews>
    <sheetView showGridLines="0" zoomScale="90" zoomScaleNormal="90" workbookViewId="0">
      <pane xSplit="1" ySplit="7" topLeftCell="CA8" activePane="bottomRight" state="frozen"/>
      <selection pane="topRight"/>
      <selection pane="bottomLeft"/>
      <selection pane="bottomRight" activeCell="CG9" sqref="CG9:CG32"/>
    </sheetView>
  </sheetViews>
  <sheetFormatPr baseColWidth="10" defaultColWidth="11" defaultRowHeight="15"/>
  <cols>
    <col min="1" max="1" width="14" style="45" customWidth="1"/>
    <col min="2" max="25" width="10.7109375" style="45" customWidth="1"/>
    <col min="26" max="85" width="10.42578125" style="45" customWidth="1"/>
    <col min="86" max="86" width="12.5703125" style="45" customWidth="1"/>
  </cols>
  <sheetData>
    <row r="1" spans="1:88">
      <c r="A1" s="74" t="s">
        <v>30</v>
      </c>
    </row>
    <row r="2" spans="1:88">
      <c r="A2" s="74"/>
    </row>
    <row r="3" spans="1:88" ht="15" customHeight="1">
      <c r="A3" s="75" t="s">
        <v>184</v>
      </c>
    </row>
    <row r="4" spans="1:88">
      <c r="A4" s="48" t="s">
        <v>185</v>
      </c>
    </row>
    <row r="5" spans="1:88">
      <c r="A5" s="48" t="s">
        <v>181</v>
      </c>
    </row>
    <row r="6" spans="1:88">
      <c r="A6" s="682" t="s">
        <v>105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78">
        <v>2024</v>
      </c>
      <c r="BK6" s="679"/>
      <c r="BL6" s="679"/>
      <c r="BM6" s="679"/>
      <c r="BN6" s="679"/>
      <c r="BO6" s="679"/>
      <c r="BP6" s="679"/>
      <c r="BQ6" s="679"/>
      <c r="BR6" s="679"/>
      <c r="BS6" s="679"/>
      <c r="BT6" s="679"/>
      <c r="BU6" s="679"/>
      <c r="BV6" s="679">
        <v>2025</v>
      </c>
      <c r="BW6" s="680"/>
      <c r="BX6" s="680"/>
      <c r="BY6" s="680"/>
      <c r="BZ6" s="680"/>
      <c r="CA6" s="680"/>
      <c r="CB6" s="680"/>
      <c r="CC6" s="680"/>
      <c r="CD6" s="680"/>
      <c r="CE6" s="680"/>
      <c r="CF6" s="680"/>
      <c r="CG6" s="680"/>
      <c r="CH6" s="681"/>
    </row>
    <row r="7" spans="1:88" ht="25.5">
      <c r="A7" s="683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18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18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41" t="s">
        <v>35</v>
      </c>
      <c r="AA7" s="101" t="s">
        <v>36</v>
      </c>
      <c r="AB7" s="101" t="s">
        <v>37</v>
      </c>
      <c r="AC7" s="41" t="s">
        <v>38</v>
      </c>
      <c r="AD7" s="41" t="s">
        <v>39</v>
      </c>
      <c r="AE7" s="102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3" t="s">
        <v>39</v>
      </c>
      <c r="CA7" s="563" t="s">
        <v>40</v>
      </c>
      <c r="CB7" s="586" t="s">
        <v>41</v>
      </c>
      <c r="CC7" s="586" t="s">
        <v>42</v>
      </c>
      <c r="CD7" s="599" t="s">
        <v>43</v>
      </c>
      <c r="CE7" s="623" t="s">
        <v>44</v>
      </c>
      <c r="CF7" s="631" t="s">
        <v>45</v>
      </c>
      <c r="CG7" s="631" t="s">
        <v>46</v>
      </c>
      <c r="CH7" s="41" t="str">
        <f>'Cdr 10'!CH8</f>
        <v>Var. % 
Dic 25/24</v>
      </c>
    </row>
    <row r="8" spans="1:88">
      <c r="A8" s="234" t="s">
        <v>48</v>
      </c>
      <c r="B8" s="216">
        <f t="shared" ref="B8:AR8" si="0">SUM(B9:B33)</f>
        <v>8307.9699999999993</v>
      </c>
      <c r="C8" s="216">
        <f t="shared" si="0"/>
        <v>366.16700000000003</v>
      </c>
      <c r="D8" s="216">
        <f t="shared" si="0"/>
        <v>92.75</v>
      </c>
      <c r="E8" s="216">
        <f t="shared" si="0"/>
        <v>4961.5339999999997</v>
      </c>
      <c r="F8" s="216">
        <f t="shared" si="0"/>
        <v>39083.835999999996</v>
      </c>
      <c r="G8" s="216">
        <f t="shared" si="0"/>
        <v>21928.328000000001</v>
      </c>
      <c r="H8" s="216">
        <f t="shared" si="0"/>
        <v>7483.9839999999995</v>
      </c>
      <c r="I8" s="216">
        <f t="shared" si="0"/>
        <v>42.981000000000009</v>
      </c>
      <c r="J8" s="216">
        <f t="shared" si="0"/>
        <v>1.24</v>
      </c>
      <c r="K8" s="216">
        <f t="shared" si="0"/>
        <v>153</v>
      </c>
      <c r="L8" s="216">
        <f t="shared" si="0"/>
        <v>21243.599999999999</v>
      </c>
      <c r="M8" s="221">
        <f t="shared" si="0"/>
        <v>5824.5079999999998</v>
      </c>
      <c r="N8" s="216">
        <f t="shared" si="0"/>
        <v>58.912808791331699</v>
      </c>
      <c r="O8" s="216">
        <f t="shared" si="0"/>
        <v>0.28349120595091798</v>
      </c>
      <c r="P8" s="216">
        <f t="shared" si="0"/>
        <v>0</v>
      </c>
      <c r="Q8" s="216">
        <f t="shared" si="0"/>
        <v>4.179276418831761</v>
      </c>
      <c r="R8" s="216">
        <f t="shared" si="0"/>
        <v>19533.333085598159</v>
      </c>
      <c r="S8" s="216">
        <f t="shared" si="0"/>
        <v>41315.391308256869</v>
      </c>
      <c r="T8" s="216">
        <f t="shared" si="0"/>
        <v>12580.562660465221</v>
      </c>
      <c r="U8" s="216">
        <f t="shared" si="0"/>
        <v>1.9285801340645949</v>
      </c>
      <c r="V8" s="216">
        <f t="shared" si="0"/>
        <v>3.8966644873393363</v>
      </c>
      <c r="W8" s="216">
        <f t="shared" si="0"/>
        <v>7.1205428092626502</v>
      </c>
      <c r="X8" s="216">
        <f t="shared" si="0"/>
        <v>20689.580806756767</v>
      </c>
      <c r="Y8" s="221">
        <f t="shared" si="0"/>
        <v>75213.086037178029</v>
      </c>
      <c r="Z8" s="147">
        <f t="shared" si="0"/>
        <v>25882.350000000002</v>
      </c>
      <c r="AA8" s="148">
        <f t="shared" si="0"/>
        <v>622.1400000000001</v>
      </c>
      <c r="AB8" s="148">
        <f t="shared" si="0"/>
        <v>1321.32</v>
      </c>
      <c r="AC8" s="148">
        <f t="shared" si="0"/>
        <v>11111.439999999999</v>
      </c>
      <c r="AD8" s="148">
        <f t="shared" si="0"/>
        <v>47467.849999999991</v>
      </c>
      <c r="AE8" s="148">
        <f t="shared" si="0"/>
        <v>26476.670000000006</v>
      </c>
      <c r="AF8" s="148">
        <f t="shared" si="0"/>
        <v>6111.87</v>
      </c>
      <c r="AG8" s="148">
        <f t="shared" si="0"/>
        <v>39.29</v>
      </c>
      <c r="AH8" s="148">
        <f t="shared" si="0"/>
        <v>2.93</v>
      </c>
      <c r="AI8" s="148">
        <f t="shared" si="0"/>
        <v>25.380000000000003</v>
      </c>
      <c r="AJ8" s="148">
        <f t="shared" si="0"/>
        <v>13872.490000000002</v>
      </c>
      <c r="AK8" s="148">
        <f t="shared" si="0"/>
        <v>27064.320000000003</v>
      </c>
      <c r="AL8" s="147">
        <f t="shared" si="0"/>
        <v>2702.8200305098167</v>
      </c>
      <c r="AM8" s="148">
        <f t="shared" si="0"/>
        <v>568.3681068222395</v>
      </c>
      <c r="AN8" s="148">
        <f t="shared" si="0"/>
        <v>837.25490927121507</v>
      </c>
      <c r="AO8" s="148">
        <f t="shared" si="0"/>
        <v>682.63248775593047</v>
      </c>
      <c r="AP8" s="148">
        <f t="shared" si="0"/>
        <v>25133.61131508058</v>
      </c>
      <c r="AQ8" s="148">
        <f t="shared" si="0"/>
        <v>28980.615356928171</v>
      </c>
      <c r="AR8" s="148">
        <f t="shared" si="0"/>
        <v>12018.811079857549</v>
      </c>
      <c r="AS8" s="148">
        <f t="shared" ref="AS8:AZ8" si="1">SUM(AS9:AS33)</f>
        <v>206.15093281283518</v>
      </c>
      <c r="AT8" s="148">
        <f t="shared" si="1"/>
        <v>10.01603604768121</v>
      </c>
      <c r="AU8" s="148">
        <f t="shared" si="1"/>
        <v>17.6141682014681</v>
      </c>
      <c r="AV8" s="148">
        <f t="shared" si="1"/>
        <v>2257.9740602030224</v>
      </c>
      <c r="AW8" s="148">
        <f t="shared" si="1"/>
        <v>8336.3458888335481</v>
      </c>
      <c r="AX8" s="147">
        <f t="shared" si="1"/>
        <v>4014.2683032147806</v>
      </c>
      <c r="AY8" s="148">
        <f t="shared" si="1"/>
        <v>452.02241456790586</v>
      </c>
      <c r="AZ8" s="148">
        <f t="shared" si="1"/>
        <v>0.21543268798705625</v>
      </c>
      <c r="BA8" s="148">
        <f t="shared" ref="BA8:BD8" si="2">SUM(BA9:BA33)</f>
        <v>92.275999999999996</v>
      </c>
      <c r="BB8" s="148">
        <f t="shared" ref="BB8" si="3">SUM(BB9:BB33)</f>
        <v>86.575000000000003</v>
      </c>
      <c r="BC8" s="148">
        <f t="shared" si="2"/>
        <v>823.8929999999998</v>
      </c>
      <c r="BD8" s="148">
        <f t="shared" si="2"/>
        <v>0.47974516317222038</v>
      </c>
      <c r="BE8" s="148">
        <f t="shared" ref="BE8:BJ8" si="4">SUM(BE9:BE33)</f>
        <v>2389.248760190726</v>
      </c>
      <c r="BF8" s="148">
        <f t="shared" si="4"/>
        <v>4.2628468107649393</v>
      </c>
      <c r="BG8" s="148">
        <f t="shared" si="4"/>
        <v>1047.9432145562816</v>
      </c>
      <c r="BH8" s="148">
        <f t="shared" si="4"/>
        <v>2465.5196528039442</v>
      </c>
      <c r="BI8" s="148">
        <f t="shared" si="4"/>
        <v>1246.0726954362938</v>
      </c>
      <c r="BJ8" s="147">
        <f t="shared" si="4"/>
        <v>1403.23</v>
      </c>
      <c r="BK8" s="148">
        <f t="shared" ref="BK8:BN8" si="5">SUM(BK9:BK33)</f>
        <v>4.3099999999999996</v>
      </c>
      <c r="BL8" s="148">
        <f t="shared" si="5"/>
        <v>7.95</v>
      </c>
      <c r="BM8" s="148">
        <f t="shared" si="5"/>
        <v>23369.499999999996</v>
      </c>
      <c r="BN8" s="148">
        <f t="shared" si="5"/>
        <v>61524.289999999994</v>
      </c>
      <c r="BO8" s="216">
        <f t="shared" ref="BO8:BP8" si="6">SUM(BO9:BO33)</f>
        <v>12750.15</v>
      </c>
      <c r="BP8" s="216">
        <f t="shared" si="6"/>
        <v>283.38</v>
      </c>
      <c r="BQ8" s="216">
        <f t="shared" ref="BQ8:BR8" si="7">SUM(BQ9:BQ33)</f>
        <v>8.57</v>
      </c>
      <c r="BR8" s="216">
        <f t="shared" si="7"/>
        <v>20.960999999999999</v>
      </c>
      <c r="BS8" s="216">
        <f t="shared" ref="BS8:BU8" si="8">SUM(BS9:BS33)</f>
        <v>83.031999999999996</v>
      </c>
      <c r="BT8" s="216">
        <f t="shared" ref="BT8" si="9">SUM(BT9:BT33)</f>
        <v>20541.229999999996</v>
      </c>
      <c r="BU8" s="221">
        <f t="shared" si="8"/>
        <v>44648.590999999986</v>
      </c>
      <c r="BV8" s="148">
        <f t="shared" ref="BV8:BY8" si="10">SUM(BV9:BV33)</f>
        <v>21623.733776667639</v>
      </c>
      <c r="BW8" s="148">
        <f t="shared" ref="BW8:BX8" si="11">SUM(BW9:BW33)</f>
        <v>817.74562899949535</v>
      </c>
      <c r="BX8" s="148">
        <f t="shared" si="11"/>
        <v>1341.3835125909454</v>
      </c>
      <c r="BY8" s="148">
        <f t="shared" si="10"/>
        <v>11591.044441716775</v>
      </c>
      <c r="BZ8" s="148">
        <f t="shared" ref="BZ8:CC8" si="12">SUM(BZ9:BZ33)</f>
        <v>35602.772873279748</v>
      </c>
      <c r="CA8" s="148">
        <f t="shared" ref="CA8:CB8" si="13">SUM(CA9:CA33)</f>
        <v>13249.654957313354</v>
      </c>
      <c r="CB8" s="148">
        <f t="shared" si="13"/>
        <v>5074.5526241643729</v>
      </c>
      <c r="CC8" s="148">
        <f t="shared" si="12"/>
        <v>43.654000000000003</v>
      </c>
      <c r="CD8" s="148">
        <f t="shared" ref="CD8" si="14">SUM(CD9:CD33)</f>
        <v>0</v>
      </c>
      <c r="CE8" s="148">
        <f t="shared" ref="CE8:CG8" si="15">SUM(CE9:CE33)</f>
        <v>14.500000000000002</v>
      </c>
      <c r="CF8" s="148">
        <f t="shared" ref="CF8" si="16">SUM(CF9:CF33)</f>
        <v>31213.347103455617</v>
      </c>
      <c r="CG8" s="148">
        <f t="shared" si="15"/>
        <v>30503.016656834887</v>
      </c>
      <c r="CH8" s="524">
        <f>+IFERROR(CG8/BU8-1,"-")</f>
        <v>-0.31682017341073776</v>
      </c>
      <c r="CJ8" s="45"/>
    </row>
    <row r="9" spans="1:88">
      <c r="A9" s="235" t="s">
        <v>106</v>
      </c>
      <c r="B9" s="119">
        <v>0</v>
      </c>
      <c r="C9" s="119">
        <v>0</v>
      </c>
      <c r="D9" s="119">
        <v>0</v>
      </c>
      <c r="E9" s="119">
        <v>0</v>
      </c>
      <c r="F9" s="119">
        <v>0</v>
      </c>
      <c r="G9" s="119">
        <v>0</v>
      </c>
      <c r="H9" s="119">
        <v>0</v>
      </c>
      <c r="I9" s="119">
        <v>0</v>
      </c>
      <c r="J9" s="119">
        <v>0</v>
      </c>
      <c r="K9" s="119">
        <v>0</v>
      </c>
      <c r="L9" s="119">
        <v>0</v>
      </c>
      <c r="M9" s="222">
        <v>0</v>
      </c>
      <c r="N9" s="119">
        <v>0</v>
      </c>
      <c r="O9" s="119">
        <v>0</v>
      </c>
      <c r="P9" s="119">
        <v>0</v>
      </c>
      <c r="Q9" s="119">
        <v>0</v>
      </c>
      <c r="R9" s="119">
        <v>0</v>
      </c>
      <c r="S9" s="119">
        <v>0</v>
      </c>
      <c r="T9" s="119">
        <v>0</v>
      </c>
      <c r="U9" s="119">
        <v>8.8580134064594807E-2</v>
      </c>
      <c r="V9" s="119">
        <v>1.12477148080439E-2</v>
      </c>
      <c r="W9" s="119">
        <v>8.5216331505179793E-2</v>
      </c>
      <c r="X9" s="119">
        <v>0</v>
      </c>
      <c r="Y9" s="222">
        <v>1.9551775217410901</v>
      </c>
      <c r="Z9" s="118">
        <v>0</v>
      </c>
      <c r="AA9" s="119">
        <v>1.1599999999999999</v>
      </c>
      <c r="AB9" s="119">
        <v>0</v>
      </c>
      <c r="AC9" s="119">
        <v>0</v>
      </c>
      <c r="AD9" s="119">
        <v>0</v>
      </c>
      <c r="AE9" s="119">
        <v>0</v>
      </c>
      <c r="AF9" s="119">
        <v>0</v>
      </c>
      <c r="AG9" s="119">
        <v>0</v>
      </c>
      <c r="AH9" s="119">
        <v>0</v>
      </c>
      <c r="AI9" s="119">
        <v>0</v>
      </c>
      <c r="AJ9" s="119">
        <v>0</v>
      </c>
      <c r="AK9" s="119">
        <v>0</v>
      </c>
      <c r="AL9" s="118">
        <v>0</v>
      </c>
      <c r="AM9" s="119">
        <v>0</v>
      </c>
      <c r="AN9" s="119">
        <v>0</v>
      </c>
      <c r="AO9" s="119">
        <v>0.08</v>
      </c>
      <c r="AP9" s="119">
        <v>0</v>
      </c>
      <c r="AQ9" s="119">
        <v>0</v>
      </c>
      <c r="AR9" s="119">
        <v>0</v>
      </c>
      <c r="AS9" s="119">
        <v>5.9459716572628302E-2</v>
      </c>
      <c r="AT9" s="119">
        <v>0</v>
      </c>
      <c r="AU9" s="119">
        <v>0</v>
      </c>
      <c r="AV9" s="119">
        <v>0</v>
      </c>
      <c r="AW9" s="119">
        <v>0</v>
      </c>
      <c r="AX9" s="118">
        <v>0</v>
      </c>
      <c r="AY9" s="119">
        <v>0</v>
      </c>
      <c r="AZ9" s="119">
        <v>0</v>
      </c>
      <c r="BA9" s="119">
        <v>0</v>
      </c>
      <c r="BB9" s="119">
        <v>0</v>
      </c>
      <c r="BC9" s="119">
        <v>0</v>
      </c>
      <c r="BD9" s="119">
        <v>0</v>
      </c>
      <c r="BE9" s="119">
        <v>0</v>
      </c>
      <c r="BF9" s="119">
        <v>0</v>
      </c>
      <c r="BG9" s="119">
        <v>0.22673305297680446</v>
      </c>
      <c r="BH9" s="119">
        <v>0</v>
      </c>
      <c r="BI9" s="119">
        <v>0</v>
      </c>
      <c r="BJ9" s="118">
        <v>0</v>
      </c>
      <c r="BK9" s="119">
        <v>0</v>
      </c>
      <c r="BL9" s="119">
        <v>0</v>
      </c>
      <c r="BM9" s="119">
        <v>0</v>
      </c>
      <c r="BN9" s="119">
        <v>0</v>
      </c>
      <c r="BO9" s="119">
        <v>0.36</v>
      </c>
      <c r="BP9" s="119">
        <v>1.04</v>
      </c>
      <c r="BQ9" s="119">
        <v>0</v>
      </c>
      <c r="BR9" s="119">
        <v>0</v>
      </c>
      <c r="BS9" s="419">
        <v>0</v>
      </c>
      <c r="BT9" s="419">
        <v>0.02</v>
      </c>
      <c r="BU9" s="463">
        <v>0</v>
      </c>
      <c r="BV9" s="119">
        <v>0</v>
      </c>
      <c r="BW9" s="119">
        <v>0</v>
      </c>
      <c r="BX9" s="119">
        <v>0</v>
      </c>
      <c r="BY9" s="119">
        <v>0</v>
      </c>
      <c r="BZ9" s="119">
        <v>0</v>
      </c>
      <c r="CA9" s="119">
        <v>0</v>
      </c>
      <c r="CB9" s="119">
        <v>0</v>
      </c>
      <c r="CC9" s="119">
        <v>0</v>
      </c>
      <c r="CD9" s="119">
        <v>0</v>
      </c>
      <c r="CE9" s="119">
        <v>0</v>
      </c>
      <c r="CF9" s="119">
        <v>0</v>
      </c>
      <c r="CG9" s="119">
        <v>0</v>
      </c>
      <c r="CH9" s="521" t="str">
        <f t="shared" ref="CH9:CH33" si="17">+IFERROR(CG9/BU9-1,"-")</f>
        <v>-</v>
      </c>
      <c r="CJ9" s="45"/>
    </row>
    <row r="10" spans="1:88">
      <c r="A10" s="235" t="s">
        <v>107</v>
      </c>
      <c r="B10" s="119">
        <v>0</v>
      </c>
      <c r="C10" s="119">
        <v>0</v>
      </c>
      <c r="D10" s="119">
        <v>0</v>
      </c>
      <c r="E10" s="119">
        <v>0</v>
      </c>
      <c r="F10" s="119">
        <v>0</v>
      </c>
      <c r="G10" s="119">
        <v>0</v>
      </c>
      <c r="H10" s="119">
        <v>0</v>
      </c>
      <c r="I10" s="119">
        <v>0</v>
      </c>
      <c r="J10" s="119">
        <v>0</v>
      </c>
      <c r="K10" s="119">
        <v>0</v>
      </c>
      <c r="L10" s="119">
        <v>0</v>
      </c>
      <c r="M10" s="222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0</v>
      </c>
      <c r="T10" s="119">
        <v>0</v>
      </c>
      <c r="U10" s="119">
        <v>0</v>
      </c>
      <c r="V10" s="119">
        <v>0</v>
      </c>
      <c r="W10" s="119">
        <v>0</v>
      </c>
      <c r="X10" s="119">
        <v>0</v>
      </c>
      <c r="Y10" s="222">
        <v>0</v>
      </c>
      <c r="Z10" s="118">
        <v>0</v>
      </c>
      <c r="AA10" s="119">
        <v>0</v>
      </c>
      <c r="AB10" s="119">
        <v>0</v>
      </c>
      <c r="AC10" s="119">
        <v>0</v>
      </c>
      <c r="AD10" s="119">
        <v>0</v>
      </c>
      <c r="AE10" s="119">
        <v>0</v>
      </c>
      <c r="AF10" s="119">
        <v>0</v>
      </c>
      <c r="AG10" s="119">
        <v>0</v>
      </c>
      <c r="AH10" s="119">
        <v>0</v>
      </c>
      <c r="AI10" s="119">
        <v>0</v>
      </c>
      <c r="AJ10" s="119">
        <v>0</v>
      </c>
      <c r="AK10" s="119">
        <v>0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0</v>
      </c>
      <c r="AY10" s="119">
        <v>0</v>
      </c>
      <c r="AZ10" s="119">
        <v>0</v>
      </c>
      <c r="BA10" s="119">
        <v>0</v>
      </c>
      <c r="BB10" s="119">
        <v>0</v>
      </c>
      <c r="BC10" s="119">
        <v>0</v>
      </c>
      <c r="BD10" s="119">
        <v>0</v>
      </c>
      <c r="BE10" s="119">
        <v>0</v>
      </c>
      <c r="BF10" s="119">
        <v>0</v>
      </c>
      <c r="BG10" s="119">
        <v>0</v>
      </c>
      <c r="BH10" s="119">
        <v>0</v>
      </c>
      <c r="BI10" s="119">
        <v>0</v>
      </c>
      <c r="BJ10" s="118">
        <v>0</v>
      </c>
      <c r="BK10" s="119">
        <v>0</v>
      </c>
      <c r="BL10" s="119">
        <v>0</v>
      </c>
      <c r="BM10" s="119">
        <v>0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419">
        <v>0</v>
      </c>
      <c r="BT10" s="419">
        <v>0</v>
      </c>
      <c r="BU10" s="463">
        <v>0</v>
      </c>
      <c r="BV10" s="119">
        <v>0</v>
      </c>
      <c r="BW10" s="119">
        <v>0</v>
      </c>
      <c r="BX10" s="119">
        <v>0</v>
      </c>
      <c r="BY10" s="119">
        <v>0</v>
      </c>
      <c r="BZ10" s="119">
        <v>0</v>
      </c>
      <c r="CA10" s="119">
        <v>0</v>
      </c>
      <c r="CB10" s="119">
        <v>0</v>
      </c>
      <c r="CC10" s="119">
        <v>0</v>
      </c>
      <c r="CD10" s="119">
        <v>0</v>
      </c>
      <c r="CE10" s="119">
        <v>0</v>
      </c>
      <c r="CF10" s="119">
        <v>0</v>
      </c>
      <c r="CG10" s="119">
        <v>0</v>
      </c>
      <c r="CH10" s="521" t="str">
        <f t="shared" si="17"/>
        <v>-</v>
      </c>
      <c r="CJ10" s="45"/>
    </row>
    <row r="11" spans="1:88">
      <c r="A11" s="235" t="s">
        <v>182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  <c r="S11" s="119">
        <v>0</v>
      </c>
      <c r="T11" s="119">
        <v>0</v>
      </c>
      <c r="U11" s="119">
        <v>0</v>
      </c>
      <c r="V11" s="119">
        <v>0</v>
      </c>
      <c r="W11" s="119">
        <v>0</v>
      </c>
      <c r="X11" s="119">
        <v>0</v>
      </c>
      <c r="Y11" s="222">
        <v>0</v>
      </c>
      <c r="Z11" s="118">
        <v>0</v>
      </c>
      <c r="AA11" s="119">
        <v>5.55</v>
      </c>
      <c r="AB11" s="119">
        <v>1.4</v>
      </c>
      <c r="AC11" s="119">
        <v>0</v>
      </c>
      <c r="AD11" s="119">
        <v>0</v>
      </c>
      <c r="AE11" s="119">
        <v>0.68</v>
      </c>
      <c r="AF11" s="119">
        <v>1.02</v>
      </c>
      <c r="AG11" s="119">
        <v>1.3</v>
      </c>
      <c r="AH11" s="119">
        <v>0.4</v>
      </c>
      <c r="AI11" s="119">
        <v>0</v>
      </c>
      <c r="AJ11" s="119">
        <v>0.11</v>
      </c>
      <c r="AK11" s="119">
        <v>0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223.96037148781912</v>
      </c>
      <c r="AY11" s="119">
        <v>1.0538398741462116</v>
      </c>
      <c r="AZ11" s="119">
        <v>0.21543268798705625</v>
      </c>
      <c r="BA11" s="119">
        <v>0</v>
      </c>
      <c r="BB11" s="119">
        <v>0</v>
      </c>
      <c r="BC11" s="119">
        <v>283.64600000000002</v>
      </c>
      <c r="BD11" s="119">
        <v>0</v>
      </c>
      <c r="BE11" s="119">
        <v>165.85365478971161</v>
      </c>
      <c r="BF11" s="119">
        <v>0.76785239060004806</v>
      </c>
      <c r="BG11" s="119">
        <v>21.089349096775901</v>
      </c>
      <c r="BH11" s="119">
        <v>16.341539411129663</v>
      </c>
      <c r="BI11" s="119">
        <v>0.37149375826441655</v>
      </c>
      <c r="BJ11" s="118">
        <v>0</v>
      </c>
      <c r="BK11" s="119">
        <v>1.07</v>
      </c>
      <c r="BL11" s="119">
        <v>0.39</v>
      </c>
      <c r="BM11" s="119">
        <v>0.2</v>
      </c>
      <c r="BN11" s="119">
        <v>0</v>
      </c>
      <c r="BO11" s="119">
        <v>0</v>
      </c>
      <c r="BP11" s="119">
        <v>0</v>
      </c>
      <c r="BQ11" s="119">
        <v>0</v>
      </c>
      <c r="BR11" s="119">
        <v>0</v>
      </c>
      <c r="BS11" s="419">
        <v>0</v>
      </c>
      <c r="BT11" s="419">
        <v>0</v>
      </c>
      <c r="BU11" s="463">
        <v>0</v>
      </c>
      <c r="BV11" s="119">
        <v>0</v>
      </c>
      <c r="BW11" s="119">
        <v>0</v>
      </c>
      <c r="BX11" s="119">
        <v>0</v>
      </c>
      <c r="BY11" s="119">
        <v>0</v>
      </c>
      <c r="BZ11" s="119">
        <v>0</v>
      </c>
      <c r="CA11" s="119">
        <v>0</v>
      </c>
      <c r="CB11" s="119">
        <v>0</v>
      </c>
      <c r="CC11" s="119">
        <v>0</v>
      </c>
      <c r="CD11" s="119">
        <v>0</v>
      </c>
      <c r="CE11" s="119">
        <v>0</v>
      </c>
      <c r="CF11" s="119">
        <v>0</v>
      </c>
      <c r="CG11" s="119">
        <v>0</v>
      </c>
      <c r="CH11" s="521" t="str">
        <f t="shared" si="17"/>
        <v>-</v>
      </c>
      <c r="CJ11" s="45"/>
    </row>
    <row r="12" spans="1:88">
      <c r="A12" s="235" t="s">
        <v>141</v>
      </c>
      <c r="B12" s="69">
        <v>0</v>
      </c>
      <c r="C12" s="69">
        <v>0</v>
      </c>
      <c r="D12" s="69">
        <v>0</v>
      </c>
      <c r="E12" s="69">
        <v>34.1</v>
      </c>
      <c r="F12" s="69">
        <v>1154.577</v>
      </c>
      <c r="G12" s="69">
        <v>1862</v>
      </c>
      <c r="H12" s="69">
        <v>2083.0369999999998</v>
      </c>
      <c r="I12" s="69">
        <v>0</v>
      </c>
      <c r="J12" s="69">
        <v>0</v>
      </c>
      <c r="K12" s="69">
        <v>0</v>
      </c>
      <c r="L12" s="69">
        <v>87.82</v>
      </c>
      <c r="M12" s="238">
        <v>15.22</v>
      </c>
      <c r="N12" s="69">
        <v>3.03</v>
      </c>
      <c r="O12" s="69">
        <v>0</v>
      </c>
      <c r="P12" s="69">
        <v>0</v>
      </c>
      <c r="Q12" s="69">
        <v>2.4</v>
      </c>
      <c r="R12" s="69">
        <v>0</v>
      </c>
      <c r="S12" s="69">
        <v>2990.31</v>
      </c>
      <c r="T12" s="69">
        <v>1912.2675856339299</v>
      </c>
      <c r="U12" s="69">
        <v>0</v>
      </c>
      <c r="V12" s="69">
        <v>0.93763893967093304</v>
      </c>
      <c r="W12" s="69">
        <v>2.8777646252285201</v>
      </c>
      <c r="X12" s="69">
        <v>1332.9269999999999</v>
      </c>
      <c r="Y12" s="238">
        <v>3498.0889999999999</v>
      </c>
      <c r="Z12" s="118">
        <v>905.86</v>
      </c>
      <c r="AA12" s="119">
        <v>0</v>
      </c>
      <c r="AB12" s="119">
        <v>0</v>
      </c>
      <c r="AC12" s="119">
        <v>211.24</v>
      </c>
      <c r="AD12" s="119">
        <v>2083.61</v>
      </c>
      <c r="AE12" s="119">
        <v>1740.31</v>
      </c>
      <c r="AF12" s="119">
        <v>688.66</v>
      </c>
      <c r="AG12" s="119">
        <v>0</v>
      </c>
      <c r="AH12" s="119">
        <v>0</v>
      </c>
      <c r="AI12" s="119">
        <v>0</v>
      </c>
      <c r="AJ12" s="119">
        <v>21</v>
      </c>
      <c r="AK12" s="119">
        <v>139.13</v>
      </c>
      <c r="AL12" s="118">
        <v>8.3349396284117194</v>
      </c>
      <c r="AM12" s="119">
        <v>1.2837465737923399</v>
      </c>
      <c r="AN12" s="119">
        <v>3.57</v>
      </c>
      <c r="AO12" s="119">
        <v>0.78</v>
      </c>
      <c r="AP12" s="119">
        <v>395.322</v>
      </c>
      <c r="AQ12" s="119">
        <v>825.95369568792296</v>
      </c>
      <c r="AR12" s="119">
        <v>50.309192261514198</v>
      </c>
      <c r="AS12" s="119">
        <v>3.2505668022569201</v>
      </c>
      <c r="AT12" s="119">
        <v>1.2</v>
      </c>
      <c r="AU12" s="119">
        <v>1.22</v>
      </c>
      <c r="AV12" s="119">
        <v>21.884281134673301</v>
      </c>
      <c r="AW12" s="119">
        <v>1321.8576575206901</v>
      </c>
      <c r="AX12" s="118">
        <v>0</v>
      </c>
      <c r="AY12" s="119">
        <v>0</v>
      </c>
      <c r="AZ12" s="119">
        <v>0</v>
      </c>
      <c r="BA12" s="119">
        <v>0</v>
      </c>
      <c r="BB12" s="119">
        <v>0</v>
      </c>
      <c r="BC12" s="119">
        <v>0</v>
      </c>
      <c r="BD12" s="119">
        <v>0</v>
      </c>
      <c r="BE12" s="119">
        <v>0</v>
      </c>
      <c r="BF12" s="119">
        <v>0</v>
      </c>
      <c r="BG12" s="119">
        <v>0</v>
      </c>
      <c r="BH12" s="119">
        <v>0</v>
      </c>
      <c r="BI12" s="119">
        <v>0</v>
      </c>
      <c r="BJ12" s="118">
        <v>0</v>
      </c>
      <c r="BK12" s="119">
        <v>0</v>
      </c>
      <c r="BL12" s="119">
        <v>0</v>
      </c>
      <c r="BM12" s="119">
        <v>1569.47</v>
      </c>
      <c r="BN12" s="119">
        <v>3250.03</v>
      </c>
      <c r="BO12" s="119">
        <v>0</v>
      </c>
      <c r="BP12" s="119">
        <v>0</v>
      </c>
      <c r="BQ12" s="119">
        <v>0</v>
      </c>
      <c r="BR12" s="119">
        <v>0</v>
      </c>
      <c r="BS12" s="419">
        <v>0</v>
      </c>
      <c r="BT12" s="419">
        <v>0</v>
      </c>
      <c r="BU12" s="463">
        <v>314</v>
      </c>
      <c r="BV12" s="119">
        <v>0</v>
      </c>
      <c r="BW12" s="119">
        <v>0</v>
      </c>
      <c r="BX12" s="119">
        <v>0</v>
      </c>
      <c r="BY12" s="119">
        <v>154.167</v>
      </c>
      <c r="BZ12" s="119">
        <v>458.60500000000002</v>
      </c>
      <c r="CA12" s="119">
        <v>451.21300000000002</v>
      </c>
      <c r="CB12" s="119">
        <v>80.793999999999997</v>
      </c>
      <c r="CC12" s="119">
        <v>0</v>
      </c>
      <c r="CD12" s="119">
        <v>0</v>
      </c>
      <c r="CE12" s="119">
        <v>0</v>
      </c>
      <c r="CF12" s="119">
        <v>115.1</v>
      </c>
      <c r="CG12" s="119">
        <v>0</v>
      </c>
      <c r="CH12" s="521">
        <f t="shared" si="17"/>
        <v>-1</v>
      </c>
      <c r="CJ12" s="45"/>
    </row>
    <row r="13" spans="1:88">
      <c r="A13" s="236" t="s">
        <v>142</v>
      </c>
      <c r="B13" s="69">
        <v>1414.1489999999999</v>
      </c>
      <c r="C13" s="69">
        <v>0</v>
      </c>
      <c r="D13" s="69">
        <v>0</v>
      </c>
      <c r="E13" s="69">
        <v>330.31299999999999</v>
      </c>
      <c r="F13" s="69">
        <v>9157.4709999999995</v>
      </c>
      <c r="G13" s="69">
        <v>9584.2749999999996</v>
      </c>
      <c r="H13" s="69">
        <v>3661.2429999999999</v>
      </c>
      <c r="I13" s="69">
        <v>0</v>
      </c>
      <c r="J13" s="69">
        <v>0</v>
      </c>
      <c r="K13" s="69">
        <v>0</v>
      </c>
      <c r="L13" s="69">
        <v>7020.152</v>
      </c>
      <c r="M13" s="238">
        <v>1360.6310000000001</v>
      </c>
      <c r="N13" s="69">
        <v>55.882808791331698</v>
      </c>
      <c r="O13" s="69">
        <v>0</v>
      </c>
      <c r="P13" s="69">
        <v>0</v>
      </c>
      <c r="Q13" s="69">
        <v>0</v>
      </c>
      <c r="R13" s="69">
        <v>5881.1350000000002</v>
      </c>
      <c r="S13" s="69">
        <v>12848.215</v>
      </c>
      <c r="T13" s="69">
        <v>5602.424</v>
      </c>
      <c r="U13" s="69">
        <v>1.84</v>
      </c>
      <c r="V13" s="69">
        <v>0</v>
      </c>
      <c r="W13" s="69">
        <v>0</v>
      </c>
      <c r="X13" s="69">
        <v>8705.134</v>
      </c>
      <c r="Y13" s="238">
        <v>28332.007000000001</v>
      </c>
      <c r="Z13" s="118">
        <v>11628.33</v>
      </c>
      <c r="AA13" s="119">
        <v>0</v>
      </c>
      <c r="AB13" s="119">
        <v>0</v>
      </c>
      <c r="AC13" s="119">
        <v>2585.25</v>
      </c>
      <c r="AD13" s="119">
        <v>11076.29</v>
      </c>
      <c r="AE13" s="119">
        <v>10558.65</v>
      </c>
      <c r="AF13" s="119">
        <v>1102.42</v>
      </c>
      <c r="AG13" s="119">
        <v>0</v>
      </c>
      <c r="AH13" s="119">
        <v>0</v>
      </c>
      <c r="AI13" s="119">
        <v>0</v>
      </c>
      <c r="AJ13" s="119">
        <v>1050.77</v>
      </c>
      <c r="AK13" s="119">
        <v>3459.86</v>
      </c>
      <c r="AL13" s="118">
        <v>90.992900126614899</v>
      </c>
      <c r="AM13" s="119">
        <v>0</v>
      </c>
      <c r="AN13" s="119">
        <v>0</v>
      </c>
      <c r="AO13" s="119">
        <v>0</v>
      </c>
      <c r="AP13" s="119">
        <v>1824.5440000000001</v>
      </c>
      <c r="AQ13" s="119">
        <v>4501.0219999999999</v>
      </c>
      <c r="AR13" s="119">
        <v>231.16200000000001</v>
      </c>
      <c r="AS13" s="119">
        <v>0</v>
      </c>
      <c r="AT13" s="119">
        <v>0</v>
      </c>
      <c r="AU13" s="119">
        <v>0</v>
      </c>
      <c r="AV13" s="119">
        <v>608.74900000000002</v>
      </c>
      <c r="AW13" s="119">
        <v>2590.0309999999999</v>
      </c>
      <c r="AX13" s="118">
        <v>2344.161615949899</v>
      </c>
      <c r="AY13" s="119">
        <v>300.40838405010135</v>
      </c>
      <c r="AZ13" s="119">
        <v>0</v>
      </c>
      <c r="BA13" s="119">
        <v>0</v>
      </c>
      <c r="BB13" s="119">
        <v>0</v>
      </c>
      <c r="BC13" s="119">
        <v>255.38200000000001</v>
      </c>
      <c r="BD13" s="119">
        <v>0</v>
      </c>
      <c r="BE13" s="119">
        <v>916.18400000000008</v>
      </c>
      <c r="BF13" s="119">
        <v>0</v>
      </c>
      <c r="BG13" s="119">
        <v>183.31800000000001</v>
      </c>
      <c r="BH13" s="119">
        <v>174.58209641258921</v>
      </c>
      <c r="BI13" s="119">
        <v>68.050903587410787</v>
      </c>
      <c r="BJ13" s="118">
        <v>0</v>
      </c>
      <c r="BK13" s="119">
        <v>0</v>
      </c>
      <c r="BL13" s="119">
        <v>0</v>
      </c>
      <c r="BM13" s="119">
        <v>5377.09</v>
      </c>
      <c r="BN13" s="119">
        <v>18222.62</v>
      </c>
      <c r="BO13" s="119">
        <v>2798.24</v>
      </c>
      <c r="BP13" s="119">
        <v>0</v>
      </c>
      <c r="BQ13" s="119">
        <v>0</v>
      </c>
      <c r="BR13" s="119">
        <v>0</v>
      </c>
      <c r="BS13" s="419">
        <v>0</v>
      </c>
      <c r="BT13" s="419">
        <v>3509.39</v>
      </c>
      <c r="BU13" s="463">
        <v>15243.834999999999</v>
      </c>
      <c r="BV13" s="119">
        <v>4952.9879999999994</v>
      </c>
      <c r="BW13" s="119">
        <v>0</v>
      </c>
      <c r="BX13" s="119">
        <v>0</v>
      </c>
      <c r="BY13" s="119">
        <v>866.20700000000011</v>
      </c>
      <c r="BZ13" s="119">
        <v>2889.6499999999996</v>
      </c>
      <c r="CA13" s="119">
        <v>2.0499999999999998</v>
      </c>
      <c r="CB13" s="119">
        <v>667.88400000000001</v>
      </c>
      <c r="CC13" s="119">
        <v>0</v>
      </c>
      <c r="CD13" s="119">
        <v>0</v>
      </c>
      <c r="CE13" s="119">
        <v>0</v>
      </c>
      <c r="CF13" s="119">
        <v>10324.718000000001</v>
      </c>
      <c r="CG13" s="119">
        <v>7212.1860000000006</v>
      </c>
      <c r="CH13" s="521">
        <f t="shared" si="17"/>
        <v>-0.52687850531050739</v>
      </c>
      <c r="CJ13" s="45"/>
    </row>
    <row r="14" spans="1:88">
      <c r="A14" s="235" t="s">
        <v>109</v>
      </c>
      <c r="B14" s="69">
        <v>1201.9000000000001</v>
      </c>
      <c r="C14" s="69">
        <v>0</v>
      </c>
      <c r="D14" s="69">
        <v>0</v>
      </c>
      <c r="E14" s="69">
        <v>587.75</v>
      </c>
      <c r="F14" s="69">
        <v>4082.16</v>
      </c>
      <c r="G14" s="69">
        <v>1813.86</v>
      </c>
      <c r="H14" s="69">
        <v>511.9</v>
      </c>
      <c r="I14" s="69">
        <v>0</v>
      </c>
      <c r="J14" s="69">
        <v>0</v>
      </c>
      <c r="K14" s="69">
        <v>0</v>
      </c>
      <c r="L14" s="69">
        <v>2315.2600000000002</v>
      </c>
      <c r="M14" s="238">
        <v>620.5</v>
      </c>
      <c r="N14" s="69">
        <v>0</v>
      </c>
      <c r="O14" s="69">
        <v>0</v>
      </c>
      <c r="P14" s="69">
        <v>0</v>
      </c>
      <c r="Q14" s="69">
        <v>0</v>
      </c>
      <c r="R14" s="69">
        <v>3578.0670624633299</v>
      </c>
      <c r="S14" s="69">
        <v>5277.1</v>
      </c>
      <c r="T14" s="69">
        <v>1307.078</v>
      </c>
      <c r="U14" s="69">
        <v>0</v>
      </c>
      <c r="V14" s="69">
        <v>0</v>
      </c>
      <c r="W14" s="69">
        <v>0</v>
      </c>
      <c r="X14" s="69">
        <v>2265.8820000000001</v>
      </c>
      <c r="Y14" s="238">
        <v>12454.726000000001</v>
      </c>
      <c r="Z14" s="118">
        <v>3010.17</v>
      </c>
      <c r="AA14" s="119">
        <v>0</v>
      </c>
      <c r="AB14" s="119">
        <v>0</v>
      </c>
      <c r="AC14" s="119">
        <v>1700.05</v>
      </c>
      <c r="AD14" s="119">
        <v>6359.09</v>
      </c>
      <c r="AE14" s="119">
        <v>2327.5100000000002</v>
      </c>
      <c r="AF14" s="119">
        <v>1083.3599999999999</v>
      </c>
      <c r="AG14" s="119">
        <v>0</v>
      </c>
      <c r="AH14" s="119">
        <v>0</v>
      </c>
      <c r="AI14" s="119">
        <v>0</v>
      </c>
      <c r="AJ14" s="119">
        <v>780.04</v>
      </c>
      <c r="AK14" s="119">
        <v>2458.34</v>
      </c>
      <c r="AL14" s="118">
        <v>429.86</v>
      </c>
      <c r="AM14" s="119">
        <v>0</v>
      </c>
      <c r="AN14" s="119">
        <v>0</v>
      </c>
      <c r="AO14" s="119">
        <v>0</v>
      </c>
      <c r="AP14" s="119">
        <v>2595.3620000000001</v>
      </c>
      <c r="AQ14" s="119">
        <v>4508.1400000000003</v>
      </c>
      <c r="AR14" s="119">
        <v>1538.501</v>
      </c>
      <c r="AS14" s="119">
        <v>0</v>
      </c>
      <c r="AT14" s="119">
        <v>0</v>
      </c>
      <c r="AU14" s="119">
        <v>0</v>
      </c>
      <c r="AV14" s="119">
        <v>191.738</v>
      </c>
      <c r="AW14" s="119">
        <v>843.22</v>
      </c>
      <c r="AX14" s="118">
        <v>126.655</v>
      </c>
      <c r="AY14" s="119">
        <v>21.304000000000002</v>
      </c>
      <c r="AZ14" s="119">
        <v>0</v>
      </c>
      <c r="BA14" s="119">
        <v>0</v>
      </c>
      <c r="BB14" s="119">
        <v>0</v>
      </c>
      <c r="BC14" s="119">
        <v>133.90699999999998</v>
      </c>
      <c r="BD14" s="119">
        <v>0</v>
      </c>
      <c r="BE14" s="119">
        <v>395.20300000000003</v>
      </c>
      <c r="BF14" s="119">
        <v>0</v>
      </c>
      <c r="BG14" s="119">
        <v>104.25700000000001</v>
      </c>
      <c r="BH14" s="119">
        <v>180.649</v>
      </c>
      <c r="BI14" s="119">
        <v>44.978000000000002</v>
      </c>
      <c r="BJ14" s="118">
        <v>282.75</v>
      </c>
      <c r="BK14" s="119">
        <v>0</v>
      </c>
      <c r="BL14" s="119">
        <v>0</v>
      </c>
      <c r="BM14" s="119">
        <v>2694.83</v>
      </c>
      <c r="BN14" s="119">
        <v>7068.01</v>
      </c>
      <c r="BO14" s="119">
        <v>2696.95</v>
      </c>
      <c r="BP14" s="119">
        <v>0</v>
      </c>
      <c r="BQ14" s="119">
        <v>0</v>
      </c>
      <c r="BR14" s="119">
        <v>0</v>
      </c>
      <c r="BS14" s="419">
        <v>0</v>
      </c>
      <c r="BT14" s="419">
        <v>2495.8200000000002</v>
      </c>
      <c r="BU14" s="463">
        <v>5254.9219999999996</v>
      </c>
      <c r="BV14" s="119">
        <v>2275.1030000000001</v>
      </c>
      <c r="BW14" s="119">
        <v>0</v>
      </c>
      <c r="BX14" s="119">
        <v>0</v>
      </c>
      <c r="BY14" s="119">
        <v>1382.6978943450063</v>
      </c>
      <c r="BZ14" s="119">
        <v>3910.7056826788908</v>
      </c>
      <c r="CA14" s="119">
        <v>565.41237910308951</v>
      </c>
      <c r="CB14" s="119">
        <v>119.65504595770093</v>
      </c>
      <c r="CC14" s="119">
        <v>0</v>
      </c>
      <c r="CD14" s="119">
        <v>0</v>
      </c>
      <c r="CE14" s="119">
        <v>0</v>
      </c>
      <c r="CF14" s="119">
        <v>5193.0787288896108</v>
      </c>
      <c r="CG14" s="119">
        <v>4463.2433542293056</v>
      </c>
      <c r="CH14" s="521">
        <f t="shared" si="17"/>
        <v>-0.1506546901687017</v>
      </c>
      <c r="CJ14" s="45"/>
    </row>
    <row r="15" spans="1:88">
      <c r="A15" s="235" t="s">
        <v>183</v>
      </c>
      <c r="B15" s="69">
        <v>0</v>
      </c>
      <c r="C15" s="69">
        <v>0</v>
      </c>
      <c r="D15" s="69">
        <v>0</v>
      </c>
      <c r="E15" s="69">
        <v>0</v>
      </c>
      <c r="F15" s="69">
        <v>0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  <c r="M15" s="238">
        <v>0</v>
      </c>
      <c r="N15" s="118">
        <v>0</v>
      </c>
      <c r="O15" s="119">
        <v>0</v>
      </c>
      <c r="P15" s="119">
        <v>0</v>
      </c>
      <c r="Q15" s="119">
        <v>0</v>
      </c>
      <c r="R15" s="119">
        <v>0</v>
      </c>
      <c r="S15" s="119">
        <v>0</v>
      </c>
      <c r="T15" s="119">
        <v>0</v>
      </c>
      <c r="U15" s="119">
        <v>0</v>
      </c>
      <c r="V15" s="119">
        <v>0</v>
      </c>
      <c r="W15" s="119">
        <v>0</v>
      </c>
      <c r="X15" s="119">
        <v>0</v>
      </c>
      <c r="Y15" s="119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0.23105880116730212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7.8053022756876894E-2</v>
      </c>
      <c r="BE15" s="119">
        <v>0.73</v>
      </c>
      <c r="BF15" s="119">
        <v>0.87587391875303311</v>
      </c>
      <c r="BG15" s="119">
        <v>1.43</v>
      </c>
      <c r="BH15" s="119">
        <v>0.76298388913765258</v>
      </c>
      <c r="BI15" s="119">
        <v>0.95</v>
      </c>
      <c r="BJ15" s="118">
        <v>1.69</v>
      </c>
      <c r="BK15" s="119">
        <v>0.48</v>
      </c>
      <c r="BL15" s="119">
        <v>1.25</v>
      </c>
      <c r="BM15" s="119">
        <v>1.82</v>
      </c>
      <c r="BN15" s="119">
        <v>0</v>
      </c>
      <c r="BO15" s="119">
        <v>3.43</v>
      </c>
      <c r="BP15" s="119">
        <v>4.9400000000000004</v>
      </c>
      <c r="BQ15" s="119">
        <v>0.16</v>
      </c>
      <c r="BR15" s="119">
        <v>2.0099999999999998</v>
      </c>
      <c r="BS15" s="419">
        <v>3.55</v>
      </c>
      <c r="BT15" s="419">
        <v>1.95</v>
      </c>
      <c r="BU15" s="463">
        <v>4.4800000000000004</v>
      </c>
      <c r="BV15" s="119">
        <v>5.9831731589524937</v>
      </c>
      <c r="BW15" s="119">
        <v>0</v>
      </c>
      <c r="BX15" s="119">
        <v>0</v>
      </c>
      <c r="BY15" s="119">
        <v>0</v>
      </c>
      <c r="BZ15" s="119">
        <v>2.2301059518896755</v>
      </c>
      <c r="CA15" s="119">
        <v>1.018649803231541</v>
      </c>
      <c r="CB15" s="119">
        <v>2.8333432839309927</v>
      </c>
      <c r="CC15" s="119">
        <v>0.3</v>
      </c>
      <c r="CD15" s="119">
        <v>0</v>
      </c>
      <c r="CE15" s="119">
        <v>0.3</v>
      </c>
      <c r="CF15" s="119">
        <v>0.15460634654435609</v>
      </c>
      <c r="CG15" s="119">
        <v>13.505820588906642</v>
      </c>
      <c r="CH15" s="521">
        <f t="shared" si="17"/>
        <v>2.0146920957380896</v>
      </c>
      <c r="CJ15" s="45"/>
    </row>
    <row r="16" spans="1:88">
      <c r="A16" s="235" t="s">
        <v>110</v>
      </c>
      <c r="B16" s="69">
        <v>3367.605</v>
      </c>
      <c r="C16" s="69">
        <v>4.45</v>
      </c>
      <c r="D16" s="69">
        <v>1.25</v>
      </c>
      <c r="E16" s="69">
        <v>1228.79</v>
      </c>
      <c r="F16" s="69">
        <v>8118.19</v>
      </c>
      <c r="G16" s="69">
        <v>2805.2550000000001</v>
      </c>
      <c r="H16" s="69">
        <v>1182.6849999999999</v>
      </c>
      <c r="I16" s="69">
        <v>27.92</v>
      </c>
      <c r="J16" s="69">
        <v>1.24</v>
      </c>
      <c r="K16" s="69">
        <v>0</v>
      </c>
      <c r="L16" s="69">
        <v>8278.3880000000008</v>
      </c>
      <c r="M16" s="238">
        <v>1021.396</v>
      </c>
      <c r="N16" s="69">
        <v>0</v>
      </c>
      <c r="O16" s="69">
        <v>0.28349120595091798</v>
      </c>
      <c r="P16" s="69">
        <v>0</v>
      </c>
      <c r="Q16" s="69">
        <v>1.7013656551496299</v>
      </c>
      <c r="R16" s="69">
        <v>5907.3945902169999</v>
      </c>
      <c r="S16" s="69">
        <v>8402.2483082568706</v>
      </c>
      <c r="T16" s="69">
        <v>1440.63992394763</v>
      </c>
      <c r="U16" s="69">
        <v>0</v>
      </c>
      <c r="V16" s="69">
        <v>2.1477778328603598</v>
      </c>
      <c r="W16" s="69">
        <v>4.1575618525289499</v>
      </c>
      <c r="X16" s="69">
        <v>3934.9618067567699</v>
      </c>
      <c r="Y16" s="238">
        <v>21119.598716247699</v>
      </c>
      <c r="Z16" s="118">
        <v>6672.14</v>
      </c>
      <c r="AA16" s="119">
        <v>19.23</v>
      </c>
      <c r="AB16" s="119">
        <v>0</v>
      </c>
      <c r="AC16" s="119">
        <v>3051.64</v>
      </c>
      <c r="AD16" s="119">
        <v>11327.87</v>
      </c>
      <c r="AE16" s="119">
        <v>4781.3599999999997</v>
      </c>
      <c r="AF16" s="119">
        <v>2421.9699999999998</v>
      </c>
      <c r="AG16" s="119">
        <v>9.0399999999999991</v>
      </c>
      <c r="AH16" s="119">
        <v>2.12</v>
      </c>
      <c r="AI16" s="119">
        <v>18.600000000000001</v>
      </c>
      <c r="AJ16" s="119">
        <v>1583.52</v>
      </c>
      <c r="AK16" s="119">
        <v>4705.83</v>
      </c>
      <c r="AL16" s="118">
        <v>1106.2611907547901</v>
      </c>
      <c r="AM16" s="119">
        <v>0.92236024844720499</v>
      </c>
      <c r="AN16" s="119">
        <v>3.5409092712150598</v>
      </c>
      <c r="AO16" s="119">
        <v>0.55248775593041299</v>
      </c>
      <c r="AP16" s="119">
        <v>5763.8474929766498</v>
      </c>
      <c r="AQ16" s="119">
        <v>9108.2414833441799</v>
      </c>
      <c r="AR16" s="119">
        <v>3088.2404762813799</v>
      </c>
      <c r="AS16" s="119">
        <v>11.546125387891401</v>
      </c>
      <c r="AT16" s="119">
        <v>7.0320967278019104</v>
      </c>
      <c r="AU16" s="119">
        <v>16.394168201468101</v>
      </c>
      <c r="AV16" s="119">
        <v>352.832779068349</v>
      </c>
      <c r="AW16" s="119">
        <v>1458.62406763026</v>
      </c>
      <c r="AX16" s="118">
        <v>348.10096949321326</v>
      </c>
      <c r="AY16" s="119">
        <v>22.288478126340127</v>
      </c>
      <c r="AZ16" s="119">
        <v>0</v>
      </c>
      <c r="BA16" s="119">
        <v>0</v>
      </c>
      <c r="BB16" s="119">
        <v>0</v>
      </c>
      <c r="BC16" s="119">
        <v>88.689000000000007</v>
      </c>
      <c r="BD16" s="119">
        <v>0.21736846656523318</v>
      </c>
      <c r="BE16" s="119">
        <v>828.40417737297435</v>
      </c>
      <c r="BF16" s="119">
        <v>1.202892613602963</v>
      </c>
      <c r="BG16" s="119">
        <v>194.95694670368107</v>
      </c>
      <c r="BH16" s="119">
        <v>361.95524403125421</v>
      </c>
      <c r="BI16" s="119">
        <v>153.0705805340323</v>
      </c>
      <c r="BJ16" s="118">
        <v>524.29999999999995</v>
      </c>
      <c r="BK16" s="119">
        <v>2.76</v>
      </c>
      <c r="BL16" s="119">
        <v>6.18</v>
      </c>
      <c r="BM16" s="119">
        <v>5681.99</v>
      </c>
      <c r="BN16" s="119">
        <v>15362.66</v>
      </c>
      <c r="BO16" s="119">
        <v>5016.3599999999997</v>
      </c>
      <c r="BP16" s="119">
        <v>16.38</v>
      </c>
      <c r="BQ16" s="119">
        <v>7.95</v>
      </c>
      <c r="BR16" s="119">
        <v>18.951000000000001</v>
      </c>
      <c r="BS16" s="419">
        <v>78.781999999999996</v>
      </c>
      <c r="BT16" s="419">
        <v>4803.04</v>
      </c>
      <c r="BU16" s="463">
        <v>14318.186</v>
      </c>
      <c r="BV16" s="119">
        <v>6946.86260350869</v>
      </c>
      <c r="BW16" s="119">
        <v>1.0206289994953204</v>
      </c>
      <c r="BX16" s="119">
        <v>0.85551259094558263</v>
      </c>
      <c r="BY16" s="119">
        <v>2865.6195473717703</v>
      </c>
      <c r="BZ16" s="119">
        <v>8951.1300846489648</v>
      </c>
      <c r="CA16" s="119">
        <v>1287.7559284070344</v>
      </c>
      <c r="CB16" s="119">
        <v>341.03423492274067</v>
      </c>
      <c r="CC16" s="119">
        <v>2.9000000000000001E-2</v>
      </c>
      <c r="CD16" s="119">
        <v>0</v>
      </c>
      <c r="CE16" s="119">
        <v>0.1</v>
      </c>
      <c r="CF16" s="119">
        <v>12553.275768219459</v>
      </c>
      <c r="CG16" s="119">
        <v>9783.4641726774698</v>
      </c>
      <c r="CH16" s="521">
        <f t="shared" si="17"/>
        <v>-0.31671063829751411</v>
      </c>
      <c r="CJ16" s="45"/>
    </row>
    <row r="17" spans="1:88">
      <c r="A17" s="235" t="s">
        <v>111</v>
      </c>
      <c r="B17" s="69">
        <v>235.84</v>
      </c>
      <c r="C17" s="69">
        <v>0</v>
      </c>
      <c r="D17" s="69">
        <v>0</v>
      </c>
      <c r="E17" s="69">
        <v>98.18</v>
      </c>
      <c r="F17" s="69">
        <v>102.32</v>
      </c>
      <c r="G17" s="69">
        <v>57.88</v>
      </c>
      <c r="H17" s="69">
        <v>32.92</v>
      </c>
      <c r="I17" s="69">
        <v>0</v>
      </c>
      <c r="J17" s="69">
        <v>0</v>
      </c>
      <c r="K17" s="69">
        <v>0</v>
      </c>
      <c r="L17" s="69">
        <v>554.16700000000003</v>
      </c>
      <c r="M17" s="238">
        <v>43.914000000000001</v>
      </c>
      <c r="N17" s="69">
        <v>0</v>
      </c>
      <c r="O17" s="69">
        <v>0</v>
      </c>
      <c r="P17" s="69">
        <v>0</v>
      </c>
      <c r="Q17" s="69">
        <v>0</v>
      </c>
      <c r="R17" s="69">
        <v>43.37</v>
      </c>
      <c r="S17" s="69">
        <v>134.35</v>
      </c>
      <c r="T17" s="69">
        <v>0</v>
      </c>
      <c r="U17" s="69">
        <v>0</v>
      </c>
      <c r="V17" s="69">
        <v>0</v>
      </c>
      <c r="W17" s="69">
        <v>0</v>
      </c>
      <c r="X17" s="69">
        <v>141.66999999999999</v>
      </c>
      <c r="Y17" s="238">
        <v>1481.22</v>
      </c>
      <c r="Z17" s="118">
        <v>367.87</v>
      </c>
      <c r="AA17" s="119">
        <v>0</v>
      </c>
      <c r="AB17" s="119">
        <v>0</v>
      </c>
      <c r="AC17" s="119">
        <v>108.22</v>
      </c>
      <c r="AD17" s="119">
        <v>762.35</v>
      </c>
      <c r="AE17" s="119">
        <v>311.85000000000002</v>
      </c>
      <c r="AF17" s="119">
        <v>160.86000000000001</v>
      </c>
      <c r="AG17" s="119">
        <v>0</v>
      </c>
      <c r="AH17" s="119">
        <v>0</v>
      </c>
      <c r="AI17" s="119">
        <v>0</v>
      </c>
      <c r="AJ17" s="119">
        <v>119.8</v>
      </c>
      <c r="AK17" s="119">
        <v>81.459999999999994</v>
      </c>
      <c r="AL17" s="118">
        <v>0</v>
      </c>
      <c r="AM17" s="119">
        <v>0</v>
      </c>
      <c r="AN17" s="119">
        <v>0</v>
      </c>
      <c r="AO17" s="119">
        <v>0</v>
      </c>
      <c r="AP17" s="119">
        <v>382.42</v>
      </c>
      <c r="AQ17" s="119">
        <v>568.89</v>
      </c>
      <c r="AR17" s="119">
        <v>166.58</v>
      </c>
      <c r="AS17" s="119">
        <v>0</v>
      </c>
      <c r="AT17" s="119">
        <v>0</v>
      </c>
      <c r="AU17" s="119">
        <v>0</v>
      </c>
      <c r="AV17" s="119">
        <v>32.36</v>
      </c>
      <c r="AW17" s="119">
        <v>122.49</v>
      </c>
      <c r="AX17" s="118">
        <v>2.23</v>
      </c>
      <c r="AY17" s="119">
        <v>0</v>
      </c>
      <c r="AZ17" s="119">
        <v>0</v>
      </c>
      <c r="BA17" s="119">
        <v>0</v>
      </c>
      <c r="BB17" s="119">
        <v>0</v>
      </c>
      <c r="BC17" s="119">
        <v>0</v>
      </c>
      <c r="BD17" s="119">
        <v>0</v>
      </c>
      <c r="BE17" s="119">
        <v>0</v>
      </c>
      <c r="BF17" s="119">
        <v>0</v>
      </c>
      <c r="BG17" s="119">
        <v>2.5299999999999998</v>
      </c>
      <c r="BH17" s="119">
        <v>13.03</v>
      </c>
      <c r="BI17" s="119">
        <v>0</v>
      </c>
      <c r="BJ17" s="118">
        <v>0</v>
      </c>
      <c r="BK17" s="119">
        <v>0</v>
      </c>
      <c r="BL17" s="119">
        <v>0</v>
      </c>
      <c r="BM17" s="119">
        <v>321.85000000000002</v>
      </c>
      <c r="BN17" s="119">
        <v>999.84</v>
      </c>
      <c r="BO17" s="119">
        <v>400.15</v>
      </c>
      <c r="BP17" s="119">
        <v>0</v>
      </c>
      <c r="BQ17" s="119">
        <v>0</v>
      </c>
      <c r="BR17" s="119">
        <v>0</v>
      </c>
      <c r="BS17" s="419">
        <v>0</v>
      </c>
      <c r="BT17" s="419">
        <v>226.72</v>
      </c>
      <c r="BU17" s="463">
        <v>687.6</v>
      </c>
      <c r="BV17" s="119">
        <v>298.99</v>
      </c>
      <c r="BW17" s="119">
        <v>0</v>
      </c>
      <c r="BX17" s="119">
        <v>0</v>
      </c>
      <c r="BY17" s="119">
        <v>113.66</v>
      </c>
      <c r="BZ17" s="119">
        <v>467.14</v>
      </c>
      <c r="CA17" s="119">
        <v>75.06</v>
      </c>
      <c r="CB17" s="119">
        <v>0</v>
      </c>
      <c r="CC17" s="119">
        <v>0</v>
      </c>
      <c r="CD17" s="119">
        <v>0</v>
      </c>
      <c r="CE17" s="119">
        <v>0</v>
      </c>
      <c r="CF17" s="119">
        <v>0</v>
      </c>
      <c r="CG17" s="119">
        <v>0</v>
      </c>
      <c r="CH17" s="521">
        <f t="shared" si="17"/>
        <v>-1</v>
      </c>
      <c r="CJ17" s="45"/>
    </row>
    <row r="18" spans="1:88">
      <c r="A18" s="235" t="s">
        <v>129</v>
      </c>
      <c r="B18" s="119">
        <v>0</v>
      </c>
      <c r="C18" s="119">
        <v>0</v>
      </c>
      <c r="D18" s="119">
        <v>0</v>
      </c>
      <c r="E18" s="119">
        <v>0</v>
      </c>
      <c r="F18" s="119">
        <v>0</v>
      </c>
      <c r="G18" s="119">
        <v>0</v>
      </c>
      <c r="H18" s="119">
        <v>0</v>
      </c>
      <c r="I18" s="119">
        <v>0</v>
      </c>
      <c r="J18" s="119">
        <v>0</v>
      </c>
      <c r="K18" s="119">
        <v>0</v>
      </c>
      <c r="L18" s="119">
        <v>0</v>
      </c>
      <c r="M18" s="222">
        <v>0</v>
      </c>
      <c r="N18" s="119">
        <v>0</v>
      </c>
      <c r="O18" s="119">
        <v>0</v>
      </c>
      <c r="P18" s="119">
        <v>0</v>
      </c>
      <c r="Q18" s="119">
        <v>0</v>
      </c>
      <c r="R18" s="119">
        <v>0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222">
        <v>0</v>
      </c>
      <c r="Z18" s="118">
        <v>0</v>
      </c>
      <c r="AA18" s="119">
        <v>5.73</v>
      </c>
      <c r="AB18" s="119">
        <v>0</v>
      </c>
      <c r="AC18" s="119">
        <v>0</v>
      </c>
      <c r="AD18" s="119">
        <v>0</v>
      </c>
      <c r="AE18" s="119">
        <v>0</v>
      </c>
      <c r="AF18" s="119">
        <v>0</v>
      </c>
      <c r="AG18" s="119">
        <v>1.8</v>
      </c>
      <c r="AH18" s="119">
        <v>0.2</v>
      </c>
      <c r="AI18" s="119">
        <v>0.14000000000000001</v>
      </c>
      <c r="AJ18" s="119">
        <v>2.13</v>
      </c>
      <c r="AK18" s="119">
        <v>23.5</v>
      </c>
      <c r="AL18" s="118">
        <v>0</v>
      </c>
      <c r="AM18" s="119">
        <v>0</v>
      </c>
      <c r="AN18" s="119">
        <v>0</v>
      </c>
      <c r="AO18" s="119">
        <v>0</v>
      </c>
      <c r="AP18" s="119">
        <v>0</v>
      </c>
      <c r="AQ18" s="119">
        <v>0</v>
      </c>
      <c r="AR18" s="119">
        <v>0.99841131465747901</v>
      </c>
      <c r="AS18" s="119">
        <v>2.90278090611424</v>
      </c>
      <c r="AT18" s="119">
        <v>1.1839393198793</v>
      </c>
      <c r="AU18" s="119">
        <v>0</v>
      </c>
      <c r="AV18" s="119">
        <v>0</v>
      </c>
      <c r="AW18" s="119">
        <v>0</v>
      </c>
      <c r="AX18" s="118">
        <v>0</v>
      </c>
      <c r="AY18" s="119">
        <v>0</v>
      </c>
      <c r="AZ18" s="119">
        <v>0</v>
      </c>
      <c r="BA18" s="119">
        <v>0</v>
      </c>
      <c r="BB18" s="119">
        <v>0</v>
      </c>
      <c r="BC18" s="119">
        <v>0</v>
      </c>
      <c r="BD18" s="119">
        <v>0</v>
      </c>
      <c r="BE18" s="119">
        <v>0</v>
      </c>
      <c r="BF18" s="119">
        <v>0</v>
      </c>
      <c r="BG18" s="119">
        <v>0</v>
      </c>
      <c r="BH18" s="119">
        <v>0</v>
      </c>
      <c r="BI18" s="119">
        <v>0</v>
      </c>
      <c r="BJ18" s="118">
        <v>0</v>
      </c>
      <c r="BK18" s="119">
        <v>0</v>
      </c>
      <c r="BL18" s="119">
        <v>0</v>
      </c>
      <c r="BM18" s="119">
        <v>0</v>
      </c>
      <c r="BN18" s="119">
        <v>0</v>
      </c>
      <c r="BO18" s="119">
        <v>0</v>
      </c>
      <c r="BP18" s="119">
        <v>0</v>
      </c>
      <c r="BQ18" s="119">
        <v>0</v>
      </c>
      <c r="BR18" s="119">
        <v>0</v>
      </c>
      <c r="BS18" s="419">
        <v>0</v>
      </c>
      <c r="BT18" s="419">
        <v>0</v>
      </c>
      <c r="BU18" s="463">
        <v>0</v>
      </c>
      <c r="BV18" s="119">
        <v>0</v>
      </c>
      <c r="BW18" s="119">
        <v>0</v>
      </c>
      <c r="BX18" s="119">
        <v>0</v>
      </c>
      <c r="BY18" s="119">
        <v>0</v>
      </c>
      <c r="BZ18" s="119">
        <v>0</v>
      </c>
      <c r="CA18" s="119">
        <v>0</v>
      </c>
      <c r="CB18" s="119">
        <v>0</v>
      </c>
      <c r="CC18" s="119">
        <v>0</v>
      </c>
      <c r="CD18" s="119">
        <v>0</v>
      </c>
      <c r="CE18" s="119">
        <v>0</v>
      </c>
      <c r="CF18" s="119">
        <v>0</v>
      </c>
      <c r="CG18" s="119">
        <v>0</v>
      </c>
      <c r="CH18" s="521" t="str">
        <f t="shared" si="17"/>
        <v>-</v>
      </c>
      <c r="CJ18" s="45"/>
    </row>
    <row r="19" spans="1:88">
      <c r="A19" s="235" t="s">
        <v>112</v>
      </c>
      <c r="B19" s="69">
        <v>16</v>
      </c>
      <c r="C19" s="69">
        <v>0</v>
      </c>
      <c r="D19" s="69">
        <v>0</v>
      </c>
      <c r="E19" s="69">
        <v>615.56200000000001</v>
      </c>
      <c r="F19" s="69">
        <v>1984.8889999999999</v>
      </c>
      <c r="G19" s="69">
        <v>21.841999999999999</v>
      </c>
      <c r="H19" s="69">
        <v>0</v>
      </c>
      <c r="I19" s="69">
        <v>0</v>
      </c>
      <c r="J19" s="69">
        <v>0</v>
      </c>
      <c r="K19" s="69">
        <v>0</v>
      </c>
      <c r="L19" s="69">
        <v>993.01800000000003</v>
      </c>
      <c r="M19" s="238">
        <v>674.23599999999999</v>
      </c>
      <c r="N19" s="69">
        <v>0</v>
      </c>
      <c r="O19" s="69">
        <v>0</v>
      </c>
      <c r="P19" s="69">
        <v>0</v>
      </c>
      <c r="Q19" s="69">
        <v>0</v>
      </c>
      <c r="R19" s="69">
        <v>558</v>
      </c>
      <c r="S19" s="69">
        <v>1119.1500000000001</v>
      </c>
      <c r="T19" s="69">
        <v>128.80000000000001</v>
      </c>
      <c r="U19" s="69">
        <v>0</v>
      </c>
      <c r="V19" s="69">
        <v>0</v>
      </c>
      <c r="W19" s="69">
        <v>0</v>
      </c>
      <c r="X19" s="69">
        <v>459.75</v>
      </c>
      <c r="Y19" s="238">
        <v>2775.5189999999998</v>
      </c>
      <c r="Z19" s="118">
        <v>327.89</v>
      </c>
      <c r="AA19" s="119">
        <v>0</v>
      </c>
      <c r="AB19" s="119">
        <v>0</v>
      </c>
      <c r="AC19" s="119">
        <v>117.8</v>
      </c>
      <c r="AD19" s="119">
        <v>2462.4299999999998</v>
      </c>
      <c r="AE19" s="119">
        <v>337.66</v>
      </c>
      <c r="AF19" s="119">
        <v>0</v>
      </c>
      <c r="AG19" s="119">
        <v>0</v>
      </c>
      <c r="AH19" s="119">
        <v>0</v>
      </c>
      <c r="AI19" s="119">
        <v>0</v>
      </c>
      <c r="AJ19" s="119">
        <v>948.65</v>
      </c>
      <c r="AK19" s="119">
        <v>1161.95</v>
      </c>
      <c r="AL19" s="118">
        <v>12.18</v>
      </c>
      <c r="AM19" s="119">
        <v>0</v>
      </c>
      <c r="AN19" s="119">
        <v>0</v>
      </c>
      <c r="AO19" s="119">
        <v>0</v>
      </c>
      <c r="AP19" s="119">
        <v>1790.825</v>
      </c>
      <c r="AQ19" s="119">
        <v>1739.125</v>
      </c>
      <c r="AR19" s="119">
        <v>568.10500000000002</v>
      </c>
      <c r="AS19" s="119">
        <v>0</v>
      </c>
      <c r="AT19" s="119">
        <v>0</v>
      </c>
      <c r="AU19" s="119">
        <v>0</v>
      </c>
      <c r="AV19" s="119">
        <v>82.68</v>
      </c>
      <c r="AW19" s="119">
        <v>357.68</v>
      </c>
      <c r="AX19" s="118">
        <v>25.650000000000002</v>
      </c>
      <c r="AY19" s="119">
        <v>0</v>
      </c>
      <c r="AZ19" s="119">
        <v>0</v>
      </c>
      <c r="BA19" s="119">
        <v>0</v>
      </c>
      <c r="BB19" s="119">
        <v>0</v>
      </c>
      <c r="BC19" s="119">
        <v>0.8</v>
      </c>
      <c r="BD19" s="119">
        <v>0</v>
      </c>
      <c r="BE19" s="119">
        <v>1.5</v>
      </c>
      <c r="BF19" s="119">
        <v>0</v>
      </c>
      <c r="BG19" s="119">
        <v>102.54591201611488</v>
      </c>
      <c r="BH19" s="119">
        <v>243.78014968940295</v>
      </c>
      <c r="BI19" s="119">
        <v>25.767938294482146</v>
      </c>
      <c r="BJ19" s="118">
        <v>17.04</v>
      </c>
      <c r="BK19" s="119">
        <v>0</v>
      </c>
      <c r="BL19" s="119">
        <v>0</v>
      </c>
      <c r="BM19" s="119">
        <v>864.05</v>
      </c>
      <c r="BN19" s="119">
        <v>3536.95</v>
      </c>
      <c r="BO19" s="119">
        <v>164.71</v>
      </c>
      <c r="BP19" s="119">
        <v>0</v>
      </c>
      <c r="BQ19" s="119">
        <v>0</v>
      </c>
      <c r="BR19" s="119">
        <v>0</v>
      </c>
      <c r="BS19" s="419">
        <v>0</v>
      </c>
      <c r="BT19" s="419">
        <v>1272.3599999999999</v>
      </c>
      <c r="BU19" s="463">
        <v>1782.7239999999999</v>
      </c>
      <c r="BV19" s="119">
        <v>1491.816</v>
      </c>
      <c r="BW19" s="119">
        <v>0</v>
      </c>
      <c r="BX19" s="119">
        <v>0</v>
      </c>
      <c r="BY19" s="119">
        <v>1100.7750000000001</v>
      </c>
      <c r="BZ19" s="119">
        <v>2814.8809999999999</v>
      </c>
      <c r="CA19" s="119">
        <v>539.577</v>
      </c>
      <c r="CB19" s="119">
        <v>10.469999999999999</v>
      </c>
      <c r="CC19" s="119">
        <v>0</v>
      </c>
      <c r="CD19" s="119">
        <v>0</v>
      </c>
      <c r="CE19" s="119">
        <v>0</v>
      </c>
      <c r="CF19" s="119">
        <v>710.452</v>
      </c>
      <c r="CG19" s="119">
        <v>2021.9189999999999</v>
      </c>
      <c r="CH19" s="521">
        <f t="shared" si="17"/>
        <v>0.13417388221620397</v>
      </c>
      <c r="CJ19" s="45"/>
    </row>
    <row r="20" spans="1:88">
      <c r="A20" s="235" t="s">
        <v>149</v>
      </c>
      <c r="B20" s="69">
        <v>21.806000000000001</v>
      </c>
      <c r="C20" s="69">
        <v>0</v>
      </c>
      <c r="D20" s="69">
        <v>0</v>
      </c>
      <c r="E20" s="69">
        <v>466.55599999999998</v>
      </c>
      <c r="F20" s="69">
        <v>883.32600000000002</v>
      </c>
      <c r="G20" s="69">
        <v>0</v>
      </c>
      <c r="H20" s="69">
        <v>9.4450000000000003</v>
      </c>
      <c r="I20" s="69">
        <v>0</v>
      </c>
      <c r="J20" s="69">
        <v>0</v>
      </c>
      <c r="K20" s="69">
        <v>0</v>
      </c>
      <c r="L20" s="69">
        <v>732.46900000000005</v>
      </c>
      <c r="M20" s="238">
        <v>294.60399999999998</v>
      </c>
      <c r="N20" s="69">
        <v>0</v>
      </c>
      <c r="O20" s="69">
        <v>0</v>
      </c>
      <c r="P20" s="69">
        <v>0</v>
      </c>
      <c r="Q20" s="69">
        <v>0</v>
      </c>
      <c r="R20" s="69">
        <v>568.548</v>
      </c>
      <c r="S20" s="69">
        <v>2512.6880000000001</v>
      </c>
      <c r="T20" s="69">
        <v>554.30799999999999</v>
      </c>
      <c r="U20" s="69">
        <v>0</v>
      </c>
      <c r="V20" s="69">
        <v>0</v>
      </c>
      <c r="W20" s="69">
        <v>0</v>
      </c>
      <c r="X20" s="69">
        <v>483.68900000000002</v>
      </c>
      <c r="Y20" s="238">
        <v>1660.634</v>
      </c>
      <c r="Z20" s="118">
        <v>388.16</v>
      </c>
      <c r="AA20" s="119">
        <v>0</v>
      </c>
      <c r="AB20" s="119">
        <v>0</v>
      </c>
      <c r="AC20" s="119">
        <v>145.59</v>
      </c>
      <c r="AD20" s="119">
        <v>2075.66</v>
      </c>
      <c r="AE20" s="119">
        <v>466.59</v>
      </c>
      <c r="AF20" s="119">
        <v>56.71</v>
      </c>
      <c r="AG20" s="119">
        <v>0</v>
      </c>
      <c r="AH20" s="119">
        <v>0</v>
      </c>
      <c r="AI20" s="119">
        <v>0</v>
      </c>
      <c r="AJ20" s="119">
        <v>1227.21</v>
      </c>
      <c r="AK20" s="119">
        <v>1471.05</v>
      </c>
      <c r="AL20" s="118">
        <v>134.22</v>
      </c>
      <c r="AM20" s="119">
        <v>0</v>
      </c>
      <c r="AN20" s="119">
        <v>0</v>
      </c>
      <c r="AO20" s="119">
        <v>0</v>
      </c>
      <c r="AP20" s="119">
        <v>1619.961</v>
      </c>
      <c r="AQ20" s="119">
        <v>1483.7860000000001</v>
      </c>
      <c r="AR20" s="119">
        <v>733.56899999999996</v>
      </c>
      <c r="AS20" s="119">
        <v>0</v>
      </c>
      <c r="AT20" s="119">
        <v>0</v>
      </c>
      <c r="AU20" s="119">
        <v>0</v>
      </c>
      <c r="AV20" s="119">
        <v>81.033000000000001</v>
      </c>
      <c r="AW20" s="119">
        <v>209.994</v>
      </c>
      <c r="AX20" s="118">
        <v>71.632999999999996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32.054000000000002</v>
      </c>
      <c r="BF20" s="119">
        <v>0</v>
      </c>
      <c r="BG20" s="119">
        <v>116.03399999999999</v>
      </c>
      <c r="BH20" s="119">
        <v>247.69</v>
      </c>
      <c r="BI20" s="119">
        <v>60.747</v>
      </c>
      <c r="BJ20" s="118">
        <v>13.84</v>
      </c>
      <c r="BK20" s="119">
        <v>0</v>
      </c>
      <c r="BL20" s="119">
        <v>0</v>
      </c>
      <c r="BM20" s="119">
        <v>859.16</v>
      </c>
      <c r="BN20" s="119">
        <v>2253.87</v>
      </c>
      <c r="BO20" s="119">
        <v>0</v>
      </c>
      <c r="BP20" s="119">
        <v>0</v>
      </c>
      <c r="BQ20" s="119">
        <v>0</v>
      </c>
      <c r="BR20" s="119">
        <v>0</v>
      </c>
      <c r="BS20" s="419">
        <v>0</v>
      </c>
      <c r="BT20" s="419">
        <v>1005.48</v>
      </c>
      <c r="BU20" s="463">
        <v>384.24</v>
      </c>
      <c r="BV20" s="119">
        <v>219.23</v>
      </c>
      <c r="BW20" s="119">
        <v>0</v>
      </c>
      <c r="BX20" s="119">
        <v>0</v>
      </c>
      <c r="BY20" s="119">
        <v>686.12</v>
      </c>
      <c r="BZ20" s="119">
        <v>2149.3339999999998</v>
      </c>
      <c r="CA20" s="119">
        <v>691.44</v>
      </c>
      <c r="CB20" s="119">
        <v>119.92999999999999</v>
      </c>
      <c r="CC20" s="119">
        <v>0</v>
      </c>
      <c r="CD20" s="119">
        <v>0</v>
      </c>
      <c r="CE20" s="119">
        <v>0</v>
      </c>
      <c r="CF20" s="119">
        <v>672.89</v>
      </c>
      <c r="CG20" s="119">
        <v>1638.9900000000002</v>
      </c>
      <c r="CH20" s="521">
        <f t="shared" si="17"/>
        <v>3.2655371642723301</v>
      </c>
      <c r="CJ20" s="45"/>
    </row>
    <row r="21" spans="1:88">
      <c r="A21" s="235" t="s">
        <v>150</v>
      </c>
      <c r="B21" s="69">
        <v>18.579999999999998</v>
      </c>
      <c r="C21" s="69">
        <v>0</v>
      </c>
      <c r="D21" s="69">
        <v>0</v>
      </c>
      <c r="E21" s="69">
        <v>197.46</v>
      </c>
      <c r="F21" s="69">
        <v>1217.72</v>
      </c>
      <c r="G21" s="69">
        <v>14.28</v>
      </c>
      <c r="H21" s="69">
        <v>0</v>
      </c>
      <c r="I21" s="69">
        <v>0</v>
      </c>
      <c r="J21" s="69">
        <v>0</v>
      </c>
      <c r="K21" s="69">
        <v>0</v>
      </c>
      <c r="L21" s="69">
        <v>436.74299999999999</v>
      </c>
      <c r="M21" s="238">
        <v>365.94</v>
      </c>
      <c r="N21" s="69">
        <v>0</v>
      </c>
      <c r="O21" s="69">
        <v>0</v>
      </c>
      <c r="P21" s="69">
        <v>0</v>
      </c>
      <c r="Q21" s="69">
        <v>0</v>
      </c>
      <c r="R21" s="69">
        <v>582.87</v>
      </c>
      <c r="S21" s="69">
        <v>1165.68</v>
      </c>
      <c r="T21" s="69">
        <v>321.55</v>
      </c>
      <c r="U21" s="69">
        <v>0</v>
      </c>
      <c r="V21" s="69">
        <v>0</v>
      </c>
      <c r="W21" s="69">
        <v>0</v>
      </c>
      <c r="X21" s="69">
        <v>241.37</v>
      </c>
      <c r="Y21" s="238">
        <v>1036.46</v>
      </c>
      <c r="Z21" s="118">
        <v>383.38</v>
      </c>
      <c r="AA21" s="119">
        <v>0</v>
      </c>
      <c r="AB21" s="119">
        <v>0</v>
      </c>
      <c r="AC21" s="119">
        <v>68.98</v>
      </c>
      <c r="AD21" s="119">
        <v>1386.24</v>
      </c>
      <c r="AE21" s="119">
        <v>535.49</v>
      </c>
      <c r="AF21" s="119">
        <v>72.099999999999994</v>
      </c>
      <c r="AG21" s="119">
        <v>0</v>
      </c>
      <c r="AH21" s="119">
        <v>0</v>
      </c>
      <c r="AI21" s="119">
        <v>0</v>
      </c>
      <c r="AJ21" s="119">
        <v>624.59</v>
      </c>
      <c r="AK21" s="119">
        <v>637.12</v>
      </c>
      <c r="AL21" s="118">
        <v>116.65</v>
      </c>
      <c r="AM21" s="119">
        <v>0</v>
      </c>
      <c r="AN21" s="119">
        <v>0</v>
      </c>
      <c r="AO21" s="119">
        <v>0</v>
      </c>
      <c r="AP21" s="119">
        <v>573.32000000000005</v>
      </c>
      <c r="AQ21" s="119">
        <v>721.17</v>
      </c>
      <c r="AR21" s="119">
        <v>504.76</v>
      </c>
      <c r="AS21" s="119">
        <v>0</v>
      </c>
      <c r="AT21" s="119">
        <v>0</v>
      </c>
      <c r="AU21" s="119">
        <v>0</v>
      </c>
      <c r="AV21" s="119">
        <v>46.94</v>
      </c>
      <c r="AW21" s="119">
        <v>200.18</v>
      </c>
      <c r="AX21" s="118">
        <v>41.15</v>
      </c>
      <c r="AY21" s="119">
        <v>6.79</v>
      </c>
      <c r="AZ21" s="119">
        <v>0</v>
      </c>
      <c r="BA21" s="119">
        <v>0</v>
      </c>
      <c r="BB21" s="119">
        <v>0</v>
      </c>
      <c r="BC21" s="119">
        <v>0</v>
      </c>
      <c r="BD21" s="119">
        <v>0</v>
      </c>
      <c r="BE21" s="119">
        <v>44.68</v>
      </c>
      <c r="BF21" s="119">
        <v>0</v>
      </c>
      <c r="BG21" s="119">
        <v>56.29</v>
      </c>
      <c r="BH21" s="119">
        <v>109.25</v>
      </c>
      <c r="BI21" s="119">
        <v>39.799999999999997</v>
      </c>
      <c r="BJ21" s="118">
        <v>59.59</v>
      </c>
      <c r="BK21" s="119">
        <v>0</v>
      </c>
      <c r="BL21" s="119">
        <v>0</v>
      </c>
      <c r="BM21" s="119">
        <v>744.18</v>
      </c>
      <c r="BN21" s="119">
        <v>2025.83</v>
      </c>
      <c r="BO21" s="119">
        <v>62.79</v>
      </c>
      <c r="BP21" s="119">
        <v>0</v>
      </c>
      <c r="BQ21" s="119">
        <v>0</v>
      </c>
      <c r="BR21" s="119">
        <v>0</v>
      </c>
      <c r="BS21" s="419">
        <v>0</v>
      </c>
      <c r="BT21" s="419">
        <v>1149.6099999999999</v>
      </c>
      <c r="BU21" s="463">
        <v>1186.1300000000001</v>
      </c>
      <c r="BV21" s="119">
        <v>932.5</v>
      </c>
      <c r="BW21" s="119">
        <v>0</v>
      </c>
      <c r="BX21" s="119">
        <v>0</v>
      </c>
      <c r="BY21" s="119">
        <v>432.43</v>
      </c>
      <c r="BZ21" s="119">
        <v>1104.96</v>
      </c>
      <c r="CA21" s="119">
        <v>672.81</v>
      </c>
      <c r="CB21" s="119">
        <v>325.07</v>
      </c>
      <c r="CC21" s="119">
        <v>0</v>
      </c>
      <c r="CD21" s="119">
        <v>0</v>
      </c>
      <c r="CE21" s="119">
        <v>0</v>
      </c>
      <c r="CF21" s="119">
        <v>539.51</v>
      </c>
      <c r="CG21" s="119">
        <v>815.59</v>
      </c>
      <c r="CH21" s="521">
        <f t="shared" si="17"/>
        <v>-0.31239408833770332</v>
      </c>
      <c r="CJ21" s="45"/>
    </row>
    <row r="22" spans="1:88">
      <c r="A22" s="235" t="s">
        <v>113</v>
      </c>
      <c r="B22" s="69">
        <v>0</v>
      </c>
      <c r="C22" s="69">
        <v>2.25</v>
      </c>
      <c r="D22" s="69">
        <v>0</v>
      </c>
      <c r="E22" s="69">
        <v>0</v>
      </c>
      <c r="F22" s="69">
        <v>0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69">
        <v>3.07</v>
      </c>
      <c r="M22" s="238">
        <v>1.6</v>
      </c>
      <c r="N22" s="69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0</v>
      </c>
      <c r="W22" s="69">
        <v>0</v>
      </c>
      <c r="X22" s="69">
        <v>0</v>
      </c>
      <c r="Y22" s="238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0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0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419">
        <v>0</v>
      </c>
      <c r="BT22" s="419">
        <v>0</v>
      </c>
      <c r="BU22" s="463">
        <v>0</v>
      </c>
      <c r="BV22" s="119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119">
        <v>0</v>
      </c>
      <c r="CF22" s="119">
        <v>0</v>
      </c>
      <c r="CG22" s="119">
        <v>0</v>
      </c>
      <c r="CH22" s="521" t="str">
        <f t="shared" si="17"/>
        <v>-</v>
      </c>
      <c r="CJ22" s="45"/>
    </row>
    <row r="23" spans="1:88">
      <c r="A23" s="235" t="s">
        <v>114</v>
      </c>
      <c r="B23" s="69">
        <v>93.298000000000002</v>
      </c>
      <c r="C23" s="69">
        <v>0</v>
      </c>
      <c r="D23" s="69">
        <v>0</v>
      </c>
      <c r="E23" s="69">
        <v>389.613</v>
      </c>
      <c r="F23" s="69">
        <v>2946.6559999999999</v>
      </c>
      <c r="G23" s="69">
        <v>248.33600000000001</v>
      </c>
      <c r="H23" s="69">
        <v>0</v>
      </c>
      <c r="I23" s="69">
        <v>0</v>
      </c>
      <c r="J23" s="69">
        <v>0</v>
      </c>
      <c r="K23" s="69">
        <v>0</v>
      </c>
      <c r="L23" s="69">
        <v>316.714</v>
      </c>
      <c r="M23" s="238">
        <v>780.17700000000002</v>
      </c>
      <c r="N23" s="69">
        <v>0</v>
      </c>
      <c r="O23" s="69">
        <v>0</v>
      </c>
      <c r="P23" s="69">
        <v>0</v>
      </c>
      <c r="Q23" s="69">
        <v>0</v>
      </c>
      <c r="R23" s="69">
        <v>243.87799999999999</v>
      </c>
      <c r="S23" s="69">
        <v>1735.7180000000001</v>
      </c>
      <c r="T23" s="69">
        <v>553.03200000000004</v>
      </c>
      <c r="U23" s="69">
        <v>0</v>
      </c>
      <c r="V23" s="69">
        <v>0</v>
      </c>
      <c r="W23" s="69">
        <v>0</v>
      </c>
      <c r="X23" s="69">
        <v>364.13200000000001</v>
      </c>
      <c r="Y23" s="238">
        <v>847.79200000000003</v>
      </c>
      <c r="Z23" s="118">
        <v>357.58</v>
      </c>
      <c r="AA23" s="119">
        <v>0</v>
      </c>
      <c r="AB23" s="119">
        <v>0</v>
      </c>
      <c r="AC23" s="119">
        <v>202.81</v>
      </c>
      <c r="AD23" s="119">
        <v>1868.39</v>
      </c>
      <c r="AE23" s="119">
        <v>421</v>
      </c>
      <c r="AF23" s="119">
        <v>0</v>
      </c>
      <c r="AG23" s="119">
        <v>0</v>
      </c>
      <c r="AH23" s="119">
        <v>0</v>
      </c>
      <c r="AI23" s="119">
        <v>0</v>
      </c>
      <c r="AJ23" s="119">
        <v>1833.96</v>
      </c>
      <c r="AK23" s="119">
        <v>2361.16</v>
      </c>
      <c r="AL23" s="118">
        <v>82.87</v>
      </c>
      <c r="AM23" s="119">
        <v>0</v>
      </c>
      <c r="AN23" s="119">
        <v>0</v>
      </c>
      <c r="AO23" s="119">
        <v>0</v>
      </c>
      <c r="AP23" s="119">
        <v>1787.53</v>
      </c>
      <c r="AQ23" s="119">
        <v>1547.0730000000001</v>
      </c>
      <c r="AR23" s="119">
        <v>1391.115</v>
      </c>
      <c r="AS23" s="119">
        <v>0</v>
      </c>
      <c r="AT23" s="119">
        <v>0</v>
      </c>
      <c r="AU23" s="119">
        <v>0</v>
      </c>
      <c r="AV23" s="119">
        <v>184.7</v>
      </c>
      <c r="AW23" s="119">
        <v>287.60599999999999</v>
      </c>
      <c r="AX23" s="118">
        <v>91.637</v>
      </c>
      <c r="AY23" s="119">
        <v>4.22</v>
      </c>
      <c r="AZ23" s="119">
        <v>0</v>
      </c>
      <c r="BA23" s="119">
        <v>0</v>
      </c>
      <c r="BB23" s="119">
        <v>0</v>
      </c>
      <c r="BC23" s="119">
        <v>4.67</v>
      </c>
      <c r="BD23" s="119">
        <v>0</v>
      </c>
      <c r="BE23" s="119">
        <v>0</v>
      </c>
      <c r="BF23" s="119">
        <v>0</v>
      </c>
      <c r="BG23" s="119">
        <v>126.34924633995729</v>
      </c>
      <c r="BH23" s="119">
        <v>375.20075366004272</v>
      </c>
      <c r="BI23" s="119">
        <v>107.252</v>
      </c>
      <c r="BJ23" s="118">
        <v>159.25</v>
      </c>
      <c r="BK23" s="119">
        <v>0</v>
      </c>
      <c r="BL23" s="119">
        <v>0</v>
      </c>
      <c r="BM23" s="119">
        <v>1430.14</v>
      </c>
      <c r="BN23" s="119">
        <v>1805.48</v>
      </c>
      <c r="BO23" s="119">
        <v>34.76</v>
      </c>
      <c r="BP23" s="119">
        <v>0</v>
      </c>
      <c r="BQ23" s="119">
        <v>0</v>
      </c>
      <c r="BR23" s="119">
        <v>0</v>
      </c>
      <c r="BS23" s="419">
        <v>0</v>
      </c>
      <c r="BT23" s="419">
        <v>1273.93</v>
      </c>
      <c r="BU23" s="463">
        <v>977.55600000000004</v>
      </c>
      <c r="BV23" s="119">
        <v>755.61900000000003</v>
      </c>
      <c r="BW23" s="119">
        <v>0</v>
      </c>
      <c r="BX23" s="119">
        <v>0</v>
      </c>
      <c r="BY23" s="119">
        <v>828.83200000000011</v>
      </c>
      <c r="BZ23" s="119">
        <v>1609.8310000000001</v>
      </c>
      <c r="CA23" s="119">
        <v>1071.1689999999999</v>
      </c>
      <c r="CB23" s="119">
        <v>201.988</v>
      </c>
      <c r="CC23" s="119">
        <v>0</v>
      </c>
      <c r="CD23" s="119">
        <v>0</v>
      </c>
      <c r="CE23" s="119">
        <v>0</v>
      </c>
      <c r="CF23" s="119">
        <v>162.37799999999999</v>
      </c>
      <c r="CG23" s="119">
        <v>966.76099999999997</v>
      </c>
      <c r="CH23" s="521">
        <f t="shared" si="17"/>
        <v>-1.1042845627258213E-2</v>
      </c>
      <c r="CJ23" s="45"/>
    </row>
    <row r="24" spans="1:88">
      <c r="A24" s="235" t="s">
        <v>115</v>
      </c>
      <c r="B24" s="69">
        <v>413.11099999999999</v>
      </c>
      <c r="C24" s="69">
        <v>84</v>
      </c>
      <c r="D24" s="69">
        <v>74.8</v>
      </c>
      <c r="E24" s="69">
        <v>579.88300000000004</v>
      </c>
      <c r="F24" s="69">
        <v>4687.9350000000004</v>
      </c>
      <c r="G24" s="69">
        <v>820.35699999999997</v>
      </c>
      <c r="H24" s="69">
        <v>2.754</v>
      </c>
      <c r="I24" s="69">
        <v>0.3</v>
      </c>
      <c r="J24" s="69">
        <v>0</v>
      </c>
      <c r="K24" s="69">
        <v>132.05000000000001</v>
      </c>
      <c r="L24" s="69">
        <v>365.97</v>
      </c>
      <c r="M24" s="238">
        <v>577.80700000000002</v>
      </c>
      <c r="N24" s="69">
        <v>0</v>
      </c>
      <c r="O24" s="69">
        <v>0</v>
      </c>
      <c r="P24" s="69">
        <v>0</v>
      </c>
      <c r="Q24" s="69">
        <v>0</v>
      </c>
      <c r="R24" s="69">
        <v>1617.7260000000001</v>
      </c>
      <c r="S24" s="69">
        <v>4202.7020000000002</v>
      </c>
      <c r="T24" s="69">
        <v>697.24016670595904</v>
      </c>
      <c r="U24" s="69">
        <v>0</v>
      </c>
      <c r="V24" s="69">
        <v>0</v>
      </c>
      <c r="W24" s="69">
        <v>0</v>
      </c>
      <c r="X24" s="69">
        <v>564.28499999999997</v>
      </c>
      <c r="Y24" s="238">
        <v>1368.40614340858</v>
      </c>
      <c r="Z24" s="118">
        <v>701.47</v>
      </c>
      <c r="AA24" s="119">
        <v>0</v>
      </c>
      <c r="AB24" s="119">
        <v>0</v>
      </c>
      <c r="AC24" s="119">
        <v>1296.68</v>
      </c>
      <c r="AD24" s="119">
        <v>4566.82</v>
      </c>
      <c r="AE24" s="119">
        <v>2463.31</v>
      </c>
      <c r="AF24" s="119">
        <v>176.18</v>
      </c>
      <c r="AG24" s="119">
        <v>0</v>
      </c>
      <c r="AH24" s="119">
        <v>0</v>
      </c>
      <c r="AI24" s="119">
        <v>0</v>
      </c>
      <c r="AJ24" s="119">
        <v>3195.89</v>
      </c>
      <c r="AK24" s="119">
        <v>4556.8900000000003</v>
      </c>
      <c r="AL24" s="118">
        <v>152.88</v>
      </c>
      <c r="AM24" s="119">
        <v>0</v>
      </c>
      <c r="AN24" s="119">
        <v>0</v>
      </c>
      <c r="AO24" s="119">
        <v>0</v>
      </c>
      <c r="AP24" s="119">
        <v>2477.1210000000001</v>
      </c>
      <c r="AQ24" s="119">
        <v>1948.1420000000001</v>
      </c>
      <c r="AR24" s="119">
        <v>2540.1979999999999</v>
      </c>
      <c r="AS24" s="119">
        <v>0</v>
      </c>
      <c r="AT24" s="119">
        <v>0</v>
      </c>
      <c r="AU24" s="119">
        <v>0</v>
      </c>
      <c r="AV24" s="119">
        <v>477.82299999999998</v>
      </c>
      <c r="AW24" s="119">
        <v>642.764163682598</v>
      </c>
      <c r="AX24" s="118">
        <v>310.47928748268191</v>
      </c>
      <c r="AY24" s="119">
        <v>15.868712517318109</v>
      </c>
      <c r="AZ24" s="119">
        <v>0</v>
      </c>
      <c r="BA24" s="119">
        <v>0</v>
      </c>
      <c r="BB24" s="119">
        <v>0</v>
      </c>
      <c r="BC24" s="119">
        <v>55.341999999999999</v>
      </c>
      <c r="BD24" s="119">
        <v>0</v>
      </c>
      <c r="BE24" s="119">
        <v>3.9</v>
      </c>
      <c r="BF24" s="119">
        <v>0</v>
      </c>
      <c r="BG24" s="119">
        <v>119.378</v>
      </c>
      <c r="BH24" s="119">
        <v>553.77130684716815</v>
      </c>
      <c r="BI24" s="119">
        <v>339.19182983437287</v>
      </c>
      <c r="BJ24" s="118">
        <v>243.19</v>
      </c>
      <c r="BK24" s="119">
        <v>0</v>
      </c>
      <c r="BL24" s="119">
        <v>0</v>
      </c>
      <c r="BM24" s="119">
        <v>2568.5500000000002</v>
      </c>
      <c r="BN24" s="119">
        <v>4115.92</v>
      </c>
      <c r="BO24" s="119">
        <v>849.42</v>
      </c>
      <c r="BP24" s="119">
        <v>0</v>
      </c>
      <c r="BQ24" s="119">
        <v>0</v>
      </c>
      <c r="BR24" s="119">
        <v>0</v>
      </c>
      <c r="BS24" s="419">
        <v>0.7</v>
      </c>
      <c r="BT24" s="419">
        <v>2615.2399999999998</v>
      </c>
      <c r="BU24" s="463">
        <v>3147.7910000000002</v>
      </c>
      <c r="BV24" s="119">
        <v>988.11599999999987</v>
      </c>
      <c r="BW24" s="119">
        <v>0</v>
      </c>
      <c r="BX24" s="119">
        <v>0</v>
      </c>
      <c r="BY24" s="119">
        <v>1805.4299999999998</v>
      </c>
      <c r="BZ24" s="119">
        <v>4753.3510000000006</v>
      </c>
      <c r="CA24" s="119">
        <v>3082.6390000000001</v>
      </c>
      <c r="CB24" s="119">
        <v>1025.1970000000001</v>
      </c>
      <c r="CC24" s="119">
        <v>0</v>
      </c>
      <c r="CD24" s="119">
        <v>0</v>
      </c>
      <c r="CE24" s="119">
        <v>0</v>
      </c>
      <c r="CF24" s="119">
        <v>294.20399999999995</v>
      </c>
      <c r="CG24" s="119">
        <v>1781.637309339199</v>
      </c>
      <c r="CH24" s="521">
        <f t="shared" si="17"/>
        <v>-0.43400393820962102</v>
      </c>
      <c r="CJ24" s="45"/>
    </row>
    <row r="25" spans="1:88">
      <c r="A25" s="235" t="s">
        <v>132</v>
      </c>
      <c r="B25" s="69">
        <v>31.196999999999999</v>
      </c>
      <c r="C25" s="69">
        <v>0</v>
      </c>
      <c r="D25" s="69">
        <v>0</v>
      </c>
      <c r="E25" s="69">
        <v>121.43</v>
      </c>
      <c r="F25" s="69">
        <v>1938.6210000000001</v>
      </c>
      <c r="G25" s="69">
        <v>1233.5899999999999</v>
      </c>
      <c r="H25" s="69">
        <v>0</v>
      </c>
      <c r="I25" s="69">
        <v>0</v>
      </c>
      <c r="J25" s="69">
        <v>0</v>
      </c>
      <c r="K25" s="69">
        <v>0</v>
      </c>
      <c r="L25" s="69">
        <v>44.54</v>
      </c>
      <c r="M25" s="238">
        <v>43.838000000000001</v>
      </c>
      <c r="N25" s="69">
        <v>0</v>
      </c>
      <c r="O25" s="69">
        <v>0</v>
      </c>
      <c r="P25" s="69">
        <v>0</v>
      </c>
      <c r="Q25" s="69">
        <v>0</v>
      </c>
      <c r="R25" s="69">
        <v>478.32</v>
      </c>
      <c r="S25" s="69">
        <v>617.08699999999999</v>
      </c>
      <c r="T25" s="69">
        <v>61.561999999999998</v>
      </c>
      <c r="U25" s="69">
        <v>0</v>
      </c>
      <c r="V25" s="69">
        <v>0</v>
      </c>
      <c r="W25" s="69">
        <v>0</v>
      </c>
      <c r="X25" s="69">
        <v>1098.192</v>
      </c>
      <c r="Y25" s="238">
        <v>363.21</v>
      </c>
      <c r="Z25" s="118">
        <v>312.17</v>
      </c>
      <c r="AA25" s="119">
        <v>0</v>
      </c>
      <c r="AB25" s="119">
        <v>0</v>
      </c>
      <c r="AC25" s="119">
        <v>299.56</v>
      </c>
      <c r="AD25" s="119">
        <v>2194.31</v>
      </c>
      <c r="AE25" s="119">
        <v>1047.31</v>
      </c>
      <c r="AF25" s="119">
        <v>0</v>
      </c>
      <c r="AG25" s="119">
        <v>0</v>
      </c>
      <c r="AH25" s="119">
        <v>0</v>
      </c>
      <c r="AI25" s="119">
        <v>0</v>
      </c>
      <c r="AJ25" s="119">
        <v>1131.43</v>
      </c>
      <c r="AK25" s="119">
        <v>2103.83</v>
      </c>
      <c r="AL25" s="118">
        <v>2.29</v>
      </c>
      <c r="AM25" s="119">
        <v>0</v>
      </c>
      <c r="AN25" s="119">
        <v>0</v>
      </c>
      <c r="AO25" s="119">
        <v>0</v>
      </c>
      <c r="AP25" s="119">
        <v>2013.3518221039301</v>
      </c>
      <c r="AQ25" s="119">
        <v>445.66817789607001</v>
      </c>
      <c r="AR25" s="119">
        <v>463.255</v>
      </c>
      <c r="AS25" s="119">
        <v>0</v>
      </c>
      <c r="AT25" s="119">
        <v>0</v>
      </c>
      <c r="AU25" s="119">
        <v>0</v>
      </c>
      <c r="AV25" s="119">
        <v>124.94799999999999</v>
      </c>
      <c r="AW25" s="119">
        <v>226.286</v>
      </c>
      <c r="AX25" s="118">
        <v>169.96099999999998</v>
      </c>
      <c r="AY25" s="119">
        <v>5.62</v>
      </c>
      <c r="AZ25" s="119">
        <v>0</v>
      </c>
      <c r="BA25" s="119">
        <v>0</v>
      </c>
      <c r="BB25" s="119">
        <v>0</v>
      </c>
      <c r="BC25" s="119">
        <v>0.2</v>
      </c>
      <c r="BD25" s="119">
        <v>0</v>
      </c>
      <c r="BE25" s="119">
        <v>0.16</v>
      </c>
      <c r="BF25" s="119">
        <v>0</v>
      </c>
      <c r="BG25" s="119">
        <v>17.396000000000001</v>
      </c>
      <c r="BH25" s="119">
        <v>122.09400000000001</v>
      </c>
      <c r="BI25" s="119">
        <v>252.995</v>
      </c>
      <c r="BJ25" s="118">
        <v>70.02</v>
      </c>
      <c r="BK25" s="119">
        <v>0</v>
      </c>
      <c r="BL25" s="119">
        <v>0</v>
      </c>
      <c r="BM25" s="119">
        <v>780.64</v>
      </c>
      <c r="BN25" s="119">
        <v>1783.16</v>
      </c>
      <c r="BO25" s="119">
        <v>453.09</v>
      </c>
      <c r="BP25" s="119">
        <v>0</v>
      </c>
      <c r="BQ25" s="119">
        <v>0</v>
      </c>
      <c r="BR25" s="119">
        <v>0</v>
      </c>
      <c r="BS25" s="419">
        <v>0</v>
      </c>
      <c r="BT25" s="419">
        <v>1351.19</v>
      </c>
      <c r="BU25" s="463">
        <v>751.56299999999999</v>
      </c>
      <c r="BV25" s="119">
        <v>955.41600000000005</v>
      </c>
      <c r="BW25" s="119">
        <v>0</v>
      </c>
      <c r="BX25" s="119">
        <v>0</v>
      </c>
      <c r="BY25" s="119">
        <v>469.21999999999997</v>
      </c>
      <c r="BZ25" s="119">
        <v>3677.5740000000001</v>
      </c>
      <c r="CA25" s="119">
        <v>2762.7209999999995</v>
      </c>
      <c r="CB25" s="119">
        <v>1226.942</v>
      </c>
      <c r="CC25" s="119">
        <v>0</v>
      </c>
      <c r="CD25" s="119">
        <v>0</v>
      </c>
      <c r="CE25" s="119">
        <v>0</v>
      </c>
      <c r="CF25" s="119">
        <v>124.59299999999999</v>
      </c>
      <c r="CG25" s="119">
        <v>503.57600000000002</v>
      </c>
      <c r="CH25" s="521">
        <f t="shared" si="17"/>
        <v>-0.32996169316477786</v>
      </c>
      <c r="CJ25" s="45"/>
    </row>
    <row r="26" spans="1:88">
      <c r="A26" s="235" t="s">
        <v>116</v>
      </c>
      <c r="B26" s="69">
        <v>134.05699999999999</v>
      </c>
      <c r="C26" s="69">
        <v>0</v>
      </c>
      <c r="D26" s="69">
        <v>0</v>
      </c>
      <c r="E26" s="69">
        <v>311.89699999999999</v>
      </c>
      <c r="F26" s="69">
        <v>2809.971</v>
      </c>
      <c r="G26" s="69">
        <v>2721.1480000000001</v>
      </c>
      <c r="H26" s="69">
        <v>0</v>
      </c>
      <c r="I26" s="69">
        <v>0</v>
      </c>
      <c r="J26" s="69">
        <v>0</v>
      </c>
      <c r="K26" s="69">
        <v>7.2</v>
      </c>
      <c r="L26" s="69">
        <v>88.759</v>
      </c>
      <c r="M26" s="238">
        <v>23.295000000000002</v>
      </c>
      <c r="N26" s="69">
        <v>0</v>
      </c>
      <c r="O26" s="69">
        <v>0</v>
      </c>
      <c r="P26" s="69">
        <v>0</v>
      </c>
      <c r="Q26" s="69">
        <v>7.7910763682131207E-2</v>
      </c>
      <c r="R26" s="69">
        <v>74.024432917832101</v>
      </c>
      <c r="S26" s="69">
        <v>310.14299999999997</v>
      </c>
      <c r="T26" s="69">
        <v>1.6609841777018199</v>
      </c>
      <c r="U26" s="69">
        <v>0</v>
      </c>
      <c r="V26" s="69">
        <v>0.8</v>
      </c>
      <c r="W26" s="69">
        <v>0</v>
      </c>
      <c r="X26" s="69">
        <v>1097.588</v>
      </c>
      <c r="Y26" s="238">
        <v>273.46899999999999</v>
      </c>
      <c r="Z26" s="118">
        <v>827.33</v>
      </c>
      <c r="AA26" s="119">
        <v>4.68</v>
      </c>
      <c r="AB26" s="119">
        <v>0</v>
      </c>
      <c r="AC26" s="119">
        <v>497.63</v>
      </c>
      <c r="AD26" s="119">
        <v>1178.3399999999999</v>
      </c>
      <c r="AE26" s="119">
        <v>695.15</v>
      </c>
      <c r="AF26" s="119">
        <v>0</v>
      </c>
      <c r="AG26" s="119">
        <v>0</v>
      </c>
      <c r="AH26" s="119">
        <v>0</v>
      </c>
      <c r="AI26" s="119">
        <v>0</v>
      </c>
      <c r="AJ26" s="119">
        <v>1158.3499999999999</v>
      </c>
      <c r="AK26" s="119">
        <v>3021.6</v>
      </c>
      <c r="AL26" s="118">
        <v>0</v>
      </c>
      <c r="AM26" s="119">
        <v>0</v>
      </c>
      <c r="AN26" s="119">
        <v>0</v>
      </c>
      <c r="AO26" s="119">
        <v>0</v>
      </c>
      <c r="AP26" s="119">
        <v>3049.277</v>
      </c>
      <c r="AQ26" s="119">
        <v>693.17899999999997</v>
      </c>
      <c r="AR26" s="119">
        <v>228.97300000000001</v>
      </c>
      <c r="AS26" s="119">
        <v>0</v>
      </c>
      <c r="AT26" s="119">
        <v>0</v>
      </c>
      <c r="AU26" s="119">
        <v>0</v>
      </c>
      <c r="AV26" s="119">
        <v>52.286000000000001</v>
      </c>
      <c r="AW26" s="119">
        <v>75.613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0</v>
      </c>
      <c r="BD26" s="119">
        <v>0</v>
      </c>
      <c r="BE26" s="119">
        <v>0</v>
      </c>
      <c r="BF26" s="119">
        <v>0</v>
      </c>
      <c r="BG26" s="119">
        <v>0</v>
      </c>
      <c r="BH26" s="119">
        <v>0</v>
      </c>
      <c r="BI26" s="119">
        <v>0</v>
      </c>
      <c r="BJ26" s="118">
        <v>31.56</v>
      </c>
      <c r="BK26" s="119">
        <v>0</v>
      </c>
      <c r="BL26" s="119">
        <v>0</v>
      </c>
      <c r="BM26" s="119">
        <v>475.53</v>
      </c>
      <c r="BN26" s="119">
        <v>1073.99</v>
      </c>
      <c r="BO26" s="119">
        <v>0</v>
      </c>
      <c r="BP26" s="119">
        <v>0</v>
      </c>
      <c r="BQ26" s="119">
        <v>0</v>
      </c>
      <c r="BR26" s="119">
        <v>0</v>
      </c>
      <c r="BS26" s="419">
        <v>0</v>
      </c>
      <c r="BT26" s="419">
        <v>834.82</v>
      </c>
      <c r="BU26" s="463">
        <v>363.64800000000002</v>
      </c>
      <c r="BV26" s="119">
        <v>507.529</v>
      </c>
      <c r="BW26" s="119">
        <v>0</v>
      </c>
      <c r="BX26" s="119">
        <v>0</v>
      </c>
      <c r="BY26" s="119">
        <v>526.471</v>
      </c>
      <c r="BZ26" s="119">
        <v>2702.9809999999998</v>
      </c>
      <c r="CA26" s="119">
        <v>2046.789</v>
      </c>
      <c r="CB26" s="119">
        <v>704.92399999999998</v>
      </c>
      <c r="CC26" s="119">
        <v>0</v>
      </c>
      <c r="CD26" s="119">
        <v>0</v>
      </c>
      <c r="CE26" s="119">
        <v>0</v>
      </c>
      <c r="CF26" s="119">
        <v>55.587000000000003</v>
      </c>
      <c r="CG26" s="119">
        <v>288.50700000000001</v>
      </c>
      <c r="CH26" s="521">
        <f t="shared" si="17"/>
        <v>-0.20663113780359033</v>
      </c>
      <c r="CJ26" s="45"/>
    </row>
    <row r="27" spans="1:88">
      <c r="A27" s="235" t="s">
        <v>134</v>
      </c>
      <c r="B27" s="69">
        <v>458.94900000000001</v>
      </c>
      <c r="C27" s="69">
        <v>43.258000000000003</v>
      </c>
      <c r="D27" s="69">
        <v>0</v>
      </c>
      <c r="E27" s="69">
        <v>0</v>
      </c>
      <c r="F27" s="69">
        <v>0</v>
      </c>
      <c r="G27" s="69">
        <v>52.43</v>
      </c>
      <c r="H27" s="69">
        <v>0</v>
      </c>
      <c r="I27" s="69">
        <v>8.6199999999999992</v>
      </c>
      <c r="J27" s="69">
        <v>0</v>
      </c>
      <c r="K27" s="69">
        <v>0.15</v>
      </c>
      <c r="L27" s="69">
        <v>0</v>
      </c>
      <c r="M27" s="238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69">
        <v>0</v>
      </c>
      <c r="Y27" s="238">
        <v>0</v>
      </c>
      <c r="Z27" s="118">
        <v>0</v>
      </c>
      <c r="AA27" s="119">
        <v>218.11</v>
      </c>
      <c r="AB27" s="119">
        <v>243.64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60.25</v>
      </c>
      <c r="AM27" s="119">
        <v>200.72</v>
      </c>
      <c r="AN27" s="119">
        <v>108.03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419">
        <v>0</v>
      </c>
      <c r="BT27" s="419">
        <v>0</v>
      </c>
      <c r="BU27" s="463">
        <v>0</v>
      </c>
      <c r="BV27" s="119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119">
        <v>0</v>
      </c>
      <c r="CF27" s="119">
        <v>0</v>
      </c>
      <c r="CG27" s="119">
        <v>0</v>
      </c>
      <c r="CH27" s="521" t="str">
        <f t="shared" si="17"/>
        <v>-</v>
      </c>
      <c r="CJ27" s="45"/>
    </row>
    <row r="28" spans="1:88">
      <c r="A28" s="235" t="s">
        <v>152</v>
      </c>
      <c r="B28" s="69">
        <v>255.45</v>
      </c>
      <c r="C28" s="69">
        <v>26.49</v>
      </c>
      <c r="D28" s="69">
        <v>0</v>
      </c>
      <c r="E28" s="69">
        <v>0</v>
      </c>
      <c r="F28" s="69">
        <v>0</v>
      </c>
      <c r="G28" s="69">
        <v>34.6</v>
      </c>
      <c r="H28" s="69">
        <v>0</v>
      </c>
      <c r="I28" s="69">
        <v>0.1</v>
      </c>
      <c r="J28" s="69">
        <v>0</v>
      </c>
      <c r="K28" s="69">
        <v>0</v>
      </c>
      <c r="L28" s="69">
        <v>0</v>
      </c>
      <c r="M28" s="238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69">
        <v>0</v>
      </c>
      <c r="X28" s="69">
        <v>0</v>
      </c>
      <c r="Y28" s="238">
        <v>0</v>
      </c>
      <c r="Z28" s="118">
        <v>0</v>
      </c>
      <c r="AA28" s="119">
        <v>0</v>
      </c>
      <c r="AB28" s="119">
        <v>0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0</v>
      </c>
      <c r="AK28" s="119">
        <v>0</v>
      </c>
      <c r="AL28" s="118">
        <v>0</v>
      </c>
      <c r="AM28" s="119">
        <v>0</v>
      </c>
      <c r="AN28" s="119">
        <v>0</v>
      </c>
      <c r="AO28" s="119">
        <v>0</v>
      </c>
      <c r="AP28" s="119">
        <v>0</v>
      </c>
      <c r="AQ28" s="119">
        <v>0</v>
      </c>
      <c r="AR28" s="119">
        <v>0</v>
      </c>
      <c r="AS28" s="119">
        <v>0</v>
      </c>
      <c r="AT28" s="119">
        <v>0</v>
      </c>
      <c r="AU28" s="119">
        <v>0</v>
      </c>
      <c r="AV28" s="119">
        <v>0</v>
      </c>
      <c r="AW28" s="119">
        <v>0</v>
      </c>
      <c r="AX28" s="118">
        <v>0</v>
      </c>
      <c r="AY28" s="119">
        <v>0</v>
      </c>
      <c r="AZ28" s="119">
        <v>0</v>
      </c>
      <c r="BA28" s="119">
        <v>0</v>
      </c>
      <c r="BB28" s="119">
        <v>0</v>
      </c>
      <c r="BC28" s="119">
        <v>0</v>
      </c>
      <c r="BD28" s="119">
        <v>0</v>
      </c>
      <c r="BE28" s="119">
        <v>0</v>
      </c>
      <c r="BF28" s="119">
        <v>0</v>
      </c>
      <c r="BG28" s="119">
        <v>0</v>
      </c>
      <c r="BH28" s="119">
        <v>0</v>
      </c>
      <c r="BI28" s="119">
        <v>0</v>
      </c>
      <c r="BJ28" s="118">
        <v>0</v>
      </c>
      <c r="BK28" s="119">
        <v>0</v>
      </c>
      <c r="BL28" s="119">
        <v>0</v>
      </c>
      <c r="BM28" s="119">
        <v>0</v>
      </c>
      <c r="BN28" s="119">
        <v>0</v>
      </c>
      <c r="BO28" s="119">
        <v>0</v>
      </c>
      <c r="BP28" s="119">
        <v>0</v>
      </c>
      <c r="BQ28" s="119">
        <v>0</v>
      </c>
      <c r="BR28" s="119">
        <v>0</v>
      </c>
      <c r="BS28" s="419">
        <v>0</v>
      </c>
      <c r="BT28" s="419">
        <v>0</v>
      </c>
      <c r="BU28" s="463">
        <v>0</v>
      </c>
      <c r="BV28" s="119">
        <v>0</v>
      </c>
      <c r="BW28" s="119">
        <v>0</v>
      </c>
      <c r="BX28" s="119">
        <v>0</v>
      </c>
      <c r="BY28" s="119">
        <v>0</v>
      </c>
      <c r="BZ28" s="119">
        <v>0</v>
      </c>
      <c r="CA28" s="119">
        <v>0</v>
      </c>
      <c r="CB28" s="119">
        <v>0</v>
      </c>
      <c r="CC28" s="119">
        <v>0</v>
      </c>
      <c r="CD28" s="119">
        <v>0</v>
      </c>
      <c r="CE28" s="119">
        <v>0</v>
      </c>
      <c r="CF28" s="119">
        <v>0</v>
      </c>
      <c r="CG28" s="119">
        <v>0</v>
      </c>
      <c r="CH28" s="521" t="str">
        <f t="shared" si="17"/>
        <v>-</v>
      </c>
      <c r="CJ28" s="45"/>
    </row>
    <row r="29" spans="1:88">
      <c r="A29" s="235" t="s">
        <v>117</v>
      </c>
      <c r="B29" s="69">
        <v>263.375</v>
      </c>
      <c r="C29" s="69">
        <v>71.834000000000003</v>
      </c>
      <c r="D29" s="69">
        <v>0</v>
      </c>
      <c r="E29" s="69">
        <v>0</v>
      </c>
      <c r="F29" s="69">
        <v>0</v>
      </c>
      <c r="G29" s="69">
        <v>93.86</v>
      </c>
      <c r="H29" s="69">
        <v>0</v>
      </c>
      <c r="I29" s="69">
        <v>0</v>
      </c>
      <c r="J29" s="69">
        <v>0</v>
      </c>
      <c r="K29" s="69">
        <v>13.6</v>
      </c>
      <c r="L29" s="69">
        <v>0</v>
      </c>
      <c r="M29" s="238">
        <v>0</v>
      </c>
      <c r="N29" s="69">
        <v>0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  <c r="V29" s="69">
        <v>0</v>
      </c>
      <c r="W29" s="69">
        <v>0</v>
      </c>
      <c r="X29" s="69">
        <v>0</v>
      </c>
      <c r="Y29" s="238">
        <v>0</v>
      </c>
      <c r="Z29" s="118">
        <v>0</v>
      </c>
      <c r="AA29" s="119">
        <v>195.86</v>
      </c>
      <c r="AB29" s="119">
        <v>359.08</v>
      </c>
      <c r="AC29" s="119">
        <v>8.1199999999999992</v>
      </c>
      <c r="AD29" s="119">
        <v>0</v>
      </c>
      <c r="AE29" s="119">
        <v>0</v>
      </c>
      <c r="AF29" s="119">
        <v>0</v>
      </c>
      <c r="AG29" s="119">
        <v>0</v>
      </c>
      <c r="AH29" s="119">
        <v>0</v>
      </c>
      <c r="AI29" s="119">
        <v>0</v>
      </c>
      <c r="AJ29" s="119">
        <v>0</v>
      </c>
      <c r="AK29" s="119">
        <v>62.7</v>
      </c>
      <c r="AL29" s="118">
        <v>178.37</v>
      </c>
      <c r="AM29" s="119">
        <v>104.6</v>
      </c>
      <c r="AN29" s="119">
        <v>57.4</v>
      </c>
      <c r="AO29" s="119">
        <v>0</v>
      </c>
      <c r="AP29" s="119">
        <v>0</v>
      </c>
      <c r="AQ29" s="119">
        <v>0</v>
      </c>
      <c r="AR29" s="119">
        <v>109.55</v>
      </c>
      <c r="AS29" s="119">
        <v>69.17</v>
      </c>
      <c r="AT29" s="119">
        <v>0</v>
      </c>
      <c r="AU29" s="119">
        <v>0</v>
      </c>
      <c r="AV29" s="119">
        <v>0</v>
      </c>
      <c r="AW29" s="119">
        <v>0</v>
      </c>
      <c r="AX29" s="118">
        <v>0</v>
      </c>
      <c r="AY29" s="119">
        <v>0.35</v>
      </c>
      <c r="AZ29" s="119">
        <v>0</v>
      </c>
      <c r="BA29" s="119">
        <v>0</v>
      </c>
      <c r="BB29" s="119">
        <v>11.7</v>
      </c>
      <c r="BC29" s="119">
        <v>0</v>
      </c>
      <c r="BD29" s="119">
        <v>0</v>
      </c>
      <c r="BE29" s="119">
        <v>0.35</v>
      </c>
      <c r="BF29" s="119">
        <v>0</v>
      </c>
      <c r="BG29" s="119">
        <v>0</v>
      </c>
      <c r="BH29" s="119">
        <v>0</v>
      </c>
      <c r="BI29" s="119">
        <v>6</v>
      </c>
      <c r="BJ29" s="118">
        <v>0</v>
      </c>
      <c r="BK29" s="119">
        <v>0</v>
      </c>
      <c r="BL29" s="119">
        <v>0</v>
      </c>
      <c r="BM29" s="119">
        <v>0</v>
      </c>
      <c r="BN29" s="119">
        <v>0</v>
      </c>
      <c r="BO29" s="119">
        <v>30.22</v>
      </c>
      <c r="BP29" s="119">
        <v>125.3</v>
      </c>
      <c r="BQ29" s="119">
        <v>0.21</v>
      </c>
      <c r="BR29" s="119">
        <v>0</v>
      </c>
      <c r="BS29" s="419">
        <v>0</v>
      </c>
      <c r="BT29" s="419">
        <v>0</v>
      </c>
      <c r="BU29" s="463">
        <v>0</v>
      </c>
      <c r="BV29" s="119">
        <v>361.82</v>
      </c>
      <c r="BW29" s="119">
        <v>295</v>
      </c>
      <c r="BX29" s="119">
        <v>567.34</v>
      </c>
      <c r="BY29" s="119">
        <v>78.28</v>
      </c>
      <c r="BZ29" s="119">
        <v>0</v>
      </c>
      <c r="CA29" s="119">
        <v>0</v>
      </c>
      <c r="CB29" s="119">
        <v>104.24</v>
      </c>
      <c r="CC29" s="119">
        <v>14.07</v>
      </c>
      <c r="CD29" s="119">
        <v>0</v>
      </c>
      <c r="CE29" s="119">
        <v>0</v>
      </c>
      <c r="CF29" s="119">
        <v>30.26</v>
      </c>
      <c r="CG29" s="119">
        <v>301.45</v>
      </c>
      <c r="CH29" s="521" t="str">
        <f t="shared" si="17"/>
        <v>-</v>
      </c>
      <c r="CJ29" s="45"/>
    </row>
    <row r="30" spans="1:88">
      <c r="A30" s="235" t="s">
        <v>153</v>
      </c>
      <c r="B30" s="69">
        <v>209.3</v>
      </c>
      <c r="C30" s="69">
        <v>52.3</v>
      </c>
      <c r="D30" s="69">
        <v>0</v>
      </c>
      <c r="E30" s="69">
        <v>0</v>
      </c>
      <c r="F30" s="69">
        <v>0</v>
      </c>
      <c r="G30" s="69">
        <v>122</v>
      </c>
      <c r="H30" s="69">
        <v>0</v>
      </c>
      <c r="I30" s="69">
        <v>0</v>
      </c>
      <c r="J30" s="69">
        <v>0</v>
      </c>
      <c r="K30" s="69">
        <v>0</v>
      </c>
      <c r="L30" s="69">
        <v>0</v>
      </c>
      <c r="M30" s="238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238">
        <v>0</v>
      </c>
      <c r="Z30" s="118">
        <v>0</v>
      </c>
      <c r="AA30" s="119">
        <v>17.95</v>
      </c>
      <c r="AB30" s="119">
        <v>188.05</v>
      </c>
      <c r="AC30" s="119">
        <v>193.85</v>
      </c>
      <c r="AD30" s="119">
        <v>0</v>
      </c>
      <c r="AE30" s="119">
        <v>0</v>
      </c>
      <c r="AF30" s="119">
        <v>47.2</v>
      </c>
      <c r="AG30" s="119">
        <v>0</v>
      </c>
      <c r="AH30" s="119">
        <v>0</v>
      </c>
      <c r="AI30" s="119">
        <v>0</v>
      </c>
      <c r="AJ30" s="119">
        <v>0</v>
      </c>
      <c r="AK30" s="119">
        <v>55</v>
      </c>
      <c r="AL30" s="118">
        <v>163</v>
      </c>
      <c r="AM30" s="119">
        <v>72.5</v>
      </c>
      <c r="AN30" s="119">
        <v>206.2</v>
      </c>
      <c r="AO30" s="119">
        <v>208.9</v>
      </c>
      <c r="AP30" s="119">
        <v>121.5</v>
      </c>
      <c r="AQ30" s="119">
        <v>47</v>
      </c>
      <c r="AR30" s="119">
        <v>64.3</v>
      </c>
      <c r="AS30" s="119">
        <v>45.3</v>
      </c>
      <c r="AT30" s="119">
        <v>0</v>
      </c>
      <c r="AU30" s="119">
        <v>0</v>
      </c>
      <c r="AV30" s="119">
        <v>0</v>
      </c>
      <c r="AW30" s="119">
        <v>0</v>
      </c>
      <c r="AX30" s="118">
        <v>0</v>
      </c>
      <c r="AY30" s="119">
        <v>3.1</v>
      </c>
      <c r="AZ30" s="119">
        <v>0</v>
      </c>
      <c r="BA30" s="119">
        <v>0</v>
      </c>
      <c r="BB30" s="119">
        <v>3</v>
      </c>
      <c r="BC30" s="119">
        <v>0</v>
      </c>
      <c r="BD30" s="119">
        <v>0</v>
      </c>
      <c r="BE30" s="119">
        <v>0</v>
      </c>
      <c r="BF30" s="119">
        <v>0</v>
      </c>
      <c r="BG30" s="119">
        <v>0</v>
      </c>
      <c r="BH30" s="119">
        <v>0</v>
      </c>
      <c r="BI30" s="119">
        <v>0</v>
      </c>
      <c r="BJ30" s="118">
        <v>0</v>
      </c>
      <c r="BK30" s="119">
        <v>0</v>
      </c>
      <c r="BL30" s="119">
        <v>0</v>
      </c>
      <c r="BM30" s="119">
        <v>0</v>
      </c>
      <c r="BN30" s="119">
        <v>0</v>
      </c>
      <c r="BO30" s="119">
        <v>30.64</v>
      </c>
      <c r="BP30" s="119">
        <v>50.39</v>
      </c>
      <c r="BQ30" s="119">
        <v>0.19</v>
      </c>
      <c r="BR30" s="119">
        <v>0</v>
      </c>
      <c r="BS30" s="419">
        <v>0</v>
      </c>
      <c r="BT30" s="419">
        <v>0</v>
      </c>
      <c r="BU30" s="463">
        <v>0</v>
      </c>
      <c r="BV30" s="119">
        <v>54.784999999999997</v>
      </c>
      <c r="BW30" s="119">
        <v>121.645</v>
      </c>
      <c r="BX30" s="119">
        <v>123.62</v>
      </c>
      <c r="BY30" s="119">
        <v>28.8</v>
      </c>
      <c r="BZ30" s="119">
        <v>0</v>
      </c>
      <c r="CA30" s="119">
        <v>0</v>
      </c>
      <c r="CB30" s="119">
        <v>32.04</v>
      </c>
      <c r="CC30" s="119">
        <v>11.6</v>
      </c>
      <c r="CD30" s="119">
        <v>0</v>
      </c>
      <c r="CE30" s="119">
        <v>0</v>
      </c>
      <c r="CF30" s="119"/>
      <c r="CG30" s="119">
        <v>5.335</v>
      </c>
      <c r="CH30" s="521" t="str">
        <f t="shared" si="17"/>
        <v>-</v>
      </c>
      <c r="CJ30" s="45"/>
    </row>
    <row r="31" spans="1:88">
      <c r="A31" s="235" t="s">
        <v>154</v>
      </c>
      <c r="B31" s="69">
        <v>173.35300000000001</v>
      </c>
      <c r="C31" s="69">
        <v>73.775000000000006</v>
      </c>
      <c r="D31" s="69">
        <v>0</v>
      </c>
      <c r="E31" s="69">
        <v>0</v>
      </c>
      <c r="F31" s="69">
        <v>0</v>
      </c>
      <c r="G31" s="69">
        <v>255.82499999999999</v>
      </c>
      <c r="H31" s="69">
        <v>0</v>
      </c>
      <c r="I31" s="69">
        <v>6.0410000000000004</v>
      </c>
      <c r="J31" s="69">
        <v>0</v>
      </c>
      <c r="K31" s="69">
        <v>0</v>
      </c>
      <c r="L31" s="69">
        <v>0</v>
      </c>
      <c r="M31" s="238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v>0</v>
      </c>
      <c r="Y31" s="238">
        <v>0</v>
      </c>
      <c r="Z31" s="118">
        <v>0</v>
      </c>
      <c r="AA31" s="119">
        <v>132.87</v>
      </c>
      <c r="AB31" s="119">
        <v>380.1</v>
      </c>
      <c r="AC31" s="119">
        <v>511.14</v>
      </c>
      <c r="AD31" s="119">
        <v>50.11</v>
      </c>
      <c r="AE31" s="119">
        <v>564.74</v>
      </c>
      <c r="AF31" s="119">
        <v>222.69</v>
      </c>
      <c r="AG31" s="119">
        <v>24.75</v>
      </c>
      <c r="AH31" s="119">
        <v>0.21</v>
      </c>
      <c r="AI31" s="119">
        <v>6.64</v>
      </c>
      <c r="AJ31" s="119">
        <v>195.04</v>
      </c>
      <c r="AK31" s="119">
        <v>566.80999999999995</v>
      </c>
      <c r="AL31" s="118">
        <v>0</v>
      </c>
      <c r="AM31" s="119">
        <v>0</v>
      </c>
      <c r="AN31" s="119">
        <v>0</v>
      </c>
      <c r="AO31" s="119">
        <v>0</v>
      </c>
      <c r="AP31" s="119">
        <v>0</v>
      </c>
      <c r="AQ31" s="119">
        <v>0</v>
      </c>
      <c r="AR31" s="119">
        <v>0</v>
      </c>
      <c r="AS31" s="119">
        <v>0</v>
      </c>
      <c r="AT31" s="119">
        <v>0</v>
      </c>
      <c r="AU31" s="119">
        <v>0</v>
      </c>
      <c r="AV31" s="119">
        <v>0</v>
      </c>
      <c r="AW31" s="119">
        <v>0</v>
      </c>
      <c r="AX31" s="118">
        <v>56.891000000000005</v>
      </c>
      <c r="AY31" s="119">
        <v>46.757999999999996</v>
      </c>
      <c r="AZ31" s="119">
        <v>0</v>
      </c>
      <c r="BA31" s="119">
        <v>56.975999999999999</v>
      </c>
      <c r="BB31" s="119">
        <v>49.205000000000005</v>
      </c>
      <c r="BC31" s="119">
        <v>1.2569999999999999</v>
      </c>
      <c r="BD31" s="119">
        <v>0</v>
      </c>
      <c r="BE31" s="119">
        <v>0</v>
      </c>
      <c r="BF31" s="119">
        <v>0</v>
      </c>
      <c r="BG31" s="119">
        <v>0</v>
      </c>
      <c r="BH31" s="119">
        <v>0</v>
      </c>
      <c r="BI31" s="119">
        <v>0</v>
      </c>
      <c r="BJ31" s="118">
        <v>0</v>
      </c>
      <c r="BK31" s="119">
        <v>0</v>
      </c>
      <c r="BL31" s="119">
        <v>0.13</v>
      </c>
      <c r="BM31" s="119">
        <v>0</v>
      </c>
      <c r="BN31" s="119">
        <v>25.93</v>
      </c>
      <c r="BO31" s="119">
        <v>187.43</v>
      </c>
      <c r="BP31" s="119">
        <v>45.17</v>
      </c>
      <c r="BQ31" s="119">
        <v>0</v>
      </c>
      <c r="BR31" s="119">
        <v>0</v>
      </c>
      <c r="BS31" s="419">
        <v>0</v>
      </c>
      <c r="BT31" s="419">
        <v>1.66</v>
      </c>
      <c r="BU31" s="463">
        <v>219.816</v>
      </c>
      <c r="BV31" s="119">
        <v>660.30600000000004</v>
      </c>
      <c r="BW31" s="119">
        <v>269.45</v>
      </c>
      <c r="BX31" s="119">
        <v>453.46799999999996</v>
      </c>
      <c r="BY31" s="119">
        <v>214.33500000000001</v>
      </c>
      <c r="BZ31" s="119">
        <v>0</v>
      </c>
      <c r="CA31" s="119">
        <v>0</v>
      </c>
      <c r="CB31" s="119">
        <v>97.301000000000002</v>
      </c>
      <c r="CC31" s="119">
        <v>14.054999999999998</v>
      </c>
      <c r="CD31" s="119">
        <v>0</v>
      </c>
      <c r="CE31" s="119">
        <v>0</v>
      </c>
      <c r="CF31" s="119">
        <v>172.446</v>
      </c>
      <c r="CG31" s="119">
        <v>402.952</v>
      </c>
      <c r="CH31" s="521">
        <f t="shared" si="17"/>
        <v>0.83313316592058806</v>
      </c>
      <c r="CJ31" s="45"/>
    </row>
    <row r="32" spans="1:88">
      <c r="A32" s="235" t="s">
        <v>118</v>
      </c>
      <c r="B32" s="69">
        <v>0</v>
      </c>
      <c r="C32" s="69">
        <v>0</v>
      </c>
      <c r="D32" s="69">
        <v>0</v>
      </c>
      <c r="E32" s="69">
        <v>0</v>
      </c>
      <c r="F32" s="69">
        <v>0</v>
      </c>
      <c r="G32" s="69">
        <v>176.99</v>
      </c>
      <c r="H32" s="69">
        <v>0</v>
      </c>
      <c r="I32" s="69">
        <v>0</v>
      </c>
      <c r="J32" s="69">
        <v>0</v>
      </c>
      <c r="K32" s="69">
        <v>0</v>
      </c>
      <c r="L32" s="69">
        <v>0</v>
      </c>
      <c r="M32" s="238">
        <v>0</v>
      </c>
      <c r="N32" s="69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69">
        <v>0</v>
      </c>
      <c r="X32" s="69">
        <v>0</v>
      </c>
      <c r="Y32" s="238">
        <v>0</v>
      </c>
      <c r="Z32" s="118">
        <v>0</v>
      </c>
      <c r="AA32" s="119">
        <v>21</v>
      </c>
      <c r="AB32" s="119">
        <v>149.05000000000001</v>
      </c>
      <c r="AC32" s="119">
        <v>112.88</v>
      </c>
      <c r="AD32" s="119">
        <v>76.34</v>
      </c>
      <c r="AE32" s="119">
        <v>225.06</v>
      </c>
      <c r="AF32" s="119">
        <v>78.7</v>
      </c>
      <c r="AG32" s="119">
        <v>2.4</v>
      </c>
      <c r="AH32" s="119">
        <v>0</v>
      </c>
      <c r="AI32" s="119">
        <v>0</v>
      </c>
      <c r="AJ32" s="119">
        <v>0</v>
      </c>
      <c r="AK32" s="119">
        <v>198.09</v>
      </c>
      <c r="AL32" s="118">
        <v>164.661</v>
      </c>
      <c r="AM32" s="119">
        <v>188.34200000000001</v>
      </c>
      <c r="AN32" s="119">
        <v>458.51400000000001</v>
      </c>
      <c r="AO32" s="119">
        <v>472.32</v>
      </c>
      <c r="AP32" s="119">
        <v>739.23</v>
      </c>
      <c r="AQ32" s="119">
        <v>843.22500000000002</v>
      </c>
      <c r="AR32" s="119">
        <v>339.19499999999999</v>
      </c>
      <c r="AS32" s="119">
        <v>73.921999999999997</v>
      </c>
      <c r="AT32" s="119">
        <v>0.6</v>
      </c>
      <c r="AU32" s="119">
        <v>0</v>
      </c>
      <c r="AV32" s="119">
        <v>0</v>
      </c>
      <c r="AW32" s="119">
        <v>0</v>
      </c>
      <c r="AX32" s="118">
        <v>38.5</v>
      </c>
      <c r="AY32" s="119">
        <v>19.2</v>
      </c>
      <c r="AZ32" s="119">
        <v>0</v>
      </c>
      <c r="BA32" s="119">
        <v>35.299999999999997</v>
      </c>
      <c r="BB32" s="119">
        <v>22.67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0</v>
      </c>
      <c r="BI32" s="119">
        <v>0</v>
      </c>
      <c r="BJ32" s="118">
        <v>0</v>
      </c>
      <c r="BK32" s="119">
        <v>0</v>
      </c>
      <c r="BL32" s="119">
        <v>0</v>
      </c>
      <c r="BM32" s="119">
        <v>0</v>
      </c>
      <c r="BN32" s="119">
        <v>0</v>
      </c>
      <c r="BO32" s="119">
        <v>21.6</v>
      </c>
      <c r="BP32" s="119">
        <v>40.159999999999997</v>
      </c>
      <c r="BQ32" s="119">
        <v>0.06</v>
      </c>
      <c r="BR32" s="119">
        <v>0</v>
      </c>
      <c r="BS32" s="419">
        <v>0</v>
      </c>
      <c r="BT32" s="419">
        <v>0</v>
      </c>
      <c r="BU32" s="463">
        <v>12.1</v>
      </c>
      <c r="BV32" s="119">
        <v>216.67</v>
      </c>
      <c r="BW32" s="119">
        <v>130.63</v>
      </c>
      <c r="BX32" s="119">
        <v>196.1</v>
      </c>
      <c r="BY32" s="119">
        <v>38</v>
      </c>
      <c r="BZ32" s="119">
        <v>110.4</v>
      </c>
      <c r="CA32" s="119">
        <v>0</v>
      </c>
      <c r="CB32" s="119">
        <v>14.25</v>
      </c>
      <c r="CC32" s="119">
        <v>3.5999999999999996</v>
      </c>
      <c r="CD32" s="119">
        <v>0</v>
      </c>
      <c r="CE32" s="119">
        <v>14.100000000000001</v>
      </c>
      <c r="CF32" s="119">
        <v>264.7</v>
      </c>
      <c r="CG32" s="119">
        <v>303.90000000000003</v>
      </c>
      <c r="CH32" s="521">
        <f t="shared" si="17"/>
        <v>24.115702479338847</v>
      </c>
      <c r="CJ32" s="45"/>
    </row>
    <row r="33" spans="1:88">
      <c r="A33" s="237" t="s">
        <v>120</v>
      </c>
      <c r="B33" s="138">
        <v>0</v>
      </c>
      <c r="C33" s="138">
        <v>7.81000000000006</v>
      </c>
      <c r="D33" s="138">
        <v>16.7</v>
      </c>
      <c r="E33" s="138">
        <v>0</v>
      </c>
      <c r="F33" s="138">
        <v>0</v>
      </c>
      <c r="G33" s="138">
        <v>9.7999999999992706</v>
      </c>
      <c r="H33" s="138">
        <v>0</v>
      </c>
      <c r="I33" s="138">
        <v>0</v>
      </c>
      <c r="J33" s="138">
        <v>0</v>
      </c>
      <c r="K33" s="138">
        <v>0</v>
      </c>
      <c r="L33" s="138">
        <v>6.5299999999951996</v>
      </c>
      <c r="M33" s="223">
        <v>1.35000000000036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223">
        <v>0</v>
      </c>
      <c r="Z33" s="137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137">
        <v>0</v>
      </c>
      <c r="AM33" s="138">
        <v>0</v>
      </c>
      <c r="AN33" s="138">
        <v>0</v>
      </c>
      <c r="AO33" s="138">
        <v>0</v>
      </c>
      <c r="AP33" s="138">
        <v>0</v>
      </c>
      <c r="AQ33" s="138">
        <v>0</v>
      </c>
      <c r="AR33" s="138">
        <v>0</v>
      </c>
      <c r="AS33" s="138">
        <v>0</v>
      </c>
      <c r="AT33" s="138">
        <v>0</v>
      </c>
      <c r="AU33" s="138">
        <v>0</v>
      </c>
      <c r="AV33" s="138">
        <v>0</v>
      </c>
      <c r="AW33" s="138">
        <v>0</v>
      </c>
      <c r="AX33" s="137">
        <v>163.02800000000002</v>
      </c>
      <c r="AY33" s="138">
        <v>5.0609999999999999</v>
      </c>
      <c r="AZ33" s="138">
        <v>0</v>
      </c>
      <c r="BA33" s="138">
        <v>0</v>
      </c>
      <c r="BB33" s="138">
        <v>0</v>
      </c>
      <c r="BC33" s="138">
        <v>0</v>
      </c>
      <c r="BD33" s="138">
        <v>0.18432367385011025</v>
      </c>
      <c r="BE33" s="138">
        <v>0.22992802804012374</v>
      </c>
      <c r="BF33" s="138">
        <v>1.4162278878088947</v>
      </c>
      <c r="BG33" s="138">
        <v>2.1420273467759063</v>
      </c>
      <c r="BH33" s="138">
        <v>66.412578863219622</v>
      </c>
      <c r="BI33" s="138">
        <v>146.89794942773113</v>
      </c>
      <c r="BJ33" s="137">
        <v>0</v>
      </c>
      <c r="BK33" s="138">
        <v>0</v>
      </c>
      <c r="BL33" s="138">
        <v>0</v>
      </c>
      <c r="BM33" s="138">
        <v>0</v>
      </c>
      <c r="BN33" s="138">
        <v>0</v>
      </c>
      <c r="BO33" s="138">
        <v>0</v>
      </c>
      <c r="BP33" s="138">
        <v>0</v>
      </c>
      <c r="BQ33" s="138">
        <v>0</v>
      </c>
      <c r="BR33" s="138">
        <v>0</v>
      </c>
      <c r="BS33" s="420">
        <v>0</v>
      </c>
      <c r="BT33" s="420">
        <v>0</v>
      </c>
      <c r="BU33" s="439">
        <v>0</v>
      </c>
      <c r="BV33" s="138">
        <v>0</v>
      </c>
      <c r="BW33" s="138">
        <v>0</v>
      </c>
      <c r="BX33" s="138">
        <v>0</v>
      </c>
      <c r="BY33" s="138">
        <v>0</v>
      </c>
      <c r="BZ33" s="138">
        <v>0</v>
      </c>
      <c r="CA33" s="138">
        <v>0</v>
      </c>
      <c r="CB33" s="138">
        <v>0</v>
      </c>
      <c r="CC33" s="138">
        <v>0</v>
      </c>
      <c r="CD33" s="138">
        <v>0</v>
      </c>
      <c r="CE33" s="138">
        <v>0</v>
      </c>
      <c r="CF33" s="138">
        <v>0</v>
      </c>
      <c r="CG33" s="138">
        <v>0</v>
      </c>
      <c r="CH33" s="522" t="str">
        <f t="shared" si="17"/>
        <v>-</v>
      </c>
      <c r="CJ33" s="45"/>
    </row>
    <row r="34" spans="1:88">
      <c r="A34" s="70" t="s">
        <v>59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239"/>
      <c r="CJ34" s="45"/>
    </row>
    <row r="35" spans="1:88">
      <c r="A35" s="70" t="s">
        <v>60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67"/>
      <c r="CJ35" s="45"/>
    </row>
    <row r="36" spans="1:88">
      <c r="A36" s="70" t="s">
        <v>61</v>
      </c>
      <c r="Y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</row>
    <row r="37" spans="1:88">
      <c r="Y37" s="119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</row>
    <row r="38" spans="1:88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</row>
    <row r="39" spans="1:88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</row>
    <row r="40" spans="1:88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</row>
    <row r="41" spans="1:88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</row>
    <row r="42" spans="1:88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</row>
    <row r="43" spans="1:88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</row>
    <row r="44" spans="1:88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</row>
    <row r="45" spans="1:88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</row>
    <row r="46" spans="1:88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</row>
    <row r="47" spans="1:88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</row>
    <row r="48" spans="1:88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</row>
    <row r="49" spans="68:85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</row>
    <row r="50" spans="68:85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</row>
    <row r="51" spans="68:85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</row>
    <row r="52" spans="68:85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</row>
    <row r="53" spans="68:85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</row>
    <row r="54" spans="68:85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</row>
    <row r="55" spans="68:85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</row>
    <row r="56" spans="68:85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</row>
    <row r="57" spans="68:85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</row>
    <row r="58" spans="68:85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</row>
    <row r="59" spans="68:85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</row>
    <row r="60" spans="68:85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</row>
    <row r="61" spans="68:85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</row>
    <row r="62" spans="68:85">
      <c r="BQ62"/>
      <c r="BR62"/>
    </row>
    <row r="63" spans="68:85">
      <c r="BQ63"/>
      <c r="BR63"/>
    </row>
  </sheetData>
  <sortState ref="BQ39:BR63">
    <sortCondition descending="1" ref="BR39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H41"/>
  <sheetViews>
    <sheetView showGridLines="0" zoomScale="90" zoomScaleNormal="90" workbookViewId="0">
      <pane xSplit="1" ySplit="7" topLeftCell="BX8" activePane="bottomRight" state="frozen"/>
      <selection pane="topRight"/>
      <selection pane="bottomLeft"/>
      <selection pane="bottomRight" activeCell="CB24" sqref="CB24"/>
    </sheetView>
  </sheetViews>
  <sheetFormatPr baseColWidth="10" defaultColWidth="11" defaultRowHeight="15"/>
  <cols>
    <col min="1" max="1" width="13.7109375" style="45" customWidth="1"/>
    <col min="2" max="5" width="8.7109375" style="45" customWidth="1"/>
    <col min="6" max="6" width="7.85546875" style="45" customWidth="1"/>
    <col min="7" max="14" width="8.7109375" style="45" customWidth="1"/>
    <col min="15" max="15" width="9.7109375" style="45" customWidth="1"/>
    <col min="16" max="22" width="8.7109375" style="45" customWidth="1"/>
    <col min="23" max="23" width="9.7109375" style="45" customWidth="1"/>
    <col min="24" max="25" width="8.7109375" style="45" customWidth="1"/>
    <col min="26" max="65" width="9.140625" style="45" customWidth="1"/>
    <col min="66" max="85" width="10.85546875" style="45" customWidth="1"/>
    <col min="86" max="86" width="12.5703125" style="45" customWidth="1"/>
    <col min="87" max="87" width="12.140625" customWidth="1"/>
  </cols>
  <sheetData>
    <row r="1" spans="1:86">
      <c r="A1" s="74" t="s">
        <v>30</v>
      </c>
    </row>
    <row r="2" spans="1:86">
      <c r="A2" s="74"/>
    </row>
    <row r="3" spans="1:86" ht="15" customHeight="1">
      <c r="A3" s="75" t="s">
        <v>186</v>
      </c>
    </row>
    <row r="4" spans="1:86">
      <c r="A4" s="48" t="s">
        <v>187</v>
      </c>
    </row>
    <row r="5" spans="1:86">
      <c r="A5" s="48" t="s">
        <v>181</v>
      </c>
    </row>
    <row r="6" spans="1:86">
      <c r="A6" s="660" t="s">
        <v>105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9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9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78">
        <v>2024</v>
      </c>
      <c r="BK6" s="679"/>
      <c r="BL6" s="679"/>
      <c r="BM6" s="679"/>
      <c r="BN6" s="679"/>
      <c r="BO6" s="679"/>
      <c r="BP6" s="679"/>
      <c r="BQ6" s="679"/>
      <c r="BR6" s="679"/>
      <c r="BS6" s="679"/>
      <c r="BT6" s="679"/>
      <c r="BU6" s="680"/>
      <c r="BV6" s="678">
        <v>2025</v>
      </c>
      <c r="BW6" s="638"/>
      <c r="BX6" s="638"/>
      <c r="BY6" s="680"/>
      <c r="BZ6" s="680"/>
      <c r="CA6" s="680"/>
      <c r="CB6" s="680"/>
      <c r="CC6" s="680"/>
      <c r="CD6" s="680"/>
      <c r="CE6" s="680"/>
      <c r="CF6" s="680"/>
      <c r="CG6" s="680"/>
      <c r="CH6" s="681"/>
    </row>
    <row r="7" spans="1:86" ht="25.5">
      <c r="A7" s="661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78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77" t="s">
        <v>46</v>
      </c>
      <c r="BV7" s="631" t="s">
        <v>35</v>
      </c>
      <c r="BW7" s="631" t="s">
        <v>36</v>
      </c>
      <c r="BX7" s="631" t="s">
        <v>37</v>
      </c>
      <c r="BY7" s="631" t="s">
        <v>38</v>
      </c>
      <c r="BZ7" s="631" t="s">
        <v>39</v>
      </c>
      <c r="CA7" s="631" t="s">
        <v>40</v>
      </c>
      <c r="CB7" s="631" t="s">
        <v>41</v>
      </c>
      <c r="CC7" s="631" t="s">
        <v>42</v>
      </c>
      <c r="CD7" s="631" t="s">
        <v>43</v>
      </c>
      <c r="CE7" s="631" t="s">
        <v>44</v>
      </c>
      <c r="CF7" s="631" t="s">
        <v>45</v>
      </c>
      <c r="CG7" s="628" t="s">
        <v>46</v>
      </c>
      <c r="CH7" s="41" t="str">
        <f>'Cdr 10'!CH8</f>
        <v>Var. % 
Dic 25/24</v>
      </c>
    </row>
    <row r="8" spans="1:86">
      <c r="A8" s="146" t="s">
        <v>48</v>
      </c>
      <c r="B8" s="225">
        <f t="shared" ref="B8:Y8" si="0">+SUM(B9:B22)</f>
        <v>7097.0867422000019</v>
      </c>
      <c r="C8" s="225">
        <f t="shared" si="0"/>
        <v>9431.5927913999985</v>
      </c>
      <c r="D8" s="225">
        <f t="shared" si="0"/>
        <v>9174.8434249999991</v>
      </c>
      <c r="E8" s="225">
        <f t="shared" si="0"/>
        <v>6552.0797410000005</v>
      </c>
      <c r="F8" s="225">
        <f t="shared" si="0"/>
        <v>6209.6831199999988</v>
      </c>
      <c r="G8" s="225">
        <f t="shared" si="0"/>
        <v>7258.6822732000001</v>
      </c>
      <c r="H8" s="225">
        <f t="shared" si="0"/>
        <v>6678.3681599999991</v>
      </c>
      <c r="I8" s="225">
        <f t="shared" si="0"/>
        <v>7153.350618800001</v>
      </c>
      <c r="J8" s="225">
        <f t="shared" si="0"/>
        <v>4604.7867201999989</v>
      </c>
      <c r="K8" s="225">
        <f t="shared" si="0"/>
        <v>7516.8875310000003</v>
      </c>
      <c r="L8" s="225">
        <f t="shared" si="0"/>
        <v>7083.4016619999993</v>
      </c>
      <c r="M8" s="229">
        <f t="shared" si="0"/>
        <v>6229.3976478600007</v>
      </c>
      <c r="N8" s="225">
        <f t="shared" si="0"/>
        <v>7636.6786121661889</v>
      </c>
      <c r="O8" s="225">
        <f t="shared" si="0"/>
        <v>12562.218377000218</v>
      </c>
      <c r="P8" s="225">
        <f t="shared" si="0"/>
        <v>7750.5803068444993</v>
      </c>
      <c r="Q8" s="225">
        <f t="shared" si="0"/>
        <v>5320.4956724666699</v>
      </c>
      <c r="R8" s="225">
        <f t="shared" si="0"/>
        <v>4887.4851001999032</v>
      </c>
      <c r="S8" s="225">
        <f t="shared" si="0"/>
        <v>7083.6664970002394</v>
      </c>
      <c r="T8" s="225">
        <f t="shared" si="0"/>
        <v>8473.0853485014668</v>
      </c>
      <c r="U8" s="225">
        <f t="shared" si="0"/>
        <v>8266.7546922317397</v>
      </c>
      <c r="V8" s="225">
        <f t="shared" si="0"/>
        <v>9449.9041088795311</v>
      </c>
      <c r="W8" s="225">
        <f t="shared" si="0"/>
        <v>11691.266495569731</v>
      </c>
      <c r="X8" s="225">
        <f t="shared" si="0"/>
        <v>8042.0985439792694</v>
      </c>
      <c r="Y8" s="229">
        <f t="shared" si="0"/>
        <v>9198.9418307093802</v>
      </c>
      <c r="Z8" s="147">
        <f t="shared" ref="Z8:AQ8" si="1">SUM(Z9:Z22)</f>
        <v>8495.02</v>
      </c>
      <c r="AA8" s="148">
        <f t="shared" si="1"/>
        <v>13399.400000000001</v>
      </c>
      <c r="AB8" s="148">
        <f t="shared" si="1"/>
        <v>11347.669999999998</v>
      </c>
      <c r="AC8" s="148">
        <f t="shared" si="1"/>
        <v>6960.16</v>
      </c>
      <c r="AD8" s="148">
        <f t="shared" si="1"/>
        <v>8633.2899999999991</v>
      </c>
      <c r="AE8" s="148">
        <f t="shared" si="1"/>
        <v>5396.31</v>
      </c>
      <c r="AF8" s="148">
        <f t="shared" si="1"/>
        <v>5508.5300000000007</v>
      </c>
      <c r="AG8" s="148">
        <f t="shared" si="1"/>
        <v>6579.18</v>
      </c>
      <c r="AH8" s="148">
        <f t="shared" si="1"/>
        <v>3965.2999999999997</v>
      </c>
      <c r="AI8" s="148">
        <f t="shared" si="1"/>
        <v>5854.86</v>
      </c>
      <c r="AJ8" s="148">
        <f t="shared" si="1"/>
        <v>10952.9</v>
      </c>
      <c r="AK8" s="148">
        <f t="shared" si="1"/>
        <v>7385.45</v>
      </c>
      <c r="AL8" s="147">
        <f t="shared" si="1"/>
        <v>12347.100341683399</v>
      </c>
      <c r="AM8" s="148">
        <f t="shared" si="1"/>
        <v>9924.8039285182895</v>
      </c>
      <c r="AN8" s="148">
        <f t="shared" si="1"/>
        <v>9176.7529630761783</v>
      </c>
      <c r="AO8" s="148">
        <f t="shared" si="1"/>
        <v>8375.1930368216708</v>
      </c>
      <c r="AP8" s="148">
        <f t="shared" si="1"/>
        <v>6335.0650521134703</v>
      </c>
      <c r="AQ8" s="148">
        <f t="shared" si="1"/>
        <v>6444.2747837611587</v>
      </c>
      <c r="AR8" s="148">
        <f t="shared" ref="AR8:AW8" si="2">SUM(AR9:AR22)</f>
        <v>4379.6755630985208</v>
      </c>
      <c r="AS8" s="148">
        <f t="shared" si="2"/>
        <v>5667.3195572230097</v>
      </c>
      <c r="AT8" s="148">
        <f t="shared" si="2"/>
        <v>6108.645314910771</v>
      </c>
      <c r="AU8" s="148">
        <f t="shared" si="2"/>
        <v>11496.073393481649</v>
      </c>
      <c r="AV8" s="148">
        <f t="shared" si="2"/>
        <v>10122.307422727679</v>
      </c>
      <c r="AW8" s="148">
        <f t="shared" si="2"/>
        <v>7110.8204788667608</v>
      </c>
      <c r="AX8" s="147">
        <f t="shared" ref="AX8:BE8" si="3">SUM(AX9:AX22)</f>
        <v>7424.5598517420522</v>
      </c>
      <c r="AY8" s="147">
        <f t="shared" si="3"/>
        <v>13324.324481173677</v>
      </c>
      <c r="AZ8" s="147">
        <f t="shared" si="3"/>
        <v>12570.376284861197</v>
      </c>
      <c r="BA8" s="147">
        <f t="shared" si="3"/>
        <v>6869.748760722252</v>
      </c>
      <c r="BB8" s="147">
        <f t="shared" si="3"/>
        <v>4692.3510969988001</v>
      </c>
      <c r="BC8" s="147">
        <f t="shared" si="3"/>
        <v>6697.1962424183748</v>
      </c>
      <c r="BD8" s="147">
        <f t="shared" si="3"/>
        <v>9883.5782523453126</v>
      </c>
      <c r="BE8" s="147">
        <f t="shared" si="3"/>
        <v>8780.68520473631</v>
      </c>
      <c r="BF8" s="147">
        <f t="shared" ref="BF8:BG8" si="4">SUM(BF9:BF22)</f>
        <v>11270.550872169499</v>
      </c>
      <c r="BG8" s="147">
        <f t="shared" si="4"/>
        <v>10026.982851368646</v>
      </c>
      <c r="BH8" s="147">
        <f t="shared" ref="BH8:BI8" si="5">SUM(BH9:BH22)</f>
        <v>10181.600924560396</v>
      </c>
      <c r="BI8" s="147">
        <f t="shared" si="5"/>
        <v>12464.214753027925</v>
      </c>
      <c r="BJ8" s="147">
        <f t="shared" ref="BJ8:BN8" si="6">SUM(BJ9:BJ22)</f>
        <v>12741.589999999998</v>
      </c>
      <c r="BK8" s="148">
        <f t="shared" si="6"/>
        <v>7573.0000000000009</v>
      </c>
      <c r="BL8" s="148">
        <f t="shared" si="6"/>
        <v>9152.2999999999993</v>
      </c>
      <c r="BM8" s="148">
        <f t="shared" ref="BM8" si="7">SUM(BM9:BM22)</f>
        <v>10759.830000000002</v>
      </c>
      <c r="BN8" s="216">
        <f t="shared" si="6"/>
        <v>10880.230000000001</v>
      </c>
      <c r="BO8" s="216">
        <f t="shared" ref="BO8:BR8" si="8">SUM(BO9:BO22)</f>
        <v>9813.5</v>
      </c>
      <c r="BP8" s="216">
        <f t="shared" si="8"/>
        <v>10898.98</v>
      </c>
      <c r="BQ8" s="216">
        <f t="shared" si="8"/>
        <v>10148.580000000002</v>
      </c>
      <c r="BR8" s="216">
        <f t="shared" si="8"/>
        <v>6300.1940000000004</v>
      </c>
      <c r="BS8" s="216">
        <f t="shared" ref="BS8:BU8" si="9">SUM(BS9:BS22)</f>
        <v>13302.045</v>
      </c>
      <c r="BT8" s="216">
        <f t="shared" ref="BT8" si="10">SUM(BT9:BT22)</f>
        <v>7642.93</v>
      </c>
      <c r="BU8" s="216">
        <f t="shared" si="9"/>
        <v>8400.4679999999989</v>
      </c>
      <c r="BV8" s="147">
        <f t="shared" ref="BV8:BY8" si="11">SUM(BV9:BV22)</f>
        <v>12843.384351324972</v>
      </c>
      <c r="BW8" s="148">
        <f t="shared" ref="BW8:BX8" si="12">SUM(BW9:BW22)</f>
        <v>13958.95972518063</v>
      </c>
      <c r="BX8" s="148">
        <f t="shared" si="12"/>
        <v>11093.941668851032</v>
      </c>
      <c r="BY8" s="148">
        <f t="shared" si="11"/>
        <v>6953.7053086478818</v>
      </c>
      <c r="BZ8" s="216">
        <f t="shared" ref="BZ8:CC8" si="13">SUM(BZ9:BZ22)</f>
        <v>6336.0638765376352</v>
      </c>
      <c r="CA8" s="216">
        <f t="shared" ref="CA8:CB8" si="14">SUM(CA9:CA22)</f>
        <v>7719.6381871002395</v>
      </c>
      <c r="CB8" s="216">
        <f t="shared" si="14"/>
        <v>9281.3343443029607</v>
      </c>
      <c r="CC8" s="216">
        <f t="shared" si="13"/>
        <v>9679.19920592362</v>
      </c>
      <c r="CD8" s="216">
        <f t="shared" ref="CD8:CG8" si="15">SUM(CD9:CD22)</f>
        <v>10429.899353754568</v>
      </c>
      <c r="CE8" s="216">
        <f t="shared" ref="CE8:CF8" si="16">SUM(CE9:CE22)</f>
        <v>11012.800408462275</v>
      </c>
      <c r="CF8" s="216">
        <f t="shared" si="16"/>
        <v>6714.9606752797499</v>
      </c>
      <c r="CG8" s="216">
        <f t="shared" si="15"/>
        <v>10678.438316019394</v>
      </c>
      <c r="CH8" s="524">
        <f>+IFERROR(CG8/BU8-1,"-")</f>
        <v>0.27117183423821101</v>
      </c>
    </row>
    <row r="9" spans="1:86">
      <c r="A9" s="226" t="s">
        <v>106</v>
      </c>
      <c r="B9" s="227">
        <v>1471.80053</v>
      </c>
      <c r="C9" s="227">
        <v>1323.9958999999999</v>
      </c>
      <c r="D9" s="227">
        <v>1620.72504</v>
      </c>
      <c r="E9" s="227">
        <v>1486.9294500000001</v>
      </c>
      <c r="F9" s="227">
        <v>1737.7139999999999</v>
      </c>
      <c r="G9" s="227">
        <v>1469.7965099999999</v>
      </c>
      <c r="H9" s="227">
        <v>1646.7858450000001</v>
      </c>
      <c r="I9" s="227">
        <v>1890.6062899999999</v>
      </c>
      <c r="J9" s="227">
        <v>1818.6061099999999</v>
      </c>
      <c r="K9" s="227">
        <v>2138.1731150000001</v>
      </c>
      <c r="L9" s="227">
        <v>1558.4621299999999</v>
      </c>
      <c r="M9" s="230">
        <v>943.07804950000002</v>
      </c>
      <c r="N9" s="227">
        <v>1646.4982361661901</v>
      </c>
      <c r="O9" s="227">
        <v>1848.0172170002199</v>
      </c>
      <c r="P9" s="227">
        <v>1718.7063532445</v>
      </c>
      <c r="Q9" s="227">
        <v>2130.9636292666701</v>
      </c>
      <c r="R9" s="227">
        <v>764.35716619990399</v>
      </c>
      <c r="S9" s="227">
        <v>2006.16905132024</v>
      </c>
      <c r="T9" s="227">
        <v>2114.7939834628</v>
      </c>
      <c r="U9" s="227">
        <v>1876.56337503024</v>
      </c>
      <c r="V9" s="227">
        <v>1922.68697087953</v>
      </c>
      <c r="W9" s="227">
        <v>1887.1020932497299</v>
      </c>
      <c r="X9" s="227">
        <v>1544.96934197927</v>
      </c>
      <c r="Y9" s="230">
        <v>1129.37392130938</v>
      </c>
      <c r="Z9" s="118">
        <v>1439.8</v>
      </c>
      <c r="AA9" s="119">
        <v>1702.04</v>
      </c>
      <c r="AB9" s="119">
        <v>2037.97</v>
      </c>
      <c r="AC9" s="119">
        <v>1821.67</v>
      </c>
      <c r="AD9" s="119">
        <v>1903.26</v>
      </c>
      <c r="AE9" s="119">
        <v>1839.99</v>
      </c>
      <c r="AF9" s="119">
        <v>1691.41</v>
      </c>
      <c r="AG9" s="119">
        <v>1660.84</v>
      </c>
      <c r="AH9" s="119">
        <v>1539.24</v>
      </c>
      <c r="AI9" s="119">
        <v>1594.7</v>
      </c>
      <c r="AJ9" s="119">
        <v>1568.77</v>
      </c>
      <c r="AK9" s="119">
        <v>522.12</v>
      </c>
      <c r="AL9" s="118">
        <v>1414.7265527794</v>
      </c>
      <c r="AM9" s="119">
        <v>1521.2116814214901</v>
      </c>
      <c r="AN9" s="119">
        <v>2025.7084094015099</v>
      </c>
      <c r="AO9" s="119">
        <v>1703.63595949767</v>
      </c>
      <c r="AP9" s="119">
        <v>1813.8249026654701</v>
      </c>
      <c r="AQ9" s="119">
        <v>1896.23328739316</v>
      </c>
      <c r="AR9" s="119">
        <v>1574.97595829852</v>
      </c>
      <c r="AS9" s="119">
        <v>1803.0467496896799</v>
      </c>
      <c r="AT9" s="119">
        <v>1906.5590293774401</v>
      </c>
      <c r="AU9" s="119">
        <v>1527.3341048249999</v>
      </c>
      <c r="AV9" s="119">
        <v>1808.9028185843299</v>
      </c>
      <c r="AW9" s="119">
        <v>1372.2993022667599</v>
      </c>
      <c r="AX9" s="118">
        <v>1924.7047819376003</v>
      </c>
      <c r="AY9" s="119">
        <v>2358.2084963805332</v>
      </c>
      <c r="AZ9" s="119">
        <v>2276.3858209827999</v>
      </c>
      <c r="BA9" s="119">
        <v>1827.8353568612667</v>
      </c>
      <c r="BB9" s="119">
        <v>2298.5642409980005</v>
      </c>
      <c r="BC9" s="119">
        <v>2210.2009462721344</v>
      </c>
      <c r="BD9" s="119">
        <v>2059.3379528242672</v>
      </c>
      <c r="BE9" s="119">
        <v>2807.801604768043</v>
      </c>
      <c r="BF9" s="119">
        <v>2733.0665504958456</v>
      </c>
      <c r="BG9" s="119">
        <v>2663.282010728647</v>
      </c>
      <c r="BH9" s="119">
        <v>2951.065327560395</v>
      </c>
      <c r="BI9" s="119">
        <v>2283.2573122279236</v>
      </c>
      <c r="BJ9" s="118">
        <v>2449.58</v>
      </c>
      <c r="BK9" s="119">
        <v>2968.53</v>
      </c>
      <c r="BL9" s="119">
        <v>2988.21</v>
      </c>
      <c r="BM9" s="119">
        <v>3158.44</v>
      </c>
      <c r="BN9" s="119">
        <v>3329.81</v>
      </c>
      <c r="BO9" s="119">
        <v>3369.34</v>
      </c>
      <c r="BP9" s="119">
        <v>4006.89</v>
      </c>
      <c r="BQ9" s="119">
        <v>3631.34</v>
      </c>
      <c r="BR9" s="119">
        <v>3429.6120000000001</v>
      </c>
      <c r="BS9" s="119">
        <v>3240.433</v>
      </c>
      <c r="BT9" s="119">
        <v>3447.57</v>
      </c>
      <c r="BU9" s="119">
        <v>2638.614</v>
      </c>
      <c r="BV9" s="118">
        <v>3320.5730819089713</v>
      </c>
      <c r="BW9" s="119">
        <v>4207.2773984232981</v>
      </c>
      <c r="BX9" s="119">
        <v>4046.0692815176963</v>
      </c>
      <c r="BY9" s="119">
        <v>3644.5674747145486</v>
      </c>
      <c r="BZ9" s="119">
        <v>4272.3349905376353</v>
      </c>
      <c r="CA9" s="119">
        <v>4192.5590363669044</v>
      </c>
      <c r="CB9" s="119">
        <v>3977.2119010917613</v>
      </c>
      <c r="CC9" s="119">
        <v>4403.6066615236186</v>
      </c>
      <c r="CD9" s="119">
        <v>4316.162120487902</v>
      </c>
      <c r="CE9" s="119">
        <v>4122.752641062275</v>
      </c>
      <c r="CF9" s="119">
        <v>4333.7467612797509</v>
      </c>
      <c r="CG9" s="119">
        <v>2084.1611787260604</v>
      </c>
      <c r="CH9" s="521">
        <f t="shared" ref="CH9:CH22" si="17">+IFERROR(CG9/BU9-1,"-")</f>
        <v>-0.2101303264797123</v>
      </c>
    </row>
    <row r="10" spans="1:86">
      <c r="A10" s="226" t="s">
        <v>182</v>
      </c>
      <c r="B10" s="227">
        <v>195.49879999999999</v>
      </c>
      <c r="C10" s="227">
        <v>146.07812999999999</v>
      </c>
      <c r="D10" s="227">
        <v>150.290145</v>
      </c>
      <c r="E10" s="227">
        <v>68.447451999999998</v>
      </c>
      <c r="F10" s="227">
        <v>148.8937</v>
      </c>
      <c r="G10" s="227">
        <v>104.20246</v>
      </c>
      <c r="H10" s="227">
        <v>140.79909000000001</v>
      </c>
      <c r="I10" s="227">
        <v>154.16247999999999</v>
      </c>
      <c r="J10" s="227">
        <v>89.724559999999997</v>
      </c>
      <c r="K10" s="227">
        <v>48.611930000000001</v>
      </c>
      <c r="L10" s="227">
        <v>39.512452000000003</v>
      </c>
      <c r="M10" s="230">
        <v>16.27035536</v>
      </c>
      <c r="N10" s="227">
        <v>0</v>
      </c>
      <c r="O10" s="227">
        <v>0</v>
      </c>
      <c r="P10" s="227">
        <v>0</v>
      </c>
      <c r="Q10" s="227">
        <v>138.65379999999999</v>
      </c>
      <c r="R10" s="227">
        <v>15.5</v>
      </c>
      <c r="S10" s="227">
        <v>5.9660840799999999</v>
      </c>
      <c r="T10" s="227">
        <v>83.821342971999997</v>
      </c>
      <c r="U10" s="227">
        <v>9.3390000000000004</v>
      </c>
      <c r="V10" s="227">
        <v>36.714599999999997</v>
      </c>
      <c r="W10" s="227">
        <v>85.6404</v>
      </c>
      <c r="X10" s="227">
        <v>0</v>
      </c>
      <c r="Y10" s="230">
        <v>45.484400000000001</v>
      </c>
      <c r="Z10" s="118">
        <v>59.99</v>
      </c>
      <c r="AA10" s="119">
        <v>178.98</v>
      </c>
      <c r="AB10" s="119">
        <v>51.91</v>
      </c>
      <c r="AC10" s="119">
        <v>115.12</v>
      </c>
      <c r="AD10" s="119">
        <v>61.42</v>
      </c>
      <c r="AE10" s="119">
        <v>27.43</v>
      </c>
      <c r="AF10" s="119">
        <v>64.25</v>
      </c>
      <c r="AG10" s="119">
        <v>76.77</v>
      </c>
      <c r="AH10" s="119">
        <v>15.49</v>
      </c>
      <c r="AI10" s="119">
        <v>0</v>
      </c>
      <c r="AJ10" s="119">
        <v>15.4</v>
      </c>
      <c r="AK10" s="119">
        <v>34.72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72.693737679999998</v>
      </c>
      <c r="AY10" s="119">
        <v>113.72767999999999</v>
      </c>
      <c r="AZ10" s="119">
        <v>46.664000000000001</v>
      </c>
      <c r="BA10" s="119">
        <v>0</v>
      </c>
      <c r="BB10" s="119">
        <v>0</v>
      </c>
      <c r="BC10" s="119">
        <v>0</v>
      </c>
      <c r="BD10" s="119">
        <v>0</v>
      </c>
      <c r="BE10" s="119">
        <v>74.796000000000006</v>
      </c>
      <c r="BF10" s="119">
        <v>99.256</v>
      </c>
      <c r="BG10" s="119">
        <v>34.351999999999997</v>
      </c>
      <c r="BH10" s="119">
        <v>1.52</v>
      </c>
      <c r="BI10" s="119">
        <v>165.376</v>
      </c>
      <c r="BJ10" s="118">
        <v>260.98</v>
      </c>
      <c r="BK10" s="119">
        <v>148.96</v>
      </c>
      <c r="BL10" s="119">
        <v>88.01</v>
      </c>
      <c r="BM10" s="119">
        <v>59.28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119">
        <v>0</v>
      </c>
      <c r="BV10" s="118">
        <v>0</v>
      </c>
      <c r="BW10" s="119">
        <v>0</v>
      </c>
      <c r="BX10" s="119">
        <v>0</v>
      </c>
      <c r="BY10" s="119">
        <v>0</v>
      </c>
      <c r="BZ10" s="119">
        <v>0</v>
      </c>
      <c r="CA10" s="119">
        <v>0</v>
      </c>
      <c r="CB10" s="119">
        <v>0</v>
      </c>
      <c r="CC10" s="119">
        <v>0</v>
      </c>
      <c r="CD10" s="119">
        <v>0</v>
      </c>
      <c r="CE10" s="119">
        <v>0</v>
      </c>
      <c r="CF10" s="119">
        <v>0</v>
      </c>
      <c r="CG10" s="119">
        <v>0</v>
      </c>
      <c r="CH10" s="521" t="str">
        <f t="shared" si="17"/>
        <v>-</v>
      </c>
    </row>
    <row r="11" spans="1:86">
      <c r="A11" s="226" t="s">
        <v>183</v>
      </c>
      <c r="B11" s="227">
        <v>1011.1106</v>
      </c>
      <c r="C11" s="227">
        <v>1170.5975000000001</v>
      </c>
      <c r="D11" s="227">
        <v>929.04750000000001</v>
      </c>
      <c r="E11" s="227">
        <v>911.09199999999998</v>
      </c>
      <c r="F11" s="227">
        <v>942.78160000000003</v>
      </c>
      <c r="G11" s="227">
        <v>977.42849999999999</v>
      </c>
      <c r="H11" s="227">
        <v>689.4375</v>
      </c>
      <c r="I11" s="227">
        <v>696.17899999999997</v>
      </c>
      <c r="J11" s="227">
        <v>298.21449999999999</v>
      </c>
      <c r="K11" s="227">
        <v>962.35170000000005</v>
      </c>
      <c r="L11" s="227">
        <v>719.92178000000001</v>
      </c>
      <c r="M11" s="230">
        <v>830.99296000000004</v>
      </c>
      <c r="N11" s="227">
        <v>0</v>
      </c>
      <c r="O11" s="227">
        <v>0</v>
      </c>
      <c r="P11" s="227">
        <v>0</v>
      </c>
      <c r="Q11" s="227">
        <v>0</v>
      </c>
      <c r="R11" s="227">
        <v>0</v>
      </c>
      <c r="S11" s="227">
        <v>0</v>
      </c>
      <c r="T11" s="227">
        <v>0</v>
      </c>
      <c r="U11" s="227">
        <v>0</v>
      </c>
      <c r="V11" s="227">
        <v>0</v>
      </c>
      <c r="W11" s="227">
        <v>0</v>
      </c>
      <c r="X11" s="227">
        <v>0</v>
      </c>
      <c r="Y11" s="230">
        <v>0</v>
      </c>
      <c r="Z11" s="118">
        <v>601.87</v>
      </c>
      <c r="AA11" s="119">
        <v>1335.41</v>
      </c>
      <c r="AB11" s="119">
        <v>958.63</v>
      </c>
      <c r="AC11" s="119">
        <v>554.08000000000004</v>
      </c>
      <c r="AD11" s="119">
        <v>936.79</v>
      </c>
      <c r="AE11" s="119">
        <v>519.28</v>
      </c>
      <c r="AF11" s="119">
        <v>452.14</v>
      </c>
      <c r="AG11" s="119">
        <v>533.36</v>
      </c>
      <c r="AH11" s="119">
        <v>171.04</v>
      </c>
      <c r="AI11" s="119">
        <v>585.54999999999995</v>
      </c>
      <c r="AJ11" s="119">
        <v>1622.91</v>
      </c>
      <c r="AK11" s="119">
        <v>1261.67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625.04507999999998</v>
      </c>
      <c r="AY11" s="119">
        <v>1606.68652</v>
      </c>
      <c r="AZ11" s="119">
        <v>1244.6267600000001</v>
      </c>
      <c r="BA11" s="119">
        <v>399.70184000000006</v>
      </c>
      <c r="BB11" s="119">
        <v>231.33124000000001</v>
      </c>
      <c r="BC11" s="119">
        <v>495.94548000000003</v>
      </c>
      <c r="BD11" s="119">
        <v>949.37506000000008</v>
      </c>
      <c r="BE11" s="119">
        <v>616.70689999999991</v>
      </c>
      <c r="BF11" s="119">
        <v>995.23705999999993</v>
      </c>
      <c r="BG11" s="119">
        <v>919.42337999999984</v>
      </c>
      <c r="BH11" s="119">
        <v>982.60332000000005</v>
      </c>
      <c r="BI11" s="119">
        <v>1129.0466600000002</v>
      </c>
      <c r="BJ11" s="118">
        <v>799.56</v>
      </c>
      <c r="BK11" s="119">
        <v>96.92</v>
      </c>
      <c r="BL11" s="119">
        <v>894.92</v>
      </c>
      <c r="BM11" s="119">
        <v>501.8</v>
      </c>
      <c r="BN11" s="119">
        <v>1108.9100000000001</v>
      </c>
      <c r="BO11" s="119">
        <v>0</v>
      </c>
      <c r="BP11" s="119">
        <v>974.18</v>
      </c>
      <c r="BQ11" s="119">
        <v>1132.3</v>
      </c>
      <c r="BR11" s="119">
        <v>402.34</v>
      </c>
      <c r="BS11" s="119">
        <v>462.35899999999998</v>
      </c>
      <c r="BT11" s="119">
        <v>314.88</v>
      </c>
      <c r="BU11" s="119">
        <v>711.89200000000005</v>
      </c>
      <c r="BV11" s="118">
        <v>1165.7424300000002</v>
      </c>
      <c r="BW11" s="119">
        <v>1216.6574000000003</v>
      </c>
      <c r="BX11" s="119">
        <v>1019.9429200000001</v>
      </c>
      <c r="BY11" s="119">
        <v>232.22712000000001</v>
      </c>
      <c r="BZ11" s="119">
        <v>235.76354999999998</v>
      </c>
      <c r="CA11" s="119">
        <v>439.65454999999997</v>
      </c>
      <c r="CB11" s="119">
        <v>443.48829000000001</v>
      </c>
      <c r="CC11" s="119">
        <v>321.31000000000006</v>
      </c>
      <c r="CD11" s="119">
        <v>711.57531999999992</v>
      </c>
      <c r="CE11" s="119">
        <v>732.69856000000004</v>
      </c>
      <c r="CF11" s="119">
        <v>93.657719999999998</v>
      </c>
      <c r="CG11" s="119">
        <v>1121.7995500000002</v>
      </c>
      <c r="CH11" s="521">
        <f t="shared" si="17"/>
        <v>0.57580019160209717</v>
      </c>
    </row>
    <row r="12" spans="1:86">
      <c r="A12" s="226" t="s">
        <v>109</v>
      </c>
      <c r="B12" s="227">
        <v>882.66390220000005</v>
      </c>
      <c r="C12" s="227">
        <v>1288.1865964000001</v>
      </c>
      <c r="D12" s="227">
        <v>1180.00701</v>
      </c>
      <c r="E12" s="227">
        <v>773.22709499999996</v>
      </c>
      <c r="F12" s="227">
        <v>582.98736499999995</v>
      </c>
      <c r="G12" s="227">
        <v>730.19107499999996</v>
      </c>
      <c r="H12" s="227">
        <v>588.96281499999998</v>
      </c>
      <c r="I12" s="227">
        <v>671.30125380000004</v>
      </c>
      <c r="J12" s="227">
        <v>761.0353652</v>
      </c>
      <c r="K12" s="227">
        <v>772.18268</v>
      </c>
      <c r="L12" s="227">
        <v>650.55718999999999</v>
      </c>
      <c r="M12" s="230">
        <v>588.48338799999999</v>
      </c>
      <c r="N12" s="227">
        <v>1650.7936649999999</v>
      </c>
      <c r="O12" s="227">
        <v>2834.0905980000002</v>
      </c>
      <c r="P12" s="227">
        <v>1908.9599920000001</v>
      </c>
      <c r="Q12" s="227">
        <v>553.63778079999997</v>
      </c>
      <c r="R12" s="227">
        <v>1005.539992</v>
      </c>
      <c r="S12" s="227">
        <v>1484.3126087999999</v>
      </c>
      <c r="T12" s="227">
        <v>1451.8773986000001</v>
      </c>
      <c r="U12" s="227">
        <v>1570.9366980815</v>
      </c>
      <c r="V12" s="227">
        <v>1787.9110584</v>
      </c>
      <c r="W12" s="227">
        <v>2167.63341352</v>
      </c>
      <c r="X12" s="227">
        <v>1413.4348568</v>
      </c>
      <c r="Y12" s="230">
        <v>1785.9795288</v>
      </c>
      <c r="Z12" s="118">
        <v>592.12</v>
      </c>
      <c r="AA12" s="119">
        <v>1095.8800000000001</v>
      </c>
      <c r="AB12" s="119">
        <v>840.12</v>
      </c>
      <c r="AC12" s="119">
        <v>653.36</v>
      </c>
      <c r="AD12" s="119">
        <v>654.74</v>
      </c>
      <c r="AE12" s="119">
        <v>640.96</v>
      </c>
      <c r="AF12" s="119">
        <v>666.74</v>
      </c>
      <c r="AG12" s="119">
        <v>489.37</v>
      </c>
      <c r="AH12" s="119">
        <v>661.72</v>
      </c>
      <c r="AI12" s="119">
        <v>799.11</v>
      </c>
      <c r="AJ12" s="119">
        <v>1252.45</v>
      </c>
      <c r="AK12" s="119">
        <v>695.65</v>
      </c>
      <c r="AL12" s="118">
        <v>2657.2774576639999</v>
      </c>
      <c r="AM12" s="119">
        <v>1842.7555168880001</v>
      </c>
      <c r="AN12" s="119">
        <v>1777.463330608</v>
      </c>
      <c r="AO12" s="119">
        <v>1581.5109406240001</v>
      </c>
      <c r="AP12" s="119">
        <v>1610.901047288</v>
      </c>
      <c r="AQ12" s="119">
        <v>1410.0471993680001</v>
      </c>
      <c r="AR12" s="119">
        <v>464.54349079999997</v>
      </c>
      <c r="AS12" s="119">
        <v>1001.19920873333</v>
      </c>
      <c r="AT12" s="119">
        <v>1120.57682833333</v>
      </c>
      <c r="AU12" s="119">
        <v>1970.4855631999999</v>
      </c>
      <c r="AV12" s="119">
        <v>1599.1334565919999</v>
      </c>
      <c r="AW12" s="119">
        <v>1701.4096456</v>
      </c>
      <c r="AX12" s="118">
        <v>971.95761086133314</v>
      </c>
      <c r="AY12" s="119">
        <v>1445.6091478986666</v>
      </c>
      <c r="AZ12" s="119">
        <v>1409.7990786399996</v>
      </c>
      <c r="BA12" s="119">
        <v>997.26530646399999</v>
      </c>
      <c r="BB12" s="119">
        <v>579.41786560000003</v>
      </c>
      <c r="BC12" s="119">
        <v>904.78475438400017</v>
      </c>
      <c r="BD12" s="119">
        <v>670.69931184000018</v>
      </c>
      <c r="BE12" s="119">
        <v>507.07921599999992</v>
      </c>
      <c r="BF12" s="119">
        <v>997.9983148</v>
      </c>
      <c r="BG12" s="119">
        <v>609.67826463999995</v>
      </c>
      <c r="BH12" s="119">
        <v>610.92723500000011</v>
      </c>
      <c r="BI12" s="119">
        <v>978.84974040000009</v>
      </c>
      <c r="BJ12" s="118">
        <v>1093.56</v>
      </c>
      <c r="BK12" s="119">
        <v>646.09</v>
      </c>
      <c r="BL12" s="119">
        <v>672.64</v>
      </c>
      <c r="BM12" s="119">
        <v>593.85</v>
      </c>
      <c r="BN12" s="119">
        <v>610.52</v>
      </c>
      <c r="BO12" s="119">
        <v>1509.05</v>
      </c>
      <c r="BP12" s="119">
        <v>579.9</v>
      </c>
      <c r="BQ12" s="119">
        <v>890.7</v>
      </c>
      <c r="BR12" s="119">
        <v>429.63200000000001</v>
      </c>
      <c r="BS12" s="119">
        <v>577.58199999999999</v>
      </c>
      <c r="BT12" s="119">
        <v>558.41</v>
      </c>
      <c r="BU12" s="119">
        <v>637.38900000000001</v>
      </c>
      <c r="BV12" s="118">
        <v>1409.3867716160003</v>
      </c>
      <c r="BW12" s="119">
        <v>1373.8166938773329</v>
      </c>
      <c r="BX12" s="119">
        <v>930.47102653333332</v>
      </c>
      <c r="BY12" s="119">
        <v>737.51618833333328</v>
      </c>
      <c r="BZ12" s="119">
        <v>588.10330099999987</v>
      </c>
      <c r="CA12" s="119">
        <v>464.45317333333332</v>
      </c>
      <c r="CB12" s="119">
        <v>1010.8556281199999</v>
      </c>
      <c r="CC12" s="119">
        <v>728.6536623999998</v>
      </c>
      <c r="CD12" s="119">
        <v>901.78058766666686</v>
      </c>
      <c r="CE12" s="119">
        <v>988.0175352</v>
      </c>
      <c r="CF12" s="119">
        <v>830.0196989999996</v>
      </c>
      <c r="CG12" s="119">
        <v>961.31970513333317</v>
      </c>
      <c r="CH12" s="521">
        <f t="shared" si="17"/>
        <v>0.50821508550246897</v>
      </c>
    </row>
    <row r="13" spans="1:86">
      <c r="A13" s="226" t="s">
        <v>110</v>
      </c>
      <c r="B13" s="227">
        <v>2866.3272649999999</v>
      </c>
      <c r="C13" s="227">
        <v>4407.1199150000002</v>
      </c>
      <c r="D13" s="227">
        <v>3890.2825800000001</v>
      </c>
      <c r="E13" s="227">
        <v>2542.3571440000001</v>
      </c>
      <c r="F13" s="227">
        <v>2044.8502249999999</v>
      </c>
      <c r="G13" s="227">
        <v>2845.9700882000002</v>
      </c>
      <c r="H13" s="227">
        <v>2986.6477199999999</v>
      </c>
      <c r="I13" s="227">
        <v>3170.0071950000001</v>
      </c>
      <c r="J13" s="227">
        <v>1374.6191449999999</v>
      </c>
      <c r="K13" s="227">
        <v>2733.0927700000002</v>
      </c>
      <c r="L13" s="227">
        <v>3095.0146399999999</v>
      </c>
      <c r="M13" s="230">
        <v>2903.7782499999998</v>
      </c>
      <c r="N13" s="227">
        <v>3431.7034349999999</v>
      </c>
      <c r="O13" s="227">
        <v>6463.0816560000003</v>
      </c>
      <c r="P13" s="227">
        <v>3373.3119735999999</v>
      </c>
      <c r="Q13" s="227">
        <v>1913.7015024</v>
      </c>
      <c r="R13" s="227">
        <v>2500.1249939999998</v>
      </c>
      <c r="S13" s="227">
        <v>2997.3435288000001</v>
      </c>
      <c r="T13" s="227">
        <v>4053.6681411999998</v>
      </c>
      <c r="U13" s="227">
        <v>4103.6257551199997</v>
      </c>
      <c r="V13" s="227">
        <v>4721.2209323999996</v>
      </c>
      <c r="W13" s="227">
        <v>6122.3141240000004</v>
      </c>
      <c r="X13" s="227">
        <v>4406.9503851999998</v>
      </c>
      <c r="Y13" s="230">
        <v>5195.0095279999996</v>
      </c>
      <c r="Z13" s="118">
        <v>4519.3900000000003</v>
      </c>
      <c r="AA13" s="119">
        <v>7811.67</v>
      </c>
      <c r="AB13" s="119">
        <v>6594.69</v>
      </c>
      <c r="AC13" s="119">
        <v>3116.69</v>
      </c>
      <c r="AD13" s="119">
        <v>4637.8599999999997</v>
      </c>
      <c r="AE13" s="119">
        <v>1943.2</v>
      </c>
      <c r="AF13" s="119">
        <v>2505.65</v>
      </c>
      <c r="AG13" s="119">
        <v>3477.59</v>
      </c>
      <c r="AH13" s="119">
        <v>1305.02</v>
      </c>
      <c r="AI13" s="119">
        <v>2806.32</v>
      </c>
      <c r="AJ13" s="119">
        <v>6280.42</v>
      </c>
      <c r="AK13" s="119">
        <v>4516.82</v>
      </c>
      <c r="AL13" s="118">
        <v>7162.4468576400004</v>
      </c>
      <c r="AM13" s="119">
        <v>5716.7845139199999</v>
      </c>
      <c r="AN13" s="119">
        <v>4672.1049441200003</v>
      </c>
      <c r="AO13" s="119">
        <v>4259.8187207000001</v>
      </c>
      <c r="AP13" s="119">
        <v>2521.0271021600001</v>
      </c>
      <c r="AQ13" s="119">
        <v>2831.8092069999998</v>
      </c>
      <c r="AR13" s="119">
        <v>1893.1292900000001</v>
      </c>
      <c r="AS13" s="119">
        <v>2568.0306307999999</v>
      </c>
      <c r="AT13" s="119">
        <v>2827.6759532000001</v>
      </c>
      <c r="AU13" s="119">
        <v>7211.2235310566502</v>
      </c>
      <c r="AV13" s="119">
        <v>6251.7947247513503</v>
      </c>
      <c r="AW13" s="119">
        <v>3600.3161329999998</v>
      </c>
      <c r="AX13" s="118">
        <v>2928.3438609999989</v>
      </c>
      <c r="AY13" s="119">
        <v>5688.7427267999992</v>
      </c>
      <c r="AZ13" s="119">
        <v>5368.3469345999993</v>
      </c>
      <c r="BA13" s="119">
        <v>3062.5240501599988</v>
      </c>
      <c r="BB13" s="119">
        <v>1333.3052881999999</v>
      </c>
      <c r="BC13" s="119">
        <v>2562.9601835999997</v>
      </c>
      <c r="BD13" s="119">
        <v>4878.230030499999</v>
      </c>
      <c r="BE13" s="119">
        <v>3871.7253323999989</v>
      </c>
      <c r="BF13" s="119">
        <v>5315.3532602408523</v>
      </c>
      <c r="BG13" s="119">
        <v>4674.5172659999989</v>
      </c>
      <c r="BH13" s="119">
        <v>4682.9297292000001</v>
      </c>
      <c r="BI13" s="119">
        <v>5937.7164748000014</v>
      </c>
      <c r="BJ13" s="118">
        <v>6850.64</v>
      </c>
      <c r="BK13" s="119">
        <v>3112.12</v>
      </c>
      <c r="BL13" s="119">
        <v>4146.76</v>
      </c>
      <c r="BM13" s="119">
        <v>5587.73</v>
      </c>
      <c r="BN13" s="119">
        <v>4746.83</v>
      </c>
      <c r="BO13" s="119">
        <v>4560.87</v>
      </c>
      <c r="BP13" s="119">
        <v>4679.79</v>
      </c>
      <c r="BQ13" s="119">
        <v>3896.26</v>
      </c>
      <c r="BR13" s="119">
        <v>1644.7629999999999</v>
      </c>
      <c r="BS13" s="119">
        <v>8650.4609999999993</v>
      </c>
      <c r="BT13" s="119">
        <v>3060.19</v>
      </c>
      <c r="BU13" s="119">
        <v>3918.1669999999999</v>
      </c>
      <c r="BV13" s="118">
        <v>6036.9462950000016</v>
      </c>
      <c r="BW13" s="119">
        <v>5882.0928020799984</v>
      </c>
      <c r="BX13" s="119">
        <v>3983.8307204000002</v>
      </c>
      <c r="BY13" s="119">
        <v>1746.5296447999999</v>
      </c>
      <c r="BZ13" s="119">
        <v>946.09107499999993</v>
      </c>
      <c r="CA13" s="119">
        <v>1668.7955138000004</v>
      </c>
      <c r="CB13" s="119">
        <v>3487.5415642911989</v>
      </c>
      <c r="CC13" s="119">
        <v>3553.8296275999996</v>
      </c>
      <c r="CD13" s="119">
        <v>3632.4430275999998</v>
      </c>
      <c r="CE13" s="119">
        <v>4217.9501593999985</v>
      </c>
      <c r="CF13" s="119">
        <v>1442.3717350000002</v>
      </c>
      <c r="CG13" s="119">
        <v>5815.1215677599994</v>
      </c>
      <c r="CH13" s="521">
        <f t="shared" si="17"/>
        <v>0.48414336799835223</v>
      </c>
    </row>
    <row r="14" spans="1:86">
      <c r="A14" s="226" t="s">
        <v>188</v>
      </c>
      <c r="B14" s="227">
        <v>0</v>
      </c>
      <c r="C14" s="227">
        <v>0</v>
      </c>
      <c r="D14" s="227">
        <v>0</v>
      </c>
      <c r="E14" s="227">
        <v>0</v>
      </c>
      <c r="F14" s="227">
        <v>0</v>
      </c>
      <c r="G14" s="227">
        <v>94.478999999999999</v>
      </c>
      <c r="H14" s="227">
        <v>0</v>
      </c>
      <c r="I14" s="227">
        <v>0</v>
      </c>
      <c r="J14" s="227">
        <v>6.8460000000000001</v>
      </c>
      <c r="K14" s="227">
        <v>17.324999999999999</v>
      </c>
      <c r="L14" s="227">
        <v>52.09722</v>
      </c>
      <c r="M14" s="230">
        <v>25.336500000000001</v>
      </c>
      <c r="N14" s="227">
        <v>0</v>
      </c>
      <c r="O14" s="227">
        <v>0</v>
      </c>
      <c r="P14" s="227">
        <v>0</v>
      </c>
      <c r="Q14" s="227">
        <v>0</v>
      </c>
      <c r="R14" s="227">
        <v>0</v>
      </c>
      <c r="S14" s="227">
        <v>0</v>
      </c>
      <c r="T14" s="227">
        <v>0</v>
      </c>
      <c r="U14" s="227">
        <v>0</v>
      </c>
      <c r="V14" s="227">
        <v>0</v>
      </c>
      <c r="W14" s="227">
        <v>0</v>
      </c>
      <c r="X14" s="227">
        <v>0</v>
      </c>
      <c r="Y14" s="230">
        <v>0</v>
      </c>
      <c r="Z14" s="118">
        <v>40.98</v>
      </c>
      <c r="AA14" s="119">
        <v>74.040000000000006</v>
      </c>
      <c r="AB14" s="119">
        <v>0</v>
      </c>
      <c r="AC14" s="119">
        <v>0</v>
      </c>
      <c r="AD14" s="119">
        <v>13.64</v>
      </c>
      <c r="AE14" s="119">
        <v>0</v>
      </c>
      <c r="AF14" s="119">
        <v>0</v>
      </c>
      <c r="AG14" s="119">
        <v>0</v>
      </c>
      <c r="AH14" s="119">
        <v>0</v>
      </c>
      <c r="AI14" s="119">
        <v>0</v>
      </c>
      <c r="AJ14" s="119">
        <v>0</v>
      </c>
      <c r="AK14" s="119">
        <v>0</v>
      </c>
      <c r="AL14" s="118">
        <v>0</v>
      </c>
      <c r="AM14" s="119">
        <v>0</v>
      </c>
      <c r="AN14" s="119">
        <v>0</v>
      </c>
      <c r="AO14" s="119">
        <v>0</v>
      </c>
      <c r="AP14" s="119">
        <v>0</v>
      </c>
      <c r="AQ14" s="119">
        <v>0</v>
      </c>
      <c r="AR14" s="119">
        <v>0</v>
      </c>
      <c r="AS14" s="119">
        <v>0</v>
      </c>
      <c r="AT14" s="119">
        <v>0</v>
      </c>
      <c r="AU14" s="119">
        <v>0</v>
      </c>
      <c r="AV14" s="119">
        <v>0</v>
      </c>
      <c r="AW14" s="119">
        <v>0</v>
      </c>
      <c r="AX14" s="118">
        <v>0</v>
      </c>
      <c r="AY14" s="119">
        <v>60.421520000000001</v>
      </c>
      <c r="AZ14" s="119">
        <v>68.701920000000001</v>
      </c>
      <c r="BA14" s="119">
        <v>15.26032</v>
      </c>
      <c r="BB14" s="119">
        <v>0</v>
      </c>
      <c r="BC14" s="119">
        <v>26.324560000000002</v>
      </c>
      <c r="BD14" s="119">
        <v>65.623940000000005</v>
      </c>
      <c r="BE14" s="119">
        <v>72.70496</v>
      </c>
      <c r="BF14" s="119">
        <v>52.263040000000004</v>
      </c>
      <c r="BG14" s="119">
        <v>151.87168</v>
      </c>
      <c r="BH14" s="119">
        <v>162.60064000000003</v>
      </c>
      <c r="BI14" s="119">
        <v>139.93367999999998</v>
      </c>
      <c r="BJ14" s="118">
        <v>0</v>
      </c>
      <c r="BK14" s="119">
        <v>105.88</v>
      </c>
      <c r="BL14" s="119">
        <v>125.83</v>
      </c>
      <c r="BM14" s="119">
        <v>119.02</v>
      </c>
      <c r="BN14" s="119">
        <v>110.93</v>
      </c>
      <c r="BO14" s="119">
        <v>85.1</v>
      </c>
      <c r="BP14" s="119">
        <v>102.52</v>
      </c>
      <c r="BQ14" s="119">
        <v>0</v>
      </c>
      <c r="BR14" s="119">
        <v>54.234000000000002</v>
      </c>
      <c r="BS14" s="119">
        <v>192.928</v>
      </c>
      <c r="BT14" s="119">
        <v>130.86000000000001</v>
      </c>
      <c r="BU14" s="119">
        <v>79.796999999999997</v>
      </c>
      <c r="BV14" s="118">
        <v>108.12272</v>
      </c>
      <c r="BW14" s="119">
        <v>0</v>
      </c>
      <c r="BX14" s="119">
        <v>48.534320000000001</v>
      </c>
      <c r="BY14" s="119">
        <v>23.997920000000001</v>
      </c>
      <c r="BZ14" s="119">
        <v>62.35192</v>
      </c>
      <c r="CA14" s="119">
        <v>19.395439999999997</v>
      </c>
      <c r="CB14" s="119">
        <v>19.395439999999997</v>
      </c>
      <c r="CC14" s="119">
        <v>0</v>
      </c>
      <c r="CD14" s="119">
        <v>0</v>
      </c>
      <c r="CE14" s="119">
        <v>38.11016</v>
      </c>
      <c r="CF14" s="119">
        <v>6.4414400000000009</v>
      </c>
      <c r="CG14" s="119">
        <v>102.20959999999999</v>
      </c>
      <c r="CH14" s="521">
        <f t="shared" si="17"/>
        <v>0.28087020815318864</v>
      </c>
    </row>
    <row r="15" spans="1:86">
      <c r="A15" s="226" t="s">
        <v>111</v>
      </c>
      <c r="B15" s="227">
        <v>0</v>
      </c>
      <c r="C15" s="227">
        <v>0</v>
      </c>
      <c r="D15" s="227">
        <v>0</v>
      </c>
      <c r="E15" s="227">
        <v>0</v>
      </c>
      <c r="F15" s="227">
        <v>0</v>
      </c>
      <c r="G15" s="227">
        <v>0</v>
      </c>
      <c r="H15" s="227">
        <v>0</v>
      </c>
      <c r="I15" s="227">
        <v>0</v>
      </c>
      <c r="J15" s="227">
        <v>0</v>
      </c>
      <c r="K15" s="227">
        <v>0</v>
      </c>
      <c r="L15" s="227">
        <v>0</v>
      </c>
      <c r="M15" s="230">
        <v>0</v>
      </c>
      <c r="N15" s="227">
        <v>0</v>
      </c>
      <c r="O15" s="227">
        <v>0</v>
      </c>
      <c r="P15" s="227">
        <v>0</v>
      </c>
      <c r="Q15" s="227">
        <v>0</v>
      </c>
      <c r="R15" s="227">
        <v>0</v>
      </c>
      <c r="S15" s="227">
        <v>0</v>
      </c>
      <c r="T15" s="227">
        <v>0</v>
      </c>
      <c r="U15" s="227">
        <v>0</v>
      </c>
      <c r="V15" s="227">
        <v>0</v>
      </c>
      <c r="W15" s="227">
        <v>0</v>
      </c>
      <c r="X15" s="227">
        <v>0</v>
      </c>
      <c r="Y15" s="230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0</v>
      </c>
      <c r="BE15" s="119">
        <v>0</v>
      </c>
      <c r="BF15" s="119">
        <v>0</v>
      </c>
      <c r="BG15" s="119">
        <v>0</v>
      </c>
      <c r="BH15" s="119">
        <v>0</v>
      </c>
      <c r="BI15" s="119">
        <v>0</v>
      </c>
      <c r="BJ15" s="118">
        <v>59.29</v>
      </c>
      <c r="BK15" s="119">
        <v>0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119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119">
        <v>0</v>
      </c>
      <c r="CF15" s="119">
        <v>0</v>
      </c>
      <c r="CG15" s="119">
        <v>0</v>
      </c>
      <c r="CH15" s="521" t="str">
        <f t="shared" si="17"/>
        <v>-</v>
      </c>
    </row>
    <row r="16" spans="1:86">
      <c r="A16" s="226" t="s">
        <v>112</v>
      </c>
      <c r="B16" s="227">
        <v>34.317639999999997</v>
      </c>
      <c r="C16" s="227">
        <v>122.59050000000001</v>
      </c>
      <c r="D16" s="227">
        <v>62.551299999999998</v>
      </c>
      <c r="E16" s="227">
        <v>40.263500000000001</v>
      </c>
      <c r="F16" s="227">
        <v>27.442399999999999</v>
      </c>
      <c r="G16" s="227">
        <v>45.981200000000001</v>
      </c>
      <c r="H16" s="227">
        <v>56.851700000000001</v>
      </c>
      <c r="I16" s="227">
        <v>59.7059</v>
      </c>
      <c r="J16" s="227">
        <v>20.6677</v>
      </c>
      <c r="K16" s="227">
        <v>38.548836000000001</v>
      </c>
      <c r="L16" s="227">
        <v>56.183700000000002</v>
      </c>
      <c r="M16" s="230">
        <v>75.314425</v>
      </c>
      <c r="N16" s="227">
        <v>60.834539999999997</v>
      </c>
      <c r="O16" s="227">
        <v>39.18712</v>
      </c>
      <c r="P16" s="227">
        <v>0</v>
      </c>
      <c r="Q16" s="227">
        <v>66.456559999999996</v>
      </c>
      <c r="R16" s="227">
        <v>3.5350000000000001</v>
      </c>
      <c r="S16" s="227">
        <v>21.746079999999999</v>
      </c>
      <c r="T16" s="227">
        <v>32.705039999999997</v>
      </c>
      <c r="U16" s="227">
        <v>36.687759999999997</v>
      </c>
      <c r="V16" s="227">
        <v>29.1934392</v>
      </c>
      <c r="W16" s="227">
        <v>59.544000799999999</v>
      </c>
      <c r="X16" s="227">
        <v>29.800295999999999</v>
      </c>
      <c r="Y16" s="230">
        <v>69.225972799999994</v>
      </c>
      <c r="Z16" s="118">
        <v>63.57</v>
      </c>
      <c r="AA16" s="119">
        <v>0</v>
      </c>
      <c r="AB16" s="119">
        <v>57.83</v>
      </c>
      <c r="AC16" s="119">
        <v>17.91</v>
      </c>
      <c r="AD16" s="119">
        <v>0</v>
      </c>
      <c r="AE16" s="119">
        <v>0</v>
      </c>
      <c r="AF16" s="119">
        <v>0</v>
      </c>
      <c r="AG16" s="119">
        <v>0</v>
      </c>
      <c r="AH16" s="119">
        <v>0</v>
      </c>
      <c r="AI16" s="119">
        <v>0</v>
      </c>
      <c r="AJ16" s="119">
        <v>0</v>
      </c>
      <c r="AK16" s="119">
        <v>0</v>
      </c>
      <c r="AL16" s="118">
        <v>70.073520000000002</v>
      </c>
      <c r="AM16" s="119">
        <v>75.947760000000002</v>
      </c>
      <c r="AN16" s="119">
        <v>53.787280000000003</v>
      </c>
      <c r="AO16" s="119">
        <v>24.638000000000002</v>
      </c>
      <c r="AP16" s="119">
        <v>5.3558000000000003</v>
      </c>
      <c r="AQ16" s="119">
        <v>0</v>
      </c>
      <c r="AR16" s="119">
        <v>274.32</v>
      </c>
      <c r="AS16" s="119">
        <v>0</v>
      </c>
      <c r="AT16" s="119">
        <v>0</v>
      </c>
      <c r="AU16" s="119">
        <v>22.836835199999999</v>
      </c>
      <c r="AV16" s="119">
        <v>31.906888800000001</v>
      </c>
      <c r="AW16" s="119">
        <v>43.71848</v>
      </c>
      <c r="AX16" s="118">
        <v>21.620480000000001</v>
      </c>
      <c r="AY16" s="119">
        <v>49.621439999999993</v>
      </c>
      <c r="AZ16" s="119">
        <v>38.486080000000001</v>
      </c>
      <c r="BA16" s="119">
        <v>9.5199200000000008</v>
      </c>
      <c r="BB16" s="119">
        <v>23.916640000000001</v>
      </c>
      <c r="BC16" s="119">
        <v>0</v>
      </c>
      <c r="BD16" s="119">
        <v>23.266400000000004</v>
      </c>
      <c r="BE16" s="119">
        <v>0</v>
      </c>
      <c r="BF16" s="119">
        <v>49.540160000000007</v>
      </c>
      <c r="BG16" s="119">
        <v>0</v>
      </c>
      <c r="BH16" s="119">
        <v>0</v>
      </c>
      <c r="BI16" s="119">
        <v>0</v>
      </c>
      <c r="BJ16" s="118">
        <v>0</v>
      </c>
      <c r="BK16" s="119">
        <v>0</v>
      </c>
      <c r="BL16" s="119">
        <v>0</v>
      </c>
      <c r="BM16" s="119">
        <v>35.869999999999997</v>
      </c>
      <c r="BN16" s="119">
        <v>68.06</v>
      </c>
      <c r="BO16" s="119">
        <v>16.149999999999999</v>
      </c>
      <c r="BP16" s="119">
        <v>2.12</v>
      </c>
      <c r="BQ16" s="119">
        <v>10.99</v>
      </c>
      <c r="BR16" s="119">
        <v>0</v>
      </c>
      <c r="BS16" s="119">
        <v>3.8</v>
      </c>
      <c r="BT16" s="119">
        <v>0</v>
      </c>
      <c r="BU16" s="119">
        <v>0</v>
      </c>
      <c r="BV16" s="118">
        <v>21.844000000000001</v>
      </c>
      <c r="BW16" s="119">
        <v>55.250080000000011</v>
      </c>
      <c r="BX16" s="119">
        <v>17.02816</v>
      </c>
      <c r="BY16" s="119">
        <v>22.484080000000002</v>
      </c>
      <c r="BZ16" s="119">
        <v>0</v>
      </c>
      <c r="CA16" s="119">
        <v>0</v>
      </c>
      <c r="CB16" s="119">
        <v>0</v>
      </c>
      <c r="CC16" s="119">
        <v>0</v>
      </c>
      <c r="CD16" s="119">
        <v>0</v>
      </c>
      <c r="CE16" s="119">
        <v>64.048640000000006</v>
      </c>
      <c r="CF16" s="119">
        <v>0</v>
      </c>
      <c r="CG16" s="119">
        <v>79.522319999999979</v>
      </c>
      <c r="CH16" s="521" t="str">
        <f t="shared" si="17"/>
        <v>-</v>
      </c>
    </row>
    <row r="17" spans="1:86">
      <c r="A17" s="226" t="s">
        <v>113</v>
      </c>
      <c r="B17" s="227">
        <v>0</v>
      </c>
      <c r="C17" s="227">
        <v>0</v>
      </c>
      <c r="D17" s="227">
        <v>0</v>
      </c>
      <c r="E17" s="227">
        <v>0</v>
      </c>
      <c r="F17" s="227">
        <v>0</v>
      </c>
      <c r="G17" s="227">
        <v>0</v>
      </c>
      <c r="H17" s="227">
        <v>0</v>
      </c>
      <c r="I17" s="227">
        <v>0</v>
      </c>
      <c r="J17" s="227">
        <v>0</v>
      </c>
      <c r="K17" s="227">
        <v>0</v>
      </c>
      <c r="L17" s="227">
        <v>0</v>
      </c>
      <c r="M17" s="230">
        <v>0</v>
      </c>
      <c r="N17" s="227">
        <v>56.080500000000001</v>
      </c>
      <c r="O17" s="227">
        <v>61.153039999999997</v>
      </c>
      <c r="P17" s="227">
        <v>86.095839999999995</v>
      </c>
      <c r="Q17" s="227">
        <v>32.115760000000002</v>
      </c>
      <c r="R17" s="227">
        <v>0</v>
      </c>
      <c r="S17" s="227">
        <v>0</v>
      </c>
      <c r="T17" s="227">
        <v>0</v>
      </c>
      <c r="U17" s="227">
        <v>0</v>
      </c>
      <c r="V17" s="227">
        <v>49.326799999999999</v>
      </c>
      <c r="W17" s="227">
        <v>115.27536000000001</v>
      </c>
      <c r="X17" s="227">
        <v>119.20728</v>
      </c>
      <c r="Y17" s="230">
        <v>152.83688000000001</v>
      </c>
      <c r="Z17" s="118">
        <v>131.62</v>
      </c>
      <c r="AA17" s="119">
        <v>126.84</v>
      </c>
      <c r="AB17" s="119">
        <v>0</v>
      </c>
      <c r="AC17" s="119">
        <v>0</v>
      </c>
      <c r="AD17" s="119">
        <v>0</v>
      </c>
      <c r="AE17" s="119">
        <v>0</v>
      </c>
      <c r="AF17" s="119">
        <v>0</v>
      </c>
      <c r="AG17" s="119">
        <v>0</v>
      </c>
      <c r="AH17" s="119">
        <v>0</v>
      </c>
      <c r="AI17" s="119">
        <v>0</v>
      </c>
      <c r="AJ17" s="119">
        <v>0</v>
      </c>
      <c r="AK17" s="119">
        <v>72.19</v>
      </c>
      <c r="AL17" s="118">
        <v>111.19104</v>
      </c>
      <c r="AM17" s="119">
        <v>93.919039999999995</v>
      </c>
      <c r="AN17" s="119">
        <v>0</v>
      </c>
      <c r="AO17" s="119">
        <v>177.10911999999999</v>
      </c>
      <c r="AP17" s="119">
        <v>0</v>
      </c>
      <c r="AQ17" s="119">
        <v>10.017760000000001</v>
      </c>
      <c r="AR17" s="119">
        <v>24.72944</v>
      </c>
      <c r="AS17" s="119">
        <v>0</v>
      </c>
      <c r="AT17" s="119">
        <v>0</v>
      </c>
      <c r="AU17" s="119">
        <v>286.77616</v>
      </c>
      <c r="AV17" s="119">
        <v>0</v>
      </c>
      <c r="AW17" s="119">
        <v>30.805119999999999</v>
      </c>
      <c r="AX17" s="118">
        <v>34.015679999999996</v>
      </c>
      <c r="AY17" s="119">
        <v>149.43328</v>
      </c>
      <c r="AZ17" s="119">
        <v>207.55864</v>
      </c>
      <c r="BA17" s="119">
        <v>0</v>
      </c>
      <c r="BB17" s="119">
        <v>0</v>
      </c>
      <c r="BC17" s="119">
        <v>27.960319999999999</v>
      </c>
      <c r="BD17" s="119">
        <v>45.161199999999994</v>
      </c>
      <c r="BE17" s="119">
        <v>10.728960000000001</v>
      </c>
      <c r="BF17" s="119">
        <v>42.529759999999996</v>
      </c>
      <c r="BG17" s="119">
        <v>70.896479999999997</v>
      </c>
      <c r="BH17" s="119">
        <v>0</v>
      </c>
      <c r="BI17" s="119">
        <v>33.060639999999999</v>
      </c>
      <c r="BJ17" s="118">
        <v>0</v>
      </c>
      <c r="BK17" s="119">
        <v>0</v>
      </c>
      <c r="BL17" s="119">
        <v>0</v>
      </c>
      <c r="BM17" s="119">
        <v>0</v>
      </c>
      <c r="BN17" s="119">
        <v>0</v>
      </c>
      <c r="BO17" s="119">
        <v>0</v>
      </c>
      <c r="BP17" s="119">
        <v>0</v>
      </c>
      <c r="BQ17" s="119">
        <v>0</v>
      </c>
      <c r="BR17" s="119">
        <v>82.356999999999999</v>
      </c>
      <c r="BS17" s="119">
        <v>0</v>
      </c>
      <c r="BT17" s="119">
        <v>3.04</v>
      </c>
      <c r="BU17" s="119">
        <v>0</v>
      </c>
      <c r="BV17" s="118">
        <v>36.301679999999998</v>
      </c>
      <c r="BW17" s="119">
        <v>54.305199999999999</v>
      </c>
      <c r="BX17" s="119">
        <v>80.101440000000011</v>
      </c>
      <c r="BY17" s="119">
        <v>130.89127999999999</v>
      </c>
      <c r="BZ17" s="119">
        <v>32.776159999999997</v>
      </c>
      <c r="CA17" s="119">
        <v>47.8536</v>
      </c>
      <c r="CB17" s="119">
        <v>0</v>
      </c>
      <c r="CC17" s="119">
        <v>0</v>
      </c>
      <c r="CD17" s="119">
        <v>182.28055999999998</v>
      </c>
      <c r="CE17" s="119">
        <v>124.08408</v>
      </c>
      <c r="CF17" s="119">
        <v>0</v>
      </c>
      <c r="CG17" s="119">
        <v>0</v>
      </c>
      <c r="CH17" s="521" t="str">
        <f t="shared" si="17"/>
        <v>-</v>
      </c>
    </row>
    <row r="18" spans="1:86">
      <c r="A18" s="226" t="s">
        <v>114</v>
      </c>
      <c r="B18" s="227">
        <v>40.729500000000002</v>
      </c>
      <c r="C18" s="227">
        <v>160.72937999999999</v>
      </c>
      <c r="D18" s="227">
        <v>108.342</v>
      </c>
      <c r="E18" s="227">
        <v>21.783000000000001</v>
      </c>
      <c r="F18" s="227">
        <v>25.6755</v>
      </c>
      <c r="G18" s="227">
        <v>0</v>
      </c>
      <c r="H18" s="227">
        <v>0</v>
      </c>
      <c r="I18" s="227">
        <v>0</v>
      </c>
      <c r="J18" s="227">
        <v>0</v>
      </c>
      <c r="K18" s="227">
        <v>39.229999999999997</v>
      </c>
      <c r="L18" s="227">
        <v>9.73</v>
      </c>
      <c r="M18" s="230">
        <v>16.295999999999999</v>
      </c>
      <c r="N18" s="227">
        <v>52.334249999999997</v>
      </c>
      <c r="O18" s="227">
        <v>192.17845</v>
      </c>
      <c r="P18" s="227">
        <v>39.886220000000002</v>
      </c>
      <c r="Q18" s="227">
        <v>0</v>
      </c>
      <c r="R18" s="227">
        <v>0</v>
      </c>
      <c r="S18" s="227">
        <v>0</v>
      </c>
      <c r="T18" s="227">
        <v>2.54</v>
      </c>
      <c r="U18" s="227">
        <v>12.269920000000001</v>
      </c>
      <c r="V18" s="227">
        <v>5.0463800000000001</v>
      </c>
      <c r="W18" s="227">
        <v>0.80264000000000002</v>
      </c>
      <c r="X18" s="227">
        <v>15.86992</v>
      </c>
      <c r="Y18" s="230">
        <v>32.247839999999997</v>
      </c>
      <c r="Z18" s="118">
        <v>26.64</v>
      </c>
      <c r="AA18" s="119">
        <v>95.59</v>
      </c>
      <c r="AB18" s="119">
        <v>28.82</v>
      </c>
      <c r="AC18" s="119">
        <v>38.43</v>
      </c>
      <c r="AD18" s="119">
        <v>12.55</v>
      </c>
      <c r="AE18" s="119">
        <v>22.09</v>
      </c>
      <c r="AF18" s="119">
        <v>7.98</v>
      </c>
      <c r="AG18" s="119">
        <v>0</v>
      </c>
      <c r="AH18" s="119">
        <v>16.829999999999998</v>
      </c>
      <c r="AI18" s="119">
        <v>16.37</v>
      </c>
      <c r="AJ18" s="119">
        <v>43.17</v>
      </c>
      <c r="AK18" s="119">
        <v>43.6</v>
      </c>
      <c r="AL18" s="118">
        <v>42.224960000000003</v>
      </c>
      <c r="AM18" s="119">
        <v>42.673079999999999</v>
      </c>
      <c r="AN18" s="119">
        <v>27.361719999999998</v>
      </c>
      <c r="AO18" s="119">
        <v>23.876000000000001</v>
      </c>
      <c r="AP18" s="119">
        <v>18.105119999999999</v>
      </c>
      <c r="AQ18" s="119">
        <v>7.7622400000000003</v>
      </c>
      <c r="AR18" s="119">
        <v>9.9060000000000006</v>
      </c>
      <c r="AS18" s="119">
        <v>6.4516</v>
      </c>
      <c r="AT18" s="119">
        <v>0</v>
      </c>
      <c r="AU18" s="119">
        <v>40.304720000000003</v>
      </c>
      <c r="AV18" s="119">
        <v>88.728830000000002</v>
      </c>
      <c r="AW18" s="119">
        <v>24.170639999999999</v>
      </c>
      <c r="AX18" s="118">
        <v>23.479759999999999</v>
      </c>
      <c r="AY18" s="119">
        <v>101.56583000000001</v>
      </c>
      <c r="AZ18" s="119">
        <v>98.177279999999996</v>
      </c>
      <c r="BA18" s="119">
        <v>9.8044000000000011</v>
      </c>
      <c r="BB18" s="119">
        <v>0</v>
      </c>
      <c r="BC18" s="119">
        <v>0</v>
      </c>
      <c r="BD18" s="119">
        <v>47.842459999999996</v>
      </c>
      <c r="BE18" s="119">
        <v>11.29792</v>
      </c>
      <c r="BF18" s="119">
        <v>33.152079999999998</v>
      </c>
      <c r="BG18" s="119">
        <v>2.97688</v>
      </c>
      <c r="BH18" s="119">
        <v>24.424739999999996</v>
      </c>
      <c r="BI18" s="119">
        <v>28.905200000000001</v>
      </c>
      <c r="BJ18" s="118">
        <v>114.81</v>
      </c>
      <c r="BK18" s="119">
        <v>23.9</v>
      </c>
      <c r="BL18" s="119">
        <v>14.46</v>
      </c>
      <c r="BM18" s="119">
        <v>31.55</v>
      </c>
      <c r="BN18" s="119">
        <v>42.67</v>
      </c>
      <c r="BO18" s="119">
        <v>31.74</v>
      </c>
      <c r="BP18" s="119">
        <v>57.75</v>
      </c>
      <c r="BQ18" s="119">
        <v>78.510000000000005</v>
      </c>
      <c r="BR18" s="119">
        <v>0</v>
      </c>
      <c r="BS18" s="119">
        <v>3.7719999999999998</v>
      </c>
      <c r="BT18" s="119">
        <v>0</v>
      </c>
      <c r="BU18" s="119">
        <v>25.867000000000001</v>
      </c>
      <c r="BV18" s="118">
        <v>57.29793999999999</v>
      </c>
      <c r="BW18" s="119">
        <v>112.79005000000001</v>
      </c>
      <c r="BX18" s="119">
        <v>108.04469</v>
      </c>
      <c r="BY18" s="119">
        <v>0</v>
      </c>
      <c r="BZ18" s="119">
        <v>4.7345600000000001</v>
      </c>
      <c r="CA18" s="119">
        <v>27.20064</v>
      </c>
      <c r="CB18" s="119">
        <v>12.273199999999999</v>
      </c>
      <c r="CC18" s="119">
        <v>5.5658399999999997</v>
      </c>
      <c r="CD18" s="119">
        <v>16.364930000000001</v>
      </c>
      <c r="CE18" s="119">
        <v>20.438079999999999</v>
      </c>
      <c r="CF18" s="119">
        <v>3.2573999999999996</v>
      </c>
      <c r="CG18" s="119">
        <v>19.812799999999996</v>
      </c>
      <c r="CH18" s="521">
        <f t="shared" si="17"/>
        <v>-0.23405110758881997</v>
      </c>
    </row>
    <row r="19" spans="1:86">
      <c r="A19" s="226" t="s">
        <v>115</v>
      </c>
      <c r="B19" s="227">
        <v>108.57210000000001</v>
      </c>
      <c r="C19" s="227">
        <v>436.33258499999999</v>
      </c>
      <c r="D19" s="227">
        <v>221.48824999999999</v>
      </c>
      <c r="E19" s="227">
        <v>78.813000000000002</v>
      </c>
      <c r="F19" s="227">
        <v>160.99440000000001</v>
      </c>
      <c r="G19" s="227">
        <v>337.02643999999998</v>
      </c>
      <c r="H19" s="227">
        <v>82.084649999999996</v>
      </c>
      <c r="I19" s="227">
        <v>42.320999999999998</v>
      </c>
      <c r="J19" s="227">
        <v>4.8000000000000001E-2</v>
      </c>
      <c r="K19" s="227">
        <v>134.62299999999999</v>
      </c>
      <c r="L19" s="227">
        <v>278.77050000000003</v>
      </c>
      <c r="M19" s="230">
        <v>164.8485</v>
      </c>
      <c r="N19" s="227">
        <v>273.40949999999998</v>
      </c>
      <c r="O19" s="227">
        <v>517.63652000000002</v>
      </c>
      <c r="P19" s="227">
        <v>173.53456</v>
      </c>
      <c r="Q19" s="227">
        <v>106.63936</v>
      </c>
      <c r="R19" s="227">
        <v>36.443919999999999</v>
      </c>
      <c r="S19" s="227">
        <v>30.276800000000001</v>
      </c>
      <c r="T19" s="227">
        <v>339.44848000000002</v>
      </c>
      <c r="U19" s="227">
        <v>248.13816</v>
      </c>
      <c r="V19" s="227">
        <v>328.06695999999999</v>
      </c>
      <c r="W19" s="227">
        <v>655.92003999999997</v>
      </c>
      <c r="X19" s="227">
        <v>235.36156</v>
      </c>
      <c r="Y19" s="230">
        <v>462.71586780000001</v>
      </c>
      <c r="Z19" s="118">
        <v>690.34</v>
      </c>
      <c r="AA19" s="119">
        <v>935.07</v>
      </c>
      <c r="AB19" s="119">
        <v>620.98</v>
      </c>
      <c r="AC19" s="119">
        <v>213.16</v>
      </c>
      <c r="AD19" s="119">
        <v>273.49</v>
      </c>
      <c r="AE19" s="119">
        <v>183.1</v>
      </c>
      <c r="AF19" s="119">
        <v>40.56</v>
      </c>
      <c r="AG19" s="119">
        <v>5.5</v>
      </c>
      <c r="AH19" s="119">
        <v>4.09</v>
      </c>
      <c r="AI19" s="119">
        <v>11.2</v>
      </c>
      <c r="AJ19" s="119">
        <v>127.89</v>
      </c>
      <c r="AK19" s="119">
        <v>223.39</v>
      </c>
      <c r="AL19" s="118">
        <v>653.873152</v>
      </c>
      <c r="AM19" s="119">
        <v>580.47710428879998</v>
      </c>
      <c r="AN19" s="119">
        <v>500.40271999999999</v>
      </c>
      <c r="AO19" s="119">
        <v>492.52382399999999</v>
      </c>
      <c r="AP19" s="119">
        <v>305.63008000000002</v>
      </c>
      <c r="AQ19" s="119">
        <v>188.83174399999999</v>
      </c>
      <c r="AR19" s="119">
        <v>12.468680000000001</v>
      </c>
      <c r="AS19" s="119">
        <v>101.23468</v>
      </c>
      <c r="AT19" s="119">
        <v>166.301984</v>
      </c>
      <c r="AU19" s="119">
        <v>337.9856072</v>
      </c>
      <c r="AV19" s="119">
        <v>165.09520000000001</v>
      </c>
      <c r="AW19" s="119">
        <v>240.91238999999999</v>
      </c>
      <c r="AX19" s="118">
        <v>461.47408426312001</v>
      </c>
      <c r="AY19" s="119">
        <v>730.03023209448008</v>
      </c>
      <c r="AZ19" s="119">
        <v>646.58361863840014</v>
      </c>
      <c r="BA19" s="119">
        <v>291.92556723698658</v>
      </c>
      <c r="BB19" s="119">
        <v>209.82806220080005</v>
      </c>
      <c r="BC19" s="119">
        <v>191.15065416224002</v>
      </c>
      <c r="BD19" s="119">
        <v>169.76473718104799</v>
      </c>
      <c r="BE19" s="119">
        <v>150.24877956826671</v>
      </c>
      <c r="BF19" s="119">
        <v>185.26895663279998</v>
      </c>
      <c r="BG19" s="119">
        <v>270.5532</v>
      </c>
      <c r="BH19" s="119">
        <v>452.72729280000004</v>
      </c>
      <c r="BI19" s="119">
        <v>520.47076960000004</v>
      </c>
      <c r="BJ19" s="118">
        <v>940.79</v>
      </c>
      <c r="BK19" s="119">
        <v>404.77</v>
      </c>
      <c r="BL19" s="119">
        <v>170.76</v>
      </c>
      <c r="BM19" s="119">
        <v>656.16</v>
      </c>
      <c r="BN19" s="119">
        <v>779.04</v>
      </c>
      <c r="BO19" s="119">
        <v>204.2</v>
      </c>
      <c r="BP19" s="119">
        <v>456.1</v>
      </c>
      <c r="BQ19" s="119">
        <v>459.7</v>
      </c>
      <c r="BR19" s="119">
        <v>248.559</v>
      </c>
      <c r="BS19" s="119">
        <v>167.00200000000001</v>
      </c>
      <c r="BT19" s="119">
        <v>91.87</v>
      </c>
      <c r="BU19" s="119">
        <v>383.916</v>
      </c>
      <c r="BV19" s="118">
        <v>649.19297279999944</v>
      </c>
      <c r="BW19" s="119">
        <v>1023.3057008</v>
      </c>
      <c r="BX19" s="119">
        <v>853.11151039999993</v>
      </c>
      <c r="BY19" s="119">
        <v>410.00160080000001</v>
      </c>
      <c r="BZ19" s="119">
        <v>124.36832000000001</v>
      </c>
      <c r="CA19" s="119">
        <v>221.13703360000002</v>
      </c>
      <c r="CB19" s="119">
        <v>275.75562080000003</v>
      </c>
      <c r="CC19" s="119">
        <v>630.24971440000002</v>
      </c>
      <c r="CD19" s="119">
        <v>602.011708</v>
      </c>
      <c r="CE19" s="119">
        <v>688.07242479999991</v>
      </c>
      <c r="CF19" s="119">
        <v>0</v>
      </c>
      <c r="CG19" s="119">
        <v>492.51759440000012</v>
      </c>
      <c r="CH19" s="521">
        <f t="shared" si="17"/>
        <v>0.28287853176215672</v>
      </c>
    </row>
    <row r="20" spans="1:86">
      <c r="A20" s="226" t="s">
        <v>116</v>
      </c>
      <c r="B20" s="227">
        <v>35.663404999999997</v>
      </c>
      <c r="C20" s="227">
        <v>0</v>
      </c>
      <c r="D20" s="227">
        <v>303.67509999999999</v>
      </c>
      <c r="E20" s="227">
        <v>273.66210000000001</v>
      </c>
      <c r="F20" s="227">
        <v>213.11410000000001</v>
      </c>
      <c r="G20" s="227">
        <v>49.707000000000001</v>
      </c>
      <c r="H20" s="227">
        <v>98.054239999999993</v>
      </c>
      <c r="I20" s="227">
        <v>181.78649999999999</v>
      </c>
      <c r="J20" s="227">
        <v>183.26584</v>
      </c>
      <c r="K20" s="227">
        <v>386.04750000000001</v>
      </c>
      <c r="L20" s="227">
        <v>211.12350000000001</v>
      </c>
      <c r="M20" s="230">
        <v>335.33587999999997</v>
      </c>
      <c r="N20" s="227">
        <v>381.11152600000003</v>
      </c>
      <c r="O20" s="227">
        <v>512.67429600000003</v>
      </c>
      <c r="P20" s="227">
        <v>425.53044799999998</v>
      </c>
      <c r="Q20" s="227">
        <v>378.32727999999997</v>
      </c>
      <c r="R20" s="227">
        <v>561.98402799999997</v>
      </c>
      <c r="S20" s="227">
        <v>425.38114400000001</v>
      </c>
      <c r="T20" s="227">
        <v>370.71056226666701</v>
      </c>
      <c r="U20" s="227">
        <v>405.089384</v>
      </c>
      <c r="V20" s="227">
        <v>481.62876799999998</v>
      </c>
      <c r="W20" s="227">
        <v>500.68714399999999</v>
      </c>
      <c r="X20" s="227">
        <v>224.07930400000001</v>
      </c>
      <c r="Y20" s="230">
        <v>300.86093199999999</v>
      </c>
      <c r="Z20" s="118">
        <v>325.52</v>
      </c>
      <c r="AA20" s="119">
        <v>28.45</v>
      </c>
      <c r="AB20" s="119">
        <v>147.9</v>
      </c>
      <c r="AC20" s="119">
        <v>429.74</v>
      </c>
      <c r="AD20" s="119">
        <v>139.54</v>
      </c>
      <c r="AE20" s="119">
        <v>220.26</v>
      </c>
      <c r="AF20" s="119">
        <v>79.8</v>
      </c>
      <c r="AG20" s="119">
        <v>334.31</v>
      </c>
      <c r="AH20" s="119">
        <v>239.76</v>
      </c>
      <c r="AI20" s="119">
        <v>39.979999999999997</v>
      </c>
      <c r="AJ20" s="119">
        <v>41.89</v>
      </c>
      <c r="AK20" s="119">
        <v>15.29</v>
      </c>
      <c r="AL20" s="118">
        <v>57.258240000000001</v>
      </c>
      <c r="AM20" s="119">
        <v>11.96</v>
      </c>
      <c r="AN20" s="119">
        <v>26.4465</v>
      </c>
      <c r="AO20" s="119">
        <v>52.778703999999998</v>
      </c>
      <c r="AP20" s="119">
        <v>60.220999999999997</v>
      </c>
      <c r="AQ20" s="119">
        <v>69.429895999999999</v>
      </c>
      <c r="AR20" s="119">
        <v>85.681023999999994</v>
      </c>
      <c r="AS20" s="119">
        <v>106.06959999999999</v>
      </c>
      <c r="AT20" s="119">
        <v>46.884599999999999</v>
      </c>
      <c r="AU20" s="119">
        <v>39.534112</v>
      </c>
      <c r="AV20" s="119">
        <v>28.034336</v>
      </c>
      <c r="AW20" s="119">
        <v>15.255967999999999</v>
      </c>
      <c r="AX20" s="118">
        <v>0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0</v>
      </c>
      <c r="BF20" s="119">
        <v>0</v>
      </c>
      <c r="BG20" s="119">
        <v>0</v>
      </c>
      <c r="BH20" s="119">
        <v>0</v>
      </c>
      <c r="BI20" s="119">
        <v>0</v>
      </c>
      <c r="BJ20" s="118">
        <v>164.63</v>
      </c>
      <c r="BK20" s="119">
        <v>64.27</v>
      </c>
      <c r="BL20" s="119">
        <v>3.8</v>
      </c>
      <c r="BM20" s="119">
        <v>5.01</v>
      </c>
      <c r="BN20" s="119">
        <v>82.78</v>
      </c>
      <c r="BO20" s="119">
        <v>30.74</v>
      </c>
      <c r="BP20" s="119">
        <v>34.65</v>
      </c>
      <c r="BQ20" s="119">
        <v>37.85</v>
      </c>
      <c r="BR20" s="119">
        <v>0</v>
      </c>
      <c r="BS20" s="119">
        <v>0</v>
      </c>
      <c r="BT20" s="119">
        <v>0</v>
      </c>
      <c r="BU20" s="119">
        <v>0</v>
      </c>
      <c r="BV20" s="118">
        <v>0</v>
      </c>
      <c r="BW20" s="119">
        <v>28.181999999999999</v>
      </c>
      <c r="BX20" s="119">
        <v>6.8075999999999999</v>
      </c>
      <c r="BY20" s="119">
        <v>5.49</v>
      </c>
      <c r="BZ20" s="119">
        <v>69.540000000000006</v>
      </c>
      <c r="CA20" s="119">
        <v>638.58920000000001</v>
      </c>
      <c r="CB20" s="119">
        <v>44.359199999999994</v>
      </c>
      <c r="CC20" s="119">
        <v>21.911199999999997</v>
      </c>
      <c r="CD20" s="119">
        <v>59.096799999999995</v>
      </c>
      <c r="CE20" s="119">
        <v>16.303008000000002</v>
      </c>
      <c r="CF20" s="119">
        <v>4.0739999999999998</v>
      </c>
      <c r="CG20" s="119">
        <v>1.974</v>
      </c>
      <c r="CH20" s="521" t="str">
        <f t="shared" si="17"/>
        <v>-</v>
      </c>
    </row>
    <row r="21" spans="1:86">
      <c r="A21" s="226" t="s">
        <v>189</v>
      </c>
      <c r="B21" s="227">
        <v>16.5</v>
      </c>
      <c r="C21" s="227">
        <v>10.065</v>
      </c>
      <c r="D21" s="227">
        <v>0</v>
      </c>
      <c r="E21" s="227">
        <v>0</v>
      </c>
      <c r="F21" s="227">
        <v>0</v>
      </c>
      <c r="G21" s="227">
        <v>0</v>
      </c>
      <c r="H21" s="227">
        <v>15.378</v>
      </c>
      <c r="I21" s="227">
        <v>8.2720000000000002</v>
      </c>
      <c r="J21" s="227">
        <v>3.641</v>
      </c>
      <c r="K21" s="227">
        <v>0</v>
      </c>
      <c r="L21" s="227">
        <v>0</v>
      </c>
      <c r="M21" s="230">
        <v>0</v>
      </c>
      <c r="N21" s="227">
        <v>0</v>
      </c>
      <c r="O21" s="227">
        <v>0</v>
      </c>
      <c r="P21" s="227">
        <v>0</v>
      </c>
      <c r="Q21" s="227">
        <v>0</v>
      </c>
      <c r="R21" s="227">
        <v>0</v>
      </c>
      <c r="S21" s="227">
        <v>0</v>
      </c>
      <c r="T21" s="227">
        <v>0</v>
      </c>
      <c r="U21" s="227">
        <v>0</v>
      </c>
      <c r="V21" s="227">
        <v>0</v>
      </c>
      <c r="W21" s="227">
        <v>0</v>
      </c>
      <c r="X21" s="227">
        <v>0</v>
      </c>
      <c r="Y21" s="230">
        <v>0</v>
      </c>
      <c r="Z21" s="232">
        <v>3.18</v>
      </c>
      <c r="AA21" s="227">
        <v>15.43</v>
      </c>
      <c r="AB21" s="227">
        <v>8.82</v>
      </c>
      <c r="AC21" s="227">
        <v>0</v>
      </c>
      <c r="AD21" s="227">
        <v>0</v>
      </c>
      <c r="AE21" s="227">
        <v>0</v>
      </c>
      <c r="AF21" s="227">
        <v>0</v>
      </c>
      <c r="AG21" s="227">
        <v>1.44</v>
      </c>
      <c r="AH21" s="227">
        <v>12.11</v>
      </c>
      <c r="AI21" s="227">
        <v>1.63</v>
      </c>
      <c r="AJ21" s="227">
        <v>0</v>
      </c>
      <c r="AK21" s="227">
        <v>0</v>
      </c>
      <c r="AL21" s="232">
        <v>0</v>
      </c>
      <c r="AM21" s="227">
        <v>0</v>
      </c>
      <c r="AN21" s="227">
        <v>0</v>
      </c>
      <c r="AO21" s="227">
        <v>0</v>
      </c>
      <c r="AP21" s="119">
        <v>0</v>
      </c>
      <c r="AQ21" s="119">
        <v>0</v>
      </c>
      <c r="AR21" s="119">
        <v>0</v>
      </c>
      <c r="AS21" s="119">
        <v>0</v>
      </c>
      <c r="AT21" s="119">
        <v>0</v>
      </c>
      <c r="AU21" s="119">
        <v>0</v>
      </c>
      <c r="AV21" s="119">
        <v>0</v>
      </c>
      <c r="AW21" s="119">
        <v>0</v>
      </c>
      <c r="AX21" s="232">
        <v>12.126799999999999</v>
      </c>
      <c r="AY21" s="227">
        <v>18.750999999999998</v>
      </c>
      <c r="AZ21" s="227">
        <v>33.456600000000002</v>
      </c>
      <c r="BA21" s="227">
        <v>0</v>
      </c>
      <c r="BB21" s="227">
        <v>0</v>
      </c>
      <c r="BC21" s="227">
        <v>0</v>
      </c>
      <c r="BD21" s="227">
        <v>2.9279999999999999</v>
      </c>
      <c r="BE21" s="227">
        <v>13.078399999999998</v>
      </c>
      <c r="BF21" s="227">
        <v>13.468799999999998</v>
      </c>
      <c r="BG21" s="227">
        <v>0</v>
      </c>
      <c r="BH21" s="227">
        <v>0</v>
      </c>
      <c r="BI21" s="227">
        <v>0</v>
      </c>
      <c r="BJ21" s="232">
        <v>7.75</v>
      </c>
      <c r="BK21" s="119">
        <v>1.56</v>
      </c>
      <c r="BL21" s="119">
        <v>27.14</v>
      </c>
      <c r="BM21" s="119">
        <v>0</v>
      </c>
      <c r="BN21" s="119">
        <v>0</v>
      </c>
      <c r="BO21" s="119">
        <v>0</v>
      </c>
      <c r="BP21" s="119">
        <v>5.08</v>
      </c>
      <c r="BQ21" s="119">
        <v>10.93</v>
      </c>
      <c r="BR21" s="119">
        <v>8.6969999999999992</v>
      </c>
      <c r="BS21" s="119">
        <v>0</v>
      </c>
      <c r="BT21" s="119">
        <v>0</v>
      </c>
      <c r="BU21" s="119">
        <v>0</v>
      </c>
      <c r="BV21" s="232">
        <v>17.1891</v>
      </c>
      <c r="BW21" s="119">
        <v>5.2823999999999991</v>
      </c>
      <c r="BX21" s="119">
        <v>0</v>
      </c>
      <c r="BY21" s="119">
        <v>0</v>
      </c>
      <c r="BZ21" s="119">
        <v>0</v>
      </c>
      <c r="CA21" s="119">
        <v>0</v>
      </c>
      <c r="CB21" s="119">
        <v>10.4535</v>
      </c>
      <c r="CC21" s="119">
        <v>14.072499999999998</v>
      </c>
      <c r="CD21" s="119">
        <v>8.1842999999999986</v>
      </c>
      <c r="CE21" s="119">
        <v>0</v>
      </c>
      <c r="CF21" s="119">
        <v>0</v>
      </c>
      <c r="CG21" s="119">
        <v>0</v>
      </c>
      <c r="CH21" s="521" t="str">
        <f t="shared" si="17"/>
        <v>-</v>
      </c>
    </row>
    <row r="22" spans="1:86">
      <c r="A22" s="228" t="s">
        <v>120</v>
      </c>
      <c r="B22" s="157">
        <v>433.90300000000099</v>
      </c>
      <c r="C22" s="157">
        <v>365.897284999997</v>
      </c>
      <c r="D22" s="157">
        <v>708.43449999999905</v>
      </c>
      <c r="E22" s="157">
        <v>355.505</v>
      </c>
      <c r="F22" s="157">
        <v>325.22982999999903</v>
      </c>
      <c r="G22" s="157">
        <v>603.900000000001</v>
      </c>
      <c r="H22" s="157">
        <v>373.36659999999898</v>
      </c>
      <c r="I22" s="157">
        <v>279.00900000000098</v>
      </c>
      <c r="J22" s="157">
        <v>48.118500000000502</v>
      </c>
      <c r="K22" s="157">
        <v>246.70100000000099</v>
      </c>
      <c r="L22" s="157">
        <v>412.02855000000102</v>
      </c>
      <c r="M22" s="231">
        <v>329.66334000000103</v>
      </c>
      <c r="N22" s="157">
        <v>83.912959999999998</v>
      </c>
      <c r="O22" s="157">
        <v>94.199479999999994</v>
      </c>
      <c r="P22" s="157">
        <v>24.554919999999999</v>
      </c>
      <c r="Q22" s="157">
        <v>0</v>
      </c>
      <c r="R22" s="157">
        <v>0</v>
      </c>
      <c r="S22" s="157">
        <v>112.4712</v>
      </c>
      <c r="T22" s="157">
        <v>23.520399999999999</v>
      </c>
      <c r="U22" s="157">
        <v>4.1046399999999998</v>
      </c>
      <c r="V22" s="157">
        <v>88.108199999999997</v>
      </c>
      <c r="W22" s="157">
        <v>96.347279999999998</v>
      </c>
      <c r="X22" s="157">
        <v>52.425600000000003</v>
      </c>
      <c r="Y22" s="231">
        <v>25.206959999999999</v>
      </c>
      <c r="Z22" s="233">
        <v>0</v>
      </c>
      <c r="AA22" s="157">
        <v>0</v>
      </c>
      <c r="AB22" s="157">
        <v>0</v>
      </c>
      <c r="AC22" s="157">
        <v>0</v>
      </c>
      <c r="AD22" s="157">
        <v>0</v>
      </c>
      <c r="AE22" s="157">
        <v>0</v>
      </c>
      <c r="AF22" s="157">
        <v>0</v>
      </c>
      <c r="AG22" s="157">
        <v>0</v>
      </c>
      <c r="AH22" s="157">
        <v>0</v>
      </c>
      <c r="AI22" s="157">
        <v>0</v>
      </c>
      <c r="AJ22" s="157">
        <v>0</v>
      </c>
      <c r="AK22" s="157">
        <v>0</v>
      </c>
      <c r="AL22" s="233">
        <v>178.02856159999999</v>
      </c>
      <c r="AM22" s="157">
        <v>39.075232</v>
      </c>
      <c r="AN22" s="157">
        <v>93.478058946666707</v>
      </c>
      <c r="AO22" s="157">
        <v>59.301768000000003</v>
      </c>
      <c r="AP22" s="138">
        <v>0</v>
      </c>
      <c r="AQ22" s="138">
        <v>30.143450000000001</v>
      </c>
      <c r="AR22" s="138">
        <v>39.921680000000002</v>
      </c>
      <c r="AS22" s="138">
        <v>81.287087999999997</v>
      </c>
      <c r="AT22" s="138">
        <v>40.646920000000001</v>
      </c>
      <c r="AU22" s="138">
        <v>59.592759999999998</v>
      </c>
      <c r="AV22" s="138">
        <v>148.71116799999999</v>
      </c>
      <c r="AW22" s="138">
        <v>81.9328</v>
      </c>
      <c r="AX22" s="233">
        <v>349.09797600000002</v>
      </c>
      <c r="AY22" s="157">
        <v>1001.5266079999999</v>
      </c>
      <c r="AZ22" s="157">
        <v>1131.5895519999999</v>
      </c>
      <c r="BA22" s="157">
        <v>255.91200000000001</v>
      </c>
      <c r="BB22" s="157">
        <v>15.987759999999998</v>
      </c>
      <c r="BC22" s="157">
        <v>277.86934399999996</v>
      </c>
      <c r="BD22" s="157">
        <v>971.34915999999998</v>
      </c>
      <c r="BE22" s="157">
        <v>644.51713199999995</v>
      </c>
      <c r="BF22" s="157">
        <v>753.41688999999997</v>
      </c>
      <c r="BG22" s="157">
        <v>629.43168999999989</v>
      </c>
      <c r="BH22" s="157">
        <v>312.80263999999994</v>
      </c>
      <c r="BI22" s="157">
        <v>1247.5982760000004</v>
      </c>
      <c r="BJ22" s="233">
        <v>0</v>
      </c>
      <c r="BK22" s="138">
        <v>0</v>
      </c>
      <c r="BL22" s="138">
        <v>19.77</v>
      </c>
      <c r="BM22" s="138">
        <v>11.12</v>
      </c>
      <c r="BN22" s="138">
        <v>0.68</v>
      </c>
      <c r="BO22" s="138">
        <v>6.31</v>
      </c>
      <c r="BP22" s="138">
        <v>0</v>
      </c>
      <c r="BQ22" s="138">
        <v>0</v>
      </c>
      <c r="BR22" s="138">
        <v>0</v>
      </c>
      <c r="BS22" s="138">
        <v>3.7080000000000002</v>
      </c>
      <c r="BT22" s="138">
        <v>36.11</v>
      </c>
      <c r="BU22" s="138">
        <v>4.8259999999999996</v>
      </c>
      <c r="BV22" s="233">
        <v>20.787360000000003</v>
      </c>
      <c r="BW22" s="138">
        <v>0</v>
      </c>
      <c r="BX22" s="138">
        <v>0</v>
      </c>
      <c r="BY22" s="138">
        <v>0</v>
      </c>
      <c r="BZ22" s="138">
        <v>0</v>
      </c>
      <c r="CA22" s="138">
        <v>0</v>
      </c>
      <c r="CB22" s="138">
        <v>0</v>
      </c>
      <c r="CC22" s="138">
        <v>0</v>
      </c>
      <c r="CD22" s="138">
        <v>0</v>
      </c>
      <c r="CE22" s="138">
        <v>0.32512000000000002</v>
      </c>
      <c r="CF22" s="138">
        <v>1.39192</v>
      </c>
      <c r="CG22" s="138">
        <v>0</v>
      </c>
      <c r="CH22" s="522">
        <f t="shared" si="17"/>
        <v>-1</v>
      </c>
    </row>
    <row r="23" spans="1:86">
      <c r="A23" s="70" t="s">
        <v>59</v>
      </c>
    </row>
    <row r="24" spans="1:86">
      <c r="A24" s="70" t="s">
        <v>60</v>
      </c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</row>
    <row r="25" spans="1:86">
      <c r="A25" s="70" t="s">
        <v>61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</row>
    <row r="26" spans="1:86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</row>
    <row r="27" spans="1:86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</row>
    <row r="28" spans="1:86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</row>
    <row r="29" spans="1:86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</row>
    <row r="30" spans="1:86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</row>
    <row r="31" spans="1:86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</row>
    <row r="32" spans="1:86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</row>
    <row r="33" spans="68:86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</row>
    <row r="34" spans="68:86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</row>
    <row r="35" spans="68:86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</row>
    <row r="36" spans="68:86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</row>
    <row r="37" spans="68:86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</row>
    <row r="38" spans="68:86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</row>
    <row r="39" spans="68:86"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</row>
    <row r="40" spans="68:86"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</row>
    <row r="41" spans="68:86"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</row>
  </sheetData>
  <sortState ref="BQ27:BR40">
    <sortCondition descending="1" ref="BR27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J67"/>
  <sheetViews>
    <sheetView showGridLines="0" zoomScale="89" zoomScaleNormal="89" workbookViewId="0">
      <pane xSplit="1" ySplit="7" topLeftCell="BZ8" activePane="bottomRight" state="frozen"/>
      <selection pane="topRight"/>
      <selection pane="bottomLeft"/>
      <selection pane="bottomRight" activeCell="CG35" sqref="CG35"/>
    </sheetView>
  </sheetViews>
  <sheetFormatPr baseColWidth="10" defaultColWidth="11" defaultRowHeight="15"/>
  <cols>
    <col min="1" max="1" width="19" style="45" customWidth="1"/>
    <col min="2" max="3" width="10.28515625" style="45" customWidth="1"/>
    <col min="4" max="5" width="10" style="45" customWidth="1"/>
    <col min="6" max="6" width="10.28515625" style="45" customWidth="1"/>
    <col min="7" max="7" width="9.5703125" style="45" customWidth="1"/>
    <col min="8" max="8" width="10.28515625" style="45" customWidth="1"/>
    <col min="9" max="9" width="10" style="45" customWidth="1"/>
    <col min="10" max="10" width="10.28515625" style="45" customWidth="1"/>
    <col min="11" max="12" width="10" style="45" customWidth="1"/>
    <col min="13" max="14" width="10.140625" style="45" customWidth="1"/>
    <col min="15" max="15" width="9.85546875" style="45" customWidth="1"/>
    <col min="16" max="16" width="10.140625" style="45" customWidth="1"/>
    <col min="17" max="17" width="8.85546875" style="45" customWidth="1"/>
    <col min="18" max="18" width="9.28515625" style="45" customWidth="1"/>
    <col min="19" max="19" width="10.5703125" style="45" customWidth="1"/>
    <col min="20" max="20" width="10.140625" style="45" customWidth="1"/>
    <col min="21" max="21" width="10.5703125" style="45" customWidth="1"/>
    <col min="22" max="23" width="11.5703125" style="45"/>
    <col min="24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5" width="11.42578125" style="45"/>
    <col min="36" max="36" width="11.5703125" style="45"/>
    <col min="37" max="41" width="11.42578125" style="45"/>
    <col min="42" max="42" width="11.5703125" style="45"/>
    <col min="43" max="70" width="11.42578125" style="45"/>
    <col min="71" max="85" width="11" style="45"/>
    <col min="86" max="86" width="12.5703125" customWidth="1"/>
    <col min="88" max="88" width="14" customWidth="1"/>
  </cols>
  <sheetData>
    <row r="1" spans="1:88">
      <c r="A1" s="74" t="s">
        <v>30</v>
      </c>
      <c r="CH1" s="45"/>
    </row>
    <row r="2" spans="1:88">
      <c r="A2" s="74"/>
      <c r="CH2" s="45"/>
    </row>
    <row r="3" spans="1:88" ht="15" customHeight="1">
      <c r="A3" s="75" t="s">
        <v>190</v>
      </c>
      <c r="CH3" s="45"/>
    </row>
    <row r="4" spans="1:88">
      <c r="A4" s="48" t="s">
        <v>191</v>
      </c>
      <c r="CH4" s="45"/>
    </row>
    <row r="5" spans="1:88">
      <c r="A5" s="48" t="s">
        <v>181</v>
      </c>
      <c r="CH5" s="45"/>
    </row>
    <row r="6" spans="1:88">
      <c r="A6" s="684" t="s">
        <v>105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45">
        <v>2024</v>
      </c>
      <c r="BK6" s="645"/>
      <c r="BL6" s="645"/>
      <c r="BM6" s="645"/>
      <c r="BN6" s="645"/>
      <c r="BO6" s="645"/>
      <c r="BP6" s="645"/>
      <c r="BQ6" s="645"/>
      <c r="BR6" s="645"/>
      <c r="BS6" s="645"/>
      <c r="BT6" s="645"/>
      <c r="BU6" s="645"/>
      <c r="BV6" s="645">
        <v>2025</v>
      </c>
      <c r="BW6" s="645"/>
      <c r="BX6" s="645"/>
      <c r="BY6" s="645"/>
      <c r="BZ6" s="645"/>
      <c r="CA6" s="645"/>
      <c r="CB6" s="645"/>
      <c r="CC6" s="645"/>
      <c r="CD6" s="645"/>
      <c r="CE6" s="645"/>
      <c r="CF6" s="645"/>
      <c r="CG6" s="645"/>
      <c r="CH6" s="645"/>
    </row>
    <row r="7" spans="1:88" ht="25.5">
      <c r="A7" s="685"/>
      <c r="B7" s="78" t="s">
        <v>35</v>
      </c>
      <c r="C7" s="79" t="s">
        <v>36</v>
      </c>
      <c r="D7" s="78" t="s">
        <v>37</v>
      </c>
      <c r="E7" s="79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78" t="s">
        <v>35</v>
      </c>
      <c r="O7" s="79" t="s">
        <v>36</v>
      </c>
      <c r="P7" s="78" t="s">
        <v>37</v>
      </c>
      <c r="Q7" s="79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78" t="s">
        <v>35</v>
      </c>
      <c r="AA7" s="78" t="s">
        <v>36</v>
      </c>
      <c r="AB7" s="78" t="s">
        <v>37</v>
      </c>
      <c r="AC7" s="78" t="s">
        <v>38</v>
      </c>
      <c r="AD7" s="78" t="s">
        <v>39</v>
      </c>
      <c r="AE7" s="102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631" t="s">
        <v>35</v>
      </c>
      <c r="BW7" s="631" t="s">
        <v>36</v>
      </c>
      <c r="BX7" s="631" t="s">
        <v>37</v>
      </c>
      <c r="BY7" s="631" t="s">
        <v>38</v>
      </c>
      <c r="BZ7" s="631" t="s">
        <v>39</v>
      </c>
      <c r="CA7" s="631" t="s">
        <v>40</v>
      </c>
      <c r="CB7" s="631" t="s">
        <v>41</v>
      </c>
      <c r="CC7" s="631" t="s">
        <v>42</v>
      </c>
      <c r="CD7" s="631" t="s">
        <v>43</v>
      </c>
      <c r="CE7" s="631" t="s">
        <v>44</v>
      </c>
      <c r="CF7" s="628" t="s">
        <v>45</v>
      </c>
      <c r="CG7" s="631" t="s">
        <v>46</v>
      </c>
      <c r="CH7" s="41" t="str">
        <f>'Cdr 10'!CH8</f>
        <v>Var. % 
Dic 25/24</v>
      </c>
    </row>
    <row r="8" spans="1:88">
      <c r="A8" s="214" t="s">
        <v>48</v>
      </c>
      <c r="B8" s="215">
        <f t="shared" ref="B8:M8" si="0">SUM(B9:B35)</f>
        <v>55933.373486141238</v>
      </c>
      <c r="C8" s="216">
        <f t="shared" si="0"/>
        <v>84256.360680122685</v>
      </c>
      <c r="D8" s="216">
        <f t="shared" si="0"/>
        <v>60902.738013565351</v>
      </c>
      <c r="E8" s="216">
        <f t="shared" si="0"/>
        <v>31527.503081168899</v>
      </c>
      <c r="F8" s="216">
        <f t="shared" si="0"/>
        <v>29216.146113659015</v>
      </c>
      <c r="G8" s="216">
        <f t="shared" si="0"/>
        <v>44197.793691586645</v>
      </c>
      <c r="H8" s="216">
        <f t="shared" si="0"/>
        <v>42180.672540598636</v>
      </c>
      <c r="I8" s="216">
        <f t="shared" si="0"/>
        <v>34976.983364130145</v>
      </c>
      <c r="J8" s="216">
        <f t="shared" si="0"/>
        <v>26685.38773914985</v>
      </c>
      <c r="K8" s="216">
        <f t="shared" si="0"/>
        <v>33438.883090353731</v>
      </c>
      <c r="L8" s="216">
        <f t="shared" si="0"/>
        <v>22537.390789000005</v>
      </c>
      <c r="M8" s="221">
        <f t="shared" si="0"/>
        <v>19642.26313900001</v>
      </c>
      <c r="N8" s="147">
        <f t="shared" ref="N8:Y8" si="1">SUM(N9:N35)</f>
        <v>36326.186937031685</v>
      </c>
      <c r="O8" s="148">
        <f t="shared" si="1"/>
        <v>59813.33720974224</v>
      </c>
      <c r="P8" s="148">
        <f t="shared" si="1"/>
        <v>15993.360526095417</v>
      </c>
      <c r="Q8" s="148">
        <f t="shared" si="1"/>
        <v>5267.4734749771987</v>
      </c>
      <c r="R8" s="148">
        <f t="shared" si="1"/>
        <v>7831.5543812088727</v>
      </c>
      <c r="S8" s="148">
        <f t="shared" si="1"/>
        <v>30255.98536072718</v>
      </c>
      <c r="T8" s="148">
        <f t="shared" si="1"/>
        <v>57983.114896019848</v>
      </c>
      <c r="U8" s="148">
        <f t="shared" si="1"/>
        <v>47976.935951636369</v>
      </c>
      <c r="V8" s="148">
        <f t="shared" si="1"/>
        <v>69413.631151505979</v>
      </c>
      <c r="W8" s="148">
        <f t="shared" si="1"/>
        <v>57299.448536491742</v>
      </c>
      <c r="X8" s="148">
        <f t="shared" si="1"/>
        <v>29185.528213454552</v>
      </c>
      <c r="Y8" s="148">
        <f t="shared" si="1"/>
        <v>36143.857209112248</v>
      </c>
      <c r="Z8" s="147">
        <f t="shared" ref="Z8:AQ8" si="2">SUM(Z9:Z35)</f>
        <v>35751.47</v>
      </c>
      <c r="AA8" s="148">
        <f t="shared" si="2"/>
        <v>91120.61</v>
      </c>
      <c r="AB8" s="148">
        <f t="shared" si="2"/>
        <v>53871.88</v>
      </c>
      <c r="AC8" s="148">
        <f t="shared" si="2"/>
        <v>34901.760000000009</v>
      </c>
      <c r="AD8" s="148">
        <f t="shared" si="2"/>
        <v>45346.909999999989</v>
      </c>
      <c r="AE8" s="148">
        <f t="shared" si="2"/>
        <v>49690.81</v>
      </c>
      <c r="AF8" s="148">
        <f t="shared" si="2"/>
        <v>41152.129999999997</v>
      </c>
      <c r="AG8" s="148">
        <f t="shared" si="2"/>
        <v>36791.9</v>
      </c>
      <c r="AH8" s="148">
        <f t="shared" si="2"/>
        <v>21121.220000000005</v>
      </c>
      <c r="AI8" s="148">
        <f t="shared" si="2"/>
        <v>22657.220000000005</v>
      </c>
      <c r="AJ8" s="148">
        <f t="shared" si="2"/>
        <v>24437.09</v>
      </c>
      <c r="AK8" s="148">
        <f t="shared" si="2"/>
        <v>29721.609999999997</v>
      </c>
      <c r="AL8" s="147">
        <f t="shared" si="2"/>
        <v>84710.688950202806</v>
      </c>
      <c r="AM8" s="148">
        <f t="shared" si="2"/>
        <v>31179.759159145051</v>
      </c>
      <c r="AN8" s="148">
        <f t="shared" si="2"/>
        <v>29319.774820343242</v>
      </c>
      <c r="AO8" s="148">
        <f t="shared" si="2"/>
        <v>35086.457791606699</v>
      </c>
      <c r="AP8" s="148">
        <f t="shared" si="2"/>
        <v>29120.085743077303</v>
      </c>
      <c r="AQ8" s="148">
        <f t="shared" si="2"/>
        <v>35529.814755184205</v>
      </c>
      <c r="AR8" s="148">
        <f t="shared" ref="AR8:AY8" si="3">SUM(AR9:AR35)</f>
        <v>25341.819820237015</v>
      </c>
      <c r="AS8" s="148">
        <f t="shared" si="3"/>
        <v>22648.50201442344</v>
      </c>
      <c r="AT8" s="148">
        <f t="shared" si="3"/>
        <v>28836.61022077551</v>
      </c>
      <c r="AU8" s="148">
        <f t="shared" si="3"/>
        <v>25647.440810525914</v>
      </c>
      <c r="AV8" s="148">
        <f t="shared" si="3"/>
        <v>55833.145012422843</v>
      </c>
      <c r="AW8" s="148">
        <f t="shared" si="3"/>
        <v>54334.855072306207</v>
      </c>
      <c r="AX8" s="147">
        <f t="shared" si="3"/>
        <v>56209.872607354504</v>
      </c>
      <c r="AY8" s="147">
        <f t="shared" si="3"/>
        <v>121997.99954199829</v>
      </c>
      <c r="AZ8" s="147">
        <f t="shared" ref="AZ8:BE8" si="4">SUM(AZ9:AZ35)</f>
        <v>97108.056304230398</v>
      </c>
      <c r="BA8" s="147">
        <f t="shared" si="4"/>
        <v>56570.634467784839</v>
      </c>
      <c r="BB8" s="147">
        <f t="shared" si="4"/>
        <v>51466.636979843111</v>
      </c>
      <c r="BC8" s="147">
        <f t="shared" si="4"/>
        <v>47080.561801210206</v>
      </c>
      <c r="BD8" s="147">
        <f t="shared" si="4"/>
        <v>43794.004204274577</v>
      </c>
      <c r="BE8" s="147">
        <f t="shared" si="4"/>
        <v>24312.408530300811</v>
      </c>
      <c r="BF8" s="147">
        <f t="shared" ref="BF8:BG8" si="5">SUM(BF9:BF35)</f>
        <v>32284.615148469093</v>
      </c>
      <c r="BG8" s="147">
        <f t="shared" si="5"/>
        <v>18419.774165269941</v>
      </c>
      <c r="BH8" s="147">
        <f t="shared" ref="BH8:BI8" si="6">SUM(BH9:BH35)</f>
        <v>24182.01305434222</v>
      </c>
      <c r="BI8" s="147">
        <f t="shared" si="6"/>
        <v>39908.865030249377</v>
      </c>
      <c r="BJ8" s="215">
        <f t="shared" ref="BJ8:BN8" si="7">SUM(BJ9:BJ35)</f>
        <v>47751.259999999995</v>
      </c>
      <c r="BK8" s="216">
        <f t="shared" si="7"/>
        <v>26065.82</v>
      </c>
      <c r="BL8" s="216">
        <f t="shared" si="7"/>
        <v>19698.699999999997</v>
      </c>
      <c r="BM8" s="216">
        <f t="shared" ref="BM8" si="8">SUM(BM9:BM35)</f>
        <v>25255.300000000003</v>
      </c>
      <c r="BN8" s="215">
        <f t="shared" si="7"/>
        <v>28966.730000000003</v>
      </c>
      <c r="BO8" s="216">
        <f t="shared" ref="BO8:BR8" si="9">SUM(BO9:BO35)</f>
        <v>43924.48000000001</v>
      </c>
      <c r="BP8" s="216">
        <f t="shared" si="9"/>
        <v>69188.89</v>
      </c>
      <c r="BQ8" s="216">
        <f t="shared" si="9"/>
        <v>52283.68</v>
      </c>
      <c r="BR8" s="216">
        <f t="shared" si="9"/>
        <v>23819.122999999996</v>
      </c>
      <c r="BS8" s="216">
        <f t="shared" ref="BS8:BY8" si="10">SUM(BS9:BS35)</f>
        <v>5012.0869999999986</v>
      </c>
      <c r="BT8" s="216">
        <f t="shared" si="10"/>
        <v>5664.49</v>
      </c>
      <c r="BU8" s="221">
        <f t="shared" si="10"/>
        <v>9559.8109999999997</v>
      </c>
      <c r="BV8" s="215">
        <f t="shared" si="10"/>
        <v>28075.000388155444</v>
      </c>
      <c r="BW8" s="216">
        <f t="shared" si="10"/>
        <v>65098.037510161448</v>
      </c>
      <c r="BX8" s="216">
        <f t="shared" ref="BX8" si="11">SUM(BX9:BX35)</f>
        <v>67778.938222669443</v>
      </c>
      <c r="BY8" s="216">
        <f t="shared" si="10"/>
        <v>76938.43692905175</v>
      </c>
      <c r="BZ8" s="215">
        <f t="shared" ref="BZ8:CC8" si="12">SUM(BZ9:BZ35)</f>
        <v>98705.540403762279</v>
      </c>
      <c r="CA8" s="216">
        <f t="shared" ref="CA8:CB8" si="13">SUM(CA9:CA35)</f>
        <v>79780.412093557272</v>
      </c>
      <c r="CB8" s="216">
        <f t="shared" si="13"/>
        <v>21303.469819927785</v>
      </c>
      <c r="CC8" s="216">
        <f t="shared" si="12"/>
        <v>30873.743877245619</v>
      </c>
      <c r="CD8" s="216">
        <f t="shared" ref="CD8:CG8" si="14">SUM(CD9:CD35)</f>
        <v>69705.265802210211</v>
      </c>
      <c r="CE8" s="216">
        <f t="shared" ref="CE8:CF8" si="15">SUM(CE9:CE35)</f>
        <v>80563.201547913835</v>
      </c>
      <c r="CF8" s="216">
        <f t="shared" si="15"/>
        <v>18678.251884193502</v>
      </c>
      <c r="CG8" s="221">
        <f t="shared" si="14"/>
        <v>60797.145022057986</v>
      </c>
      <c r="CH8" s="524">
        <f>+IFERROR(CG8/BU8-1,"-")</f>
        <v>5.3596597277977551</v>
      </c>
      <c r="CI8" s="96"/>
      <c r="CJ8" s="45"/>
    </row>
    <row r="9" spans="1:88">
      <c r="A9" s="217" t="s">
        <v>192</v>
      </c>
      <c r="B9" s="119">
        <v>1880.0139999999999</v>
      </c>
      <c r="C9" s="119">
        <v>1266.915</v>
      </c>
      <c r="D9" s="119">
        <v>1668.204</v>
      </c>
      <c r="E9" s="119">
        <v>1830.18732</v>
      </c>
      <c r="F9" s="119">
        <v>1641.42084</v>
      </c>
      <c r="G9" s="119">
        <v>1336.0273099999999</v>
      </c>
      <c r="H9" s="119">
        <v>1602.6217300000001</v>
      </c>
      <c r="I9" s="119">
        <v>1489.2972927400001</v>
      </c>
      <c r="J9" s="119">
        <v>1707.02199</v>
      </c>
      <c r="K9" s="119">
        <v>1496.30879</v>
      </c>
      <c r="L9" s="119">
        <v>1571.9429600000001</v>
      </c>
      <c r="M9" s="222">
        <v>1695.8613</v>
      </c>
      <c r="N9" s="119">
        <v>1993.84953</v>
      </c>
      <c r="O9" s="119">
        <v>1989.0310714545501</v>
      </c>
      <c r="P9" s="119">
        <v>1569.44489090909</v>
      </c>
      <c r="Q9" s="119">
        <v>2054.81235054546</v>
      </c>
      <c r="R9" s="119">
        <v>1769.6242883636401</v>
      </c>
      <c r="S9" s="119">
        <v>1776.1784954545501</v>
      </c>
      <c r="T9" s="119">
        <v>1157.6735756363601</v>
      </c>
      <c r="U9" s="119">
        <v>1335.7028456363601</v>
      </c>
      <c r="V9" s="119">
        <v>1026.8496390909099</v>
      </c>
      <c r="W9" s="119">
        <v>1295.8428203636399</v>
      </c>
      <c r="X9" s="119">
        <v>1083.0969654545499</v>
      </c>
      <c r="Y9" s="222">
        <v>854.46981181818205</v>
      </c>
      <c r="Z9" s="118">
        <v>1049.47</v>
      </c>
      <c r="AA9" s="119">
        <v>1458.57</v>
      </c>
      <c r="AB9" s="119">
        <v>1901.9</v>
      </c>
      <c r="AC9" s="119">
        <v>1852.44</v>
      </c>
      <c r="AD9" s="119">
        <v>1656.82</v>
      </c>
      <c r="AE9" s="119">
        <v>1360.89</v>
      </c>
      <c r="AF9" s="119">
        <v>1749.9</v>
      </c>
      <c r="AG9" s="119">
        <v>1541.3</v>
      </c>
      <c r="AH9" s="119">
        <v>1480.06</v>
      </c>
      <c r="AI9" s="119">
        <v>1699.02</v>
      </c>
      <c r="AJ9" s="119">
        <v>1757.41</v>
      </c>
      <c r="AK9" s="119">
        <v>1733.25</v>
      </c>
      <c r="AL9" s="118">
        <v>1997.8889999999999</v>
      </c>
      <c r="AM9" s="119">
        <v>1885.575</v>
      </c>
      <c r="AN9" s="119">
        <v>2002.309</v>
      </c>
      <c r="AO9" s="119">
        <v>1765.5830000000001</v>
      </c>
      <c r="AP9" s="119">
        <v>1849.296</v>
      </c>
      <c r="AQ9" s="119">
        <v>1883.0150000000001</v>
      </c>
      <c r="AR9" s="119">
        <v>1579.2860000000001</v>
      </c>
      <c r="AS9" s="119">
        <v>1155.357</v>
      </c>
      <c r="AT9" s="119">
        <v>1467.37</v>
      </c>
      <c r="AU9" s="119">
        <v>1589.9010000000001</v>
      </c>
      <c r="AV9" s="119">
        <v>1104.6098596363599</v>
      </c>
      <c r="AW9" s="119">
        <v>1866.2270000000001</v>
      </c>
      <c r="AX9" s="118">
        <v>1668.3350000000003</v>
      </c>
      <c r="AY9" s="119">
        <v>1962.2250000000001</v>
      </c>
      <c r="AZ9" s="119">
        <v>2047.8049999999998</v>
      </c>
      <c r="BA9" s="119">
        <v>1554.1849999999999</v>
      </c>
      <c r="BB9" s="119">
        <v>1352.4580000000001</v>
      </c>
      <c r="BC9" s="119">
        <v>1268.7070000000006</v>
      </c>
      <c r="BD9" s="119">
        <v>1584.2639999999997</v>
      </c>
      <c r="BE9" s="119">
        <v>1683.5009559999992</v>
      </c>
      <c r="BF9" s="119">
        <v>1855.4629999999997</v>
      </c>
      <c r="BG9" s="119">
        <v>1625.6445727272728</v>
      </c>
      <c r="BH9" s="119">
        <v>1750.2177936363639</v>
      </c>
      <c r="BI9" s="119">
        <v>1832.1314454545454</v>
      </c>
      <c r="BJ9" s="118">
        <v>1430</v>
      </c>
      <c r="BK9" s="119">
        <v>1342.4</v>
      </c>
      <c r="BL9" s="119">
        <v>1095.1099999999999</v>
      </c>
      <c r="BM9" s="119">
        <v>1353.48</v>
      </c>
      <c r="BN9" s="119">
        <v>1371.92</v>
      </c>
      <c r="BO9" s="119">
        <v>1103.3699999999999</v>
      </c>
      <c r="BP9" s="119">
        <v>1236.3900000000001</v>
      </c>
      <c r="BQ9" s="119">
        <v>1304.33</v>
      </c>
      <c r="BR9" s="119">
        <v>738.94</v>
      </c>
      <c r="BS9" s="119">
        <v>512.03200000000004</v>
      </c>
      <c r="BT9" s="119">
        <v>648.55999999999995</v>
      </c>
      <c r="BU9" s="222">
        <v>899.48</v>
      </c>
      <c r="BV9" s="118">
        <v>965.28494545454532</v>
      </c>
      <c r="BW9" s="119">
        <v>1096.863854181827</v>
      </c>
      <c r="BX9" s="119">
        <v>1103.2350907272792</v>
      </c>
      <c r="BY9" s="119">
        <v>1193.789049636373</v>
      </c>
      <c r="BZ9" s="119">
        <v>1221.8375898181876</v>
      </c>
      <c r="CA9" s="119">
        <v>979.34562181818842</v>
      </c>
      <c r="CB9" s="119">
        <v>827.5469770909134</v>
      </c>
      <c r="CC9" s="119">
        <v>1053.272394545462</v>
      </c>
      <c r="CD9" s="119">
        <v>902.15544454545545</v>
      </c>
      <c r="CE9" s="119">
        <v>1024.5886769090928</v>
      </c>
      <c r="CF9" s="119">
        <v>1007.050121090914</v>
      </c>
      <c r="CG9" s="222">
        <v>1399.5830476363794</v>
      </c>
      <c r="CH9" s="521">
        <f t="shared" ref="CH9:CH35" si="16">+IFERROR(CG9/BU9-1,"-")</f>
        <v>0.55599129234266398</v>
      </c>
      <c r="CI9" s="119"/>
      <c r="CJ9" s="45"/>
    </row>
    <row r="10" spans="1:88">
      <c r="A10" s="217" t="s">
        <v>193</v>
      </c>
      <c r="B10" s="119">
        <v>724.82</v>
      </c>
      <c r="C10" s="119">
        <v>550.80100000000004</v>
      </c>
      <c r="D10" s="119">
        <v>650.00300000000004</v>
      </c>
      <c r="E10" s="119">
        <v>746.77916000000005</v>
      </c>
      <c r="F10" s="119">
        <v>587.17448999999999</v>
      </c>
      <c r="G10" s="119">
        <v>324.06099999999998</v>
      </c>
      <c r="H10" s="119">
        <v>434.39600000000002</v>
      </c>
      <c r="I10" s="119">
        <v>475.245</v>
      </c>
      <c r="J10" s="119">
        <v>473.42</v>
      </c>
      <c r="K10" s="119">
        <v>610.44000000000005</v>
      </c>
      <c r="L10" s="119">
        <v>569.00436999999999</v>
      </c>
      <c r="M10" s="222">
        <v>478</v>
      </c>
      <c r="N10" s="119">
        <v>482.85</v>
      </c>
      <c r="O10" s="119">
        <v>542.16102000000001</v>
      </c>
      <c r="P10" s="119">
        <v>205.05607000000001</v>
      </c>
      <c r="Q10" s="119">
        <v>536.37793199999999</v>
      </c>
      <c r="R10" s="119">
        <v>497.37842799999999</v>
      </c>
      <c r="S10" s="119">
        <v>531.57511799999997</v>
      </c>
      <c r="T10" s="119">
        <v>272.72937999999999</v>
      </c>
      <c r="U10" s="119">
        <v>405.72610600000002</v>
      </c>
      <c r="V10" s="119">
        <v>54.25</v>
      </c>
      <c r="W10" s="119">
        <v>318.88965999999999</v>
      </c>
      <c r="X10" s="119">
        <v>792.73</v>
      </c>
      <c r="Y10" s="222">
        <v>763.65</v>
      </c>
      <c r="Z10" s="118">
        <v>884.63</v>
      </c>
      <c r="AA10" s="119">
        <v>843.73</v>
      </c>
      <c r="AB10" s="119">
        <v>401.49</v>
      </c>
      <c r="AC10" s="119">
        <v>641.1</v>
      </c>
      <c r="AD10" s="119">
        <v>436.26</v>
      </c>
      <c r="AE10" s="119">
        <v>273.01</v>
      </c>
      <c r="AF10" s="119">
        <v>352.65</v>
      </c>
      <c r="AG10" s="119">
        <v>525.73</v>
      </c>
      <c r="AH10" s="119">
        <v>257.58</v>
      </c>
      <c r="AI10" s="119">
        <v>341.71</v>
      </c>
      <c r="AJ10" s="119">
        <v>432.24</v>
      </c>
      <c r="AK10" s="119">
        <v>708.44</v>
      </c>
      <c r="AL10" s="118">
        <v>756.59</v>
      </c>
      <c r="AM10" s="119">
        <v>493.17616199999998</v>
      </c>
      <c r="AN10" s="119">
        <v>662.65416200000004</v>
      </c>
      <c r="AO10" s="119">
        <v>889.76</v>
      </c>
      <c r="AP10" s="119">
        <v>910.52128000000005</v>
      </c>
      <c r="AQ10" s="119">
        <v>972.31592000000001</v>
      </c>
      <c r="AR10" s="119">
        <v>449.13032399999997</v>
      </c>
      <c r="AS10" s="119">
        <v>17.894639999999999</v>
      </c>
      <c r="AT10" s="119">
        <v>279.791044</v>
      </c>
      <c r="AU10" s="119">
        <v>376.294648</v>
      </c>
      <c r="AV10" s="119">
        <v>22.589300000000001</v>
      </c>
      <c r="AW10" s="119">
        <v>0</v>
      </c>
      <c r="AX10" s="118">
        <v>0</v>
      </c>
      <c r="AY10" s="119">
        <v>300.22367199999997</v>
      </c>
      <c r="AZ10" s="119">
        <v>518.65419599999973</v>
      </c>
      <c r="BA10" s="119">
        <v>267.13019600000001</v>
      </c>
      <c r="BB10" s="119">
        <v>633.57956800000068</v>
      </c>
      <c r="BC10" s="119">
        <v>315.55507999999986</v>
      </c>
      <c r="BD10" s="119">
        <v>384.37670200000019</v>
      </c>
      <c r="BE10" s="119">
        <v>431.61816399999998</v>
      </c>
      <c r="BF10" s="119">
        <v>543.56853000000103</v>
      </c>
      <c r="BG10" s="119">
        <v>438.82562000000007</v>
      </c>
      <c r="BH10" s="119">
        <v>526.22747999000023</v>
      </c>
      <c r="BI10" s="119">
        <v>746.33205599999997</v>
      </c>
      <c r="BJ10" s="118">
        <v>62.78</v>
      </c>
      <c r="BK10" s="119">
        <v>13.89</v>
      </c>
      <c r="BL10" s="119">
        <v>35.950000000000003</v>
      </c>
      <c r="BM10" s="119">
        <v>0</v>
      </c>
      <c r="BN10" s="119">
        <v>0</v>
      </c>
      <c r="BO10" s="119">
        <v>0</v>
      </c>
      <c r="BP10" s="119">
        <v>0</v>
      </c>
      <c r="BQ10" s="119">
        <v>53.8</v>
      </c>
      <c r="BR10" s="119">
        <v>96.561999999999998</v>
      </c>
      <c r="BS10" s="119">
        <v>29.24</v>
      </c>
      <c r="BT10" s="119">
        <v>98.93</v>
      </c>
      <c r="BU10" s="222">
        <v>159.86500000000001</v>
      </c>
      <c r="BV10" s="118">
        <v>202.93999999999997</v>
      </c>
      <c r="BW10" s="119">
        <v>206.4081520000004</v>
      </c>
      <c r="BX10" s="119">
        <v>300.42159399999986</v>
      </c>
      <c r="BY10" s="119">
        <v>287.8811620000003</v>
      </c>
      <c r="BZ10" s="119">
        <v>226.9034400000005</v>
      </c>
      <c r="CA10" s="119">
        <v>161.55165000000005</v>
      </c>
      <c r="CB10" s="119">
        <v>265.95944000000026</v>
      </c>
      <c r="CC10" s="119">
        <v>261.38482000000039</v>
      </c>
      <c r="CD10" s="119">
        <v>233.79966000000007</v>
      </c>
      <c r="CE10" s="119">
        <v>250.78470000000013</v>
      </c>
      <c r="CF10" s="119">
        <v>252.00580000000019</v>
      </c>
      <c r="CG10" s="222">
        <v>336.02616000000057</v>
      </c>
      <c r="CH10" s="521">
        <f t="shared" si="16"/>
        <v>1.1019370093516438</v>
      </c>
      <c r="CI10" s="119"/>
      <c r="CJ10" s="45"/>
    </row>
    <row r="11" spans="1:88">
      <c r="A11" s="217" t="s">
        <v>125</v>
      </c>
      <c r="B11" s="118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8">
        <v>88.969499999999996</v>
      </c>
      <c r="O11" s="119">
        <v>48.356999999999999</v>
      </c>
      <c r="P11" s="119">
        <v>15.185</v>
      </c>
      <c r="Q11" s="119">
        <v>9.7210000000000001</v>
      </c>
      <c r="R11" s="119">
        <v>0</v>
      </c>
      <c r="S11" s="119">
        <v>16.998000000000001</v>
      </c>
      <c r="T11" s="119">
        <v>62.984999999999999</v>
      </c>
      <c r="U11" s="119">
        <v>65.143000000000001</v>
      </c>
      <c r="V11" s="119">
        <v>0</v>
      </c>
      <c r="W11" s="119">
        <v>0</v>
      </c>
      <c r="X11" s="119">
        <v>0</v>
      </c>
      <c r="Y11" s="222">
        <v>0</v>
      </c>
      <c r="Z11" s="118">
        <v>45.91</v>
      </c>
      <c r="AA11" s="119">
        <v>1.98</v>
      </c>
      <c r="AB11" s="119">
        <v>0</v>
      </c>
      <c r="AC11" s="119">
        <v>0</v>
      </c>
      <c r="AD11" s="119">
        <v>7.1</v>
      </c>
      <c r="AE11" s="119">
        <v>123.28</v>
      </c>
      <c r="AF11" s="119">
        <v>81.16</v>
      </c>
      <c r="AG11" s="119">
        <v>114.36</v>
      </c>
      <c r="AH11" s="119">
        <v>109.71</v>
      </c>
      <c r="AI11" s="119">
        <v>82.36</v>
      </c>
      <c r="AJ11" s="119">
        <v>49.37</v>
      </c>
      <c r="AK11" s="119">
        <v>51.1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463.82</v>
      </c>
      <c r="AY11" s="119">
        <v>229.84800000000001</v>
      </c>
      <c r="AZ11" s="119">
        <v>215.64100000000002</v>
      </c>
      <c r="BA11" s="119">
        <v>280.54500000000002</v>
      </c>
      <c r="BB11" s="119">
        <v>31.606000000000002</v>
      </c>
      <c r="BC11" s="119">
        <v>17.600000000000001</v>
      </c>
      <c r="BD11" s="119">
        <v>77.737999999999985</v>
      </c>
      <c r="BE11" s="119">
        <v>51.490000000000009</v>
      </c>
      <c r="BF11" s="119">
        <v>118.626</v>
      </c>
      <c r="BG11" s="119">
        <v>231.00490000000002</v>
      </c>
      <c r="BH11" s="119">
        <v>75.871000000000009</v>
      </c>
      <c r="BI11" s="119">
        <v>69.98429999999999</v>
      </c>
      <c r="BJ11" s="118">
        <v>33.770000000000003</v>
      </c>
      <c r="BK11" s="119">
        <v>72.83</v>
      </c>
      <c r="BL11" s="119">
        <v>63</v>
      </c>
      <c r="BM11" s="119">
        <v>110.59</v>
      </c>
      <c r="BN11" s="119">
        <v>148.53</v>
      </c>
      <c r="BO11" s="119">
        <v>161.30000000000001</v>
      </c>
      <c r="BP11" s="119">
        <v>115.44</v>
      </c>
      <c r="BQ11" s="119">
        <v>77.010000000000005</v>
      </c>
      <c r="BR11" s="119">
        <v>0</v>
      </c>
      <c r="BS11" s="119">
        <v>0</v>
      </c>
      <c r="BT11" s="119">
        <v>0</v>
      </c>
      <c r="BU11" s="222">
        <v>0</v>
      </c>
      <c r="BV11" s="118">
        <v>123.099</v>
      </c>
      <c r="BW11" s="119">
        <v>95.266000000000005</v>
      </c>
      <c r="BX11" s="119">
        <v>107.59800000000001</v>
      </c>
      <c r="BY11" s="119">
        <v>283.00900000000001</v>
      </c>
      <c r="BZ11" s="119">
        <v>412.90200000000004</v>
      </c>
      <c r="CA11" s="119">
        <v>361.77960000000007</v>
      </c>
      <c r="CB11" s="119">
        <v>15.78</v>
      </c>
      <c r="CC11" s="119">
        <v>19.794160000000002</v>
      </c>
      <c r="CD11" s="119">
        <v>359.60739999999998</v>
      </c>
      <c r="CE11" s="119">
        <v>327.34299999999996</v>
      </c>
      <c r="CF11" s="119">
        <v>68.853399999999993</v>
      </c>
      <c r="CG11" s="222">
        <v>113.3562</v>
      </c>
      <c r="CH11" s="521" t="str">
        <f t="shared" si="16"/>
        <v>-</v>
      </c>
      <c r="CI11" s="119"/>
      <c r="CJ11" s="45"/>
    </row>
    <row r="12" spans="1:88">
      <c r="A12" s="217" t="s">
        <v>106</v>
      </c>
      <c r="B12" s="119">
        <v>22268.47797</v>
      </c>
      <c r="C12" s="119">
        <v>21764.2337448861</v>
      </c>
      <c r="D12" s="119">
        <v>27614.283673241101</v>
      </c>
      <c r="E12" s="119">
        <v>15904.8983878037</v>
      </c>
      <c r="F12" s="119">
        <v>13975.087743661499</v>
      </c>
      <c r="G12" s="119">
        <v>21135.576996340598</v>
      </c>
      <c r="H12" s="119">
        <v>21261.489055290502</v>
      </c>
      <c r="I12" s="119">
        <v>15722.2414101021</v>
      </c>
      <c r="J12" s="119">
        <v>10345.5857172659</v>
      </c>
      <c r="K12" s="119">
        <v>9515.9434700998809</v>
      </c>
      <c r="L12" s="119">
        <v>7111.0209699999996</v>
      </c>
      <c r="M12" s="222">
        <v>5053.1954500000002</v>
      </c>
      <c r="N12" s="119">
        <v>6459.3945299999996</v>
      </c>
      <c r="O12" s="119">
        <v>4147.9617350828903</v>
      </c>
      <c r="P12" s="119">
        <v>4764.5823499999997</v>
      </c>
      <c r="Q12" s="119">
        <v>1387.6853970171101</v>
      </c>
      <c r="R12" s="119">
        <v>1997.80609</v>
      </c>
      <c r="S12" s="119">
        <v>15609.538481</v>
      </c>
      <c r="T12" s="119">
        <v>33985.163492095497</v>
      </c>
      <c r="U12" s="119">
        <v>27093.994460000002</v>
      </c>
      <c r="V12" s="119">
        <v>35266.105696111699</v>
      </c>
      <c r="W12" s="119">
        <v>26654.739636094098</v>
      </c>
      <c r="X12" s="119">
        <v>15073.009604000001</v>
      </c>
      <c r="Y12" s="222">
        <v>18277.297209214499</v>
      </c>
      <c r="Z12" s="118">
        <v>15175.41</v>
      </c>
      <c r="AA12" s="119">
        <v>23767.919999999998</v>
      </c>
      <c r="AB12" s="119">
        <v>24763.84</v>
      </c>
      <c r="AC12" s="119">
        <v>19808.96</v>
      </c>
      <c r="AD12" s="119">
        <v>27381.03</v>
      </c>
      <c r="AE12" s="119">
        <v>29269.66</v>
      </c>
      <c r="AF12" s="119">
        <v>24245.55</v>
      </c>
      <c r="AG12" s="119">
        <v>22604.05</v>
      </c>
      <c r="AH12" s="119">
        <v>12349.2</v>
      </c>
      <c r="AI12" s="119">
        <v>10670.9</v>
      </c>
      <c r="AJ12" s="119">
        <v>11027.49</v>
      </c>
      <c r="AK12" s="119">
        <v>14044.67</v>
      </c>
      <c r="AL12" s="118">
        <v>18474.928865913302</v>
      </c>
      <c r="AM12" s="119">
        <v>13723.202037908301</v>
      </c>
      <c r="AN12" s="119">
        <v>14106.137501175401</v>
      </c>
      <c r="AO12" s="119">
        <v>20928.725315691001</v>
      </c>
      <c r="AP12" s="119">
        <v>15326.6850931274</v>
      </c>
      <c r="AQ12" s="119">
        <v>15172.183027365299</v>
      </c>
      <c r="AR12" s="119">
        <v>14805.9838269825</v>
      </c>
      <c r="AS12" s="119">
        <v>10714.5615615393</v>
      </c>
      <c r="AT12" s="119">
        <v>15375.1966432912</v>
      </c>
      <c r="AU12" s="119">
        <v>11539.6023925015</v>
      </c>
      <c r="AV12" s="119">
        <v>28329.2344144077</v>
      </c>
      <c r="AW12" s="119">
        <v>28449.0608949462</v>
      </c>
      <c r="AX12" s="118">
        <v>26280.919182435468</v>
      </c>
      <c r="AY12" s="119">
        <v>42173.921357678322</v>
      </c>
      <c r="AZ12" s="119">
        <v>39794.165118940393</v>
      </c>
      <c r="BA12" s="119">
        <v>30011.001422382396</v>
      </c>
      <c r="BB12" s="119">
        <v>32365.196828483131</v>
      </c>
      <c r="BC12" s="119">
        <v>25552.40438299999</v>
      </c>
      <c r="BD12" s="119">
        <v>18551.432774274526</v>
      </c>
      <c r="BE12" s="119">
        <v>14143.793591411579</v>
      </c>
      <c r="BF12" s="119">
        <v>9220.7899011308145</v>
      </c>
      <c r="BG12" s="119">
        <v>9175.935997999999</v>
      </c>
      <c r="BH12" s="119">
        <v>8866.0554862001973</v>
      </c>
      <c r="BI12" s="119">
        <v>15872.099892268654</v>
      </c>
      <c r="BJ12" s="118">
        <v>9530.26</v>
      </c>
      <c r="BK12" s="119">
        <v>11297.84</v>
      </c>
      <c r="BL12" s="119">
        <v>5801.7</v>
      </c>
      <c r="BM12" s="119">
        <v>5753.28</v>
      </c>
      <c r="BN12" s="119">
        <v>11700.85</v>
      </c>
      <c r="BO12" s="119">
        <v>20232.7</v>
      </c>
      <c r="BP12" s="119">
        <v>17217.97</v>
      </c>
      <c r="BQ12" s="119">
        <v>4422.4799999999996</v>
      </c>
      <c r="BR12" s="119">
        <v>2351.8989999999999</v>
      </c>
      <c r="BS12" s="119">
        <v>2623.1370000000002</v>
      </c>
      <c r="BT12" s="119">
        <v>2195.25</v>
      </c>
      <c r="BU12" s="222">
        <v>2915.0450000000001</v>
      </c>
      <c r="BV12" s="118">
        <v>7400.113375242483</v>
      </c>
      <c r="BW12" s="119">
        <v>14190.513870450739</v>
      </c>
      <c r="BX12" s="119">
        <v>25248.85810456569</v>
      </c>
      <c r="BY12" s="119">
        <v>40770.408547415398</v>
      </c>
      <c r="BZ12" s="119">
        <v>53595.653393644105</v>
      </c>
      <c r="CA12" s="119">
        <v>41496.730488723086</v>
      </c>
      <c r="CB12" s="119">
        <v>9061.0749641677667</v>
      </c>
      <c r="CC12" s="119">
        <v>3754.6762977000617</v>
      </c>
      <c r="CD12" s="119">
        <v>30090.219487664759</v>
      </c>
      <c r="CE12" s="119">
        <v>38078.748958127711</v>
      </c>
      <c r="CF12" s="119">
        <v>6032.8716146523666</v>
      </c>
      <c r="CG12" s="222">
        <v>26488.717320400283</v>
      </c>
      <c r="CH12" s="521">
        <f t="shared" si="16"/>
        <v>8.0868982538520964</v>
      </c>
      <c r="CI12" s="119"/>
      <c r="CJ12" s="45"/>
    </row>
    <row r="13" spans="1:88">
      <c r="A13" s="87" t="s">
        <v>194</v>
      </c>
      <c r="B13" s="119">
        <v>0</v>
      </c>
      <c r="C13" s="119">
        <v>0</v>
      </c>
      <c r="D13" s="119">
        <v>0</v>
      </c>
      <c r="E13" s="119">
        <v>0</v>
      </c>
      <c r="F13" s="119">
        <v>0</v>
      </c>
      <c r="G13" s="119">
        <v>0</v>
      </c>
      <c r="H13" s="119">
        <v>0</v>
      </c>
      <c r="I13" s="119">
        <v>0</v>
      </c>
      <c r="J13" s="119">
        <v>0</v>
      </c>
      <c r="K13" s="119">
        <v>0</v>
      </c>
      <c r="L13" s="119">
        <v>0</v>
      </c>
      <c r="M13" s="222">
        <v>0</v>
      </c>
      <c r="N13" s="119">
        <v>44.51</v>
      </c>
      <c r="O13" s="119">
        <v>116.97</v>
      </c>
      <c r="P13" s="119">
        <v>9.68</v>
      </c>
      <c r="Q13" s="119">
        <v>0</v>
      </c>
      <c r="R13" s="119">
        <v>0</v>
      </c>
      <c r="S13" s="119">
        <v>34.340000000000003</v>
      </c>
      <c r="T13" s="119">
        <v>148.61199999999999</v>
      </c>
      <c r="U13" s="119">
        <v>108.1</v>
      </c>
      <c r="V13" s="119">
        <v>201.11</v>
      </c>
      <c r="W13" s="119">
        <v>220.6</v>
      </c>
      <c r="X13" s="119">
        <v>0</v>
      </c>
      <c r="Y13" s="222">
        <v>157.40199999999999</v>
      </c>
      <c r="Z13" s="118">
        <v>133.56</v>
      </c>
      <c r="AA13" s="119">
        <v>128.75</v>
      </c>
      <c r="AB13" s="119">
        <v>228.16</v>
      </c>
      <c r="AC13" s="119">
        <v>59.15</v>
      </c>
      <c r="AD13" s="119">
        <v>40.58</v>
      </c>
      <c r="AE13" s="119">
        <v>106.06</v>
      </c>
      <c r="AF13" s="119">
        <v>11.09</v>
      </c>
      <c r="AG13" s="119">
        <v>44.87</v>
      </c>
      <c r="AH13" s="119">
        <v>0</v>
      </c>
      <c r="AI13" s="119">
        <v>42.34</v>
      </c>
      <c r="AJ13" s="119">
        <v>15.31</v>
      </c>
      <c r="AK13" s="119">
        <v>48.65</v>
      </c>
      <c r="AL13" s="118">
        <v>44.188000000000002</v>
      </c>
      <c r="AM13" s="119">
        <v>1.8149999999999999</v>
      </c>
      <c r="AN13" s="119">
        <v>0</v>
      </c>
      <c r="AO13" s="119">
        <v>35.997999999999998</v>
      </c>
      <c r="AP13" s="119">
        <v>0</v>
      </c>
      <c r="AQ13" s="119">
        <v>0</v>
      </c>
      <c r="AR13" s="119">
        <v>0</v>
      </c>
      <c r="AS13" s="119">
        <v>17.63</v>
      </c>
      <c r="AT13" s="119">
        <v>34.9</v>
      </c>
      <c r="AU13" s="119">
        <v>24.74</v>
      </c>
      <c r="AV13" s="119">
        <v>0</v>
      </c>
      <c r="AW13" s="119">
        <v>101.18</v>
      </c>
      <c r="AX13" s="118">
        <v>17.932799999999997</v>
      </c>
      <c r="AY13" s="119">
        <v>131.96799999999999</v>
      </c>
      <c r="AZ13" s="119">
        <v>243.91</v>
      </c>
      <c r="BA13" s="119">
        <v>213.36</v>
      </c>
      <c r="BB13" s="119">
        <v>114.34</v>
      </c>
      <c r="BC13" s="119">
        <v>0</v>
      </c>
      <c r="BD13" s="119">
        <v>0</v>
      </c>
      <c r="BE13" s="119">
        <v>0</v>
      </c>
      <c r="BF13" s="119">
        <v>0</v>
      </c>
      <c r="BG13" s="119">
        <v>15.9</v>
      </c>
      <c r="BH13" s="119">
        <v>19.309999999999999</v>
      </c>
      <c r="BI13" s="119">
        <v>32.619999999999997</v>
      </c>
      <c r="BJ13" s="118">
        <v>2</v>
      </c>
      <c r="BK13" s="119">
        <v>0</v>
      </c>
      <c r="BL13" s="119">
        <v>0</v>
      </c>
      <c r="BM13" s="119">
        <v>6.6</v>
      </c>
      <c r="BN13" s="119">
        <v>7.96</v>
      </c>
      <c r="BO13" s="119">
        <v>84.88</v>
      </c>
      <c r="BP13" s="119">
        <v>43.11</v>
      </c>
      <c r="BQ13" s="119">
        <v>7.1</v>
      </c>
      <c r="BR13" s="119">
        <v>6.8</v>
      </c>
      <c r="BS13" s="119">
        <v>0</v>
      </c>
      <c r="BT13" s="119">
        <v>0</v>
      </c>
      <c r="BU13" s="222">
        <v>0</v>
      </c>
      <c r="BV13" s="118">
        <v>0</v>
      </c>
      <c r="BW13" s="119">
        <v>0</v>
      </c>
      <c r="BX13" s="119">
        <v>158.03250000000003</v>
      </c>
      <c r="BY13" s="119">
        <v>129.34</v>
      </c>
      <c r="BZ13" s="119">
        <v>268.26</v>
      </c>
      <c r="CA13" s="119">
        <v>244.65</v>
      </c>
      <c r="CB13" s="119">
        <v>23.589999999999996</v>
      </c>
      <c r="CC13" s="119">
        <v>32.619999999999997</v>
      </c>
      <c r="CD13" s="119">
        <v>182.83</v>
      </c>
      <c r="CE13" s="119">
        <v>202.55</v>
      </c>
      <c r="CF13" s="119">
        <v>26.439999999999998</v>
      </c>
      <c r="CG13" s="222">
        <v>28.43</v>
      </c>
      <c r="CH13" s="521" t="str">
        <f t="shared" si="16"/>
        <v>-</v>
      </c>
      <c r="CI13" s="119"/>
      <c r="CJ13" s="45"/>
    </row>
    <row r="14" spans="1:88">
      <c r="A14" s="217" t="s">
        <v>195</v>
      </c>
      <c r="B14" s="119">
        <v>5964.7907500000001</v>
      </c>
      <c r="C14" s="119">
        <v>5808.9669999999996</v>
      </c>
      <c r="D14" s="119">
        <v>8774.8459999999995</v>
      </c>
      <c r="E14" s="119">
        <v>4199.6409999999996</v>
      </c>
      <c r="F14" s="119">
        <v>2543.14</v>
      </c>
      <c r="G14" s="119">
        <v>6501.549</v>
      </c>
      <c r="H14" s="119">
        <v>5209.2529999999997</v>
      </c>
      <c r="I14" s="119">
        <v>5286.8040000000001</v>
      </c>
      <c r="J14" s="119">
        <v>4317.6859999999997</v>
      </c>
      <c r="K14" s="119">
        <v>4393.5709999999999</v>
      </c>
      <c r="L14" s="119">
        <v>3184.6889999999999</v>
      </c>
      <c r="M14" s="222">
        <v>2139.5880000000002</v>
      </c>
      <c r="N14" s="119">
        <v>1752.1030000000001</v>
      </c>
      <c r="O14" s="119">
        <v>1134.00847</v>
      </c>
      <c r="P14" s="119">
        <v>98.868709999999993</v>
      </c>
      <c r="Q14" s="119">
        <v>77.11</v>
      </c>
      <c r="R14" s="119">
        <v>142.24139</v>
      </c>
      <c r="S14" s="119">
        <v>2758.3857400000002</v>
      </c>
      <c r="T14" s="119">
        <v>7878.7058258879997</v>
      </c>
      <c r="U14" s="119">
        <v>5763.5061249999999</v>
      </c>
      <c r="V14" s="119">
        <v>8571.3845260479993</v>
      </c>
      <c r="W14" s="119">
        <v>8647.2422200000001</v>
      </c>
      <c r="X14" s="119">
        <v>6363.6521599999996</v>
      </c>
      <c r="Y14" s="222">
        <v>6300.93234536</v>
      </c>
      <c r="Z14" s="118">
        <v>5314.16</v>
      </c>
      <c r="AA14" s="119">
        <v>3155.15</v>
      </c>
      <c r="AB14" s="119">
        <v>5359.71</v>
      </c>
      <c r="AC14" s="119">
        <v>3825.08</v>
      </c>
      <c r="AD14" s="119">
        <v>4152.6099999999997</v>
      </c>
      <c r="AE14" s="119">
        <v>5729.94</v>
      </c>
      <c r="AF14" s="119">
        <v>5535.42</v>
      </c>
      <c r="AG14" s="119">
        <v>4774.68</v>
      </c>
      <c r="AH14" s="119">
        <v>542.09</v>
      </c>
      <c r="AI14" s="119">
        <v>1192.72</v>
      </c>
      <c r="AJ14" s="119">
        <v>885.52</v>
      </c>
      <c r="AK14" s="119">
        <v>1688.16</v>
      </c>
      <c r="AL14" s="118">
        <v>2604.9291094770001</v>
      </c>
      <c r="AM14" s="119">
        <v>2321.0708563319999</v>
      </c>
      <c r="AN14" s="119">
        <v>1160.4892914</v>
      </c>
      <c r="AO14" s="119">
        <v>3134.4966543400001</v>
      </c>
      <c r="AP14" s="119">
        <v>3115.0590999999999</v>
      </c>
      <c r="AQ14" s="119">
        <v>2412.2028799999998</v>
      </c>
      <c r="AR14" s="119">
        <v>1672.0023547999999</v>
      </c>
      <c r="AS14" s="119">
        <v>710.14950999999996</v>
      </c>
      <c r="AT14" s="119">
        <v>1927.39013</v>
      </c>
      <c r="AU14" s="119">
        <v>1896.648398</v>
      </c>
      <c r="AV14" s="119">
        <v>5154.2354643199997</v>
      </c>
      <c r="AW14" s="119">
        <v>5088.0980373599996</v>
      </c>
      <c r="AX14" s="118">
        <v>6337.8820997520006</v>
      </c>
      <c r="AY14" s="119">
        <v>10708.101040319998</v>
      </c>
      <c r="AZ14" s="119">
        <v>10644.002473819997</v>
      </c>
      <c r="BA14" s="119">
        <v>6216.9093500000017</v>
      </c>
      <c r="BB14" s="119">
        <v>7192.5219433600005</v>
      </c>
      <c r="BC14" s="119">
        <v>4891.9246897999983</v>
      </c>
      <c r="BD14" s="119">
        <v>1775.4990999999995</v>
      </c>
      <c r="BE14" s="119">
        <v>667.71494585600033</v>
      </c>
      <c r="BF14" s="119">
        <v>380.63843162399996</v>
      </c>
      <c r="BG14" s="119">
        <v>699.34056177600007</v>
      </c>
      <c r="BH14" s="119">
        <v>706.55115752000029</v>
      </c>
      <c r="BI14" s="119">
        <v>1308.7957310700001</v>
      </c>
      <c r="BJ14" s="118">
        <v>1511.67</v>
      </c>
      <c r="BK14" s="119">
        <v>2829.28</v>
      </c>
      <c r="BL14" s="119">
        <v>560.24</v>
      </c>
      <c r="BM14" s="119">
        <v>910.27</v>
      </c>
      <c r="BN14" s="119">
        <v>1820.6</v>
      </c>
      <c r="BO14" s="119">
        <v>3958.74</v>
      </c>
      <c r="BP14" s="119">
        <v>2738.47</v>
      </c>
      <c r="BQ14" s="119">
        <v>137.44999999999999</v>
      </c>
      <c r="BR14" s="119">
        <v>13.585000000000001</v>
      </c>
      <c r="BS14" s="119">
        <v>78.947999999999993</v>
      </c>
      <c r="BT14" s="119">
        <v>49.12</v>
      </c>
      <c r="BU14" s="222">
        <v>55.664000000000001</v>
      </c>
      <c r="BV14" s="118">
        <v>1826.7754100000002</v>
      </c>
      <c r="BW14" s="119">
        <v>2397.0420390240006</v>
      </c>
      <c r="BX14" s="119">
        <v>6300.1175199999989</v>
      </c>
      <c r="BY14" s="119">
        <v>12145.911999999998</v>
      </c>
      <c r="BZ14" s="119">
        <v>15011.318530300001</v>
      </c>
      <c r="CA14" s="119">
        <v>8473.9171000000024</v>
      </c>
      <c r="CB14" s="119">
        <v>1966.9826996579909</v>
      </c>
      <c r="CC14" s="119">
        <v>459.36250000000007</v>
      </c>
      <c r="CD14" s="119">
        <v>6858.1543000000011</v>
      </c>
      <c r="CE14" s="119">
        <v>10183.518897527016</v>
      </c>
      <c r="CF14" s="119">
        <v>1371.8510899999997</v>
      </c>
      <c r="CG14" s="222">
        <v>4756.7281550879989</v>
      </c>
      <c r="CH14" s="521">
        <f t="shared" si="16"/>
        <v>84.454299997987903</v>
      </c>
      <c r="CI14" s="119"/>
      <c r="CJ14" s="45"/>
    </row>
    <row r="15" spans="1:88">
      <c r="A15" s="217" t="s">
        <v>196</v>
      </c>
      <c r="B15" s="119">
        <v>235.488</v>
      </c>
      <c r="C15" s="119">
        <v>519.14</v>
      </c>
      <c r="D15" s="119">
        <v>1048.047</v>
      </c>
      <c r="E15" s="119">
        <v>811.18799999999999</v>
      </c>
      <c r="F15" s="119">
        <v>557.15</v>
      </c>
      <c r="G15" s="119">
        <v>20.584</v>
      </c>
      <c r="H15" s="119">
        <v>0</v>
      </c>
      <c r="I15" s="119">
        <v>0</v>
      </c>
      <c r="J15" s="119">
        <v>0</v>
      </c>
      <c r="K15" s="119">
        <v>0</v>
      </c>
      <c r="L15" s="119">
        <v>0</v>
      </c>
      <c r="M15" s="222">
        <v>352.68200000000002</v>
      </c>
      <c r="N15" s="119">
        <v>19.221820000000001</v>
      </c>
      <c r="O15" s="119">
        <v>448.81</v>
      </c>
      <c r="P15" s="119">
        <v>299.08</v>
      </c>
      <c r="Q15" s="119">
        <v>482.69499999999999</v>
      </c>
      <c r="R15" s="119">
        <v>676.83199999999999</v>
      </c>
      <c r="S15" s="119">
        <v>753.84100000000001</v>
      </c>
      <c r="T15" s="119">
        <v>144.316</v>
      </c>
      <c r="U15" s="119">
        <v>50.005600000000001</v>
      </c>
      <c r="V15" s="119">
        <v>0</v>
      </c>
      <c r="W15" s="119">
        <v>0</v>
      </c>
      <c r="X15" s="119">
        <v>158.488</v>
      </c>
      <c r="Y15" s="222">
        <v>509.18359772727302</v>
      </c>
      <c r="Z15" s="118">
        <v>393.05</v>
      </c>
      <c r="AA15" s="119">
        <v>234.15</v>
      </c>
      <c r="AB15" s="119">
        <v>77.959999999999994</v>
      </c>
      <c r="AC15" s="119">
        <v>149.97</v>
      </c>
      <c r="AD15" s="119">
        <v>108.89</v>
      </c>
      <c r="AE15" s="119">
        <v>83.53</v>
      </c>
      <c r="AF15" s="119">
        <v>110.07</v>
      </c>
      <c r="AG15" s="119">
        <v>107.16</v>
      </c>
      <c r="AH15" s="119">
        <v>54.89</v>
      </c>
      <c r="AI15" s="119">
        <v>135.81</v>
      </c>
      <c r="AJ15" s="119">
        <v>285.75</v>
      </c>
      <c r="AK15" s="119">
        <v>480.69</v>
      </c>
      <c r="AL15" s="118">
        <v>961.53759000000002</v>
      </c>
      <c r="AM15" s="119">
        <v>1040.78979</v>
      </c>
      <c r="AN15" s="119">
        <v>1090.31709</v>
      </c>
      <c r="AO15" s="119">
        <v>571.77200000000005</v>
      </c>
      <c r="AP15" s="119">
        <v>770.98022000000003</v>
      </c>
      <c r="AQ15" s="119">
        <v>182.21512999999999</v>
      </c>
      <c r="AR15" s="119">
        <v>254.71449999999999</v>
      </c>
      <c r="AS15" s="119">
        <v>160.40600000000001</v>
      </c>
      <c r="AT15" s="119">
        <v>37.090000000000003</v>
      </c>
      <c r="AU15" s="119">
        <v>227.78100000000001</v>
      </c>
      <c r="AV15" s="119">
        <v>339.916</v>
      </c>
      <c r="AW15" s="119">
        <v>948.54399999999998</v>
      </c>
      <c r="AX15" s="118">
        <v>1170.6859999999999</v>
      </c>
      <c r="AY15" s="119">
        <v>1189.2909999999999</v>
      </c>
      <c r="AZ15" s="119">
        <v>1060.347</v>
      </c>
      <c r="BA15" s="119">
        <v>50.610999999999997</v>
      </c>
      <c r="BB15" s="119">
        <v>214.92704000000001</v>
      </c>
      <c r="BC15" s="119">
        <v>187.553</v>
      </c>
      <c r="BD15" s="119">
        <v>63.540999999999997</v>
      </c>
      <c r="BE15" s="119">
        <v>518.60799999999995</v>
      </c>
      <c r="BF15" s="119">
        <v>499.07499999999993</v>
      </c>
      <c r="BG15" s="119">
        <v>738.02099999999996</v>
      </c>
      <c r="BH15" s="119">
        <v>565.46199999999999</v>
      </c>
      <c r="BI15" s="119">
        <v>680.404</v>
      </c>
      <c r="BJ15" s="118">
        <v>16.88</v>
      </c>
      <c r="BK15" s="119">
        <v>39.840000000000003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222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119">
        <v>0</v>
      </c>
      <c r="CF15" s="119">
        <v>0</v>
      </c>
      <c r="CG15" s="222">
        <v>0</v>
      </c>
      <c r="CH15" s="521" t="str">
        <f t="shared" si="16"/>
        <v>-</v>
      </c>
      <c r="CI15" s="119"/>
      <c r="CJ15" s="45"/>
    </row>
    <row r="16" spans="1:88">
      <c r="A16" s="217" t="s">
        <v>182</v>
      </c>
      <c r="B16" s="119">
        <v>1557.5745999999999</v>
      </c>
      <c r="C16" s="119">
        <v>1399.9374</v>
      </c>
      <c r="D16" s="119">
        <v>2008.9748999999999</v>
      </c>
      <c r="E16" s="119">
        <v>1034.3966</v>
      </c>
      <c r="F16" s="119">
        <v>994.63530000000003</v>
      </c>
      <c r="G16" s="119">
        <v>1554.0992000000001</v>
      </c>
      <c r="H16" s="119">
        <v>1414.6821</v>
      </c>
      <c r="I16" s="119">
        <v>1272.6657</v>
      </c>
      <c r="J16" s="119">
        <v>1215.1587</v>
      </c>
      <c r="K16" s="119">
        <v>1087.9916000000001</v>
      </c>
      <c r="L16" s="119">
        <v>1019.5729</v>
      </c>
      <c r="M16" s="222">
        <v>685.23230000000001</v>
      </c>
      <c r="N16" s="119">
        <v>1340.14615</v>
      </c>
      <c r="O16" s="119">
        <v>1263.4360650000001</v>
      </c>
      <c r="P16" s="119">
        <v>574.14640999999995</v>
      </c>
      <c r="Q16" s="119">
        <v>81.227400000000003</v>
      </c>
      <c r="R16" s="119">
        <v>325.48812500000003</v>
      </c>
      <c r="S16" s="119">
        <v>974.50727500000005</v>
      </c>
      <c r="T16" s="119">
        <v>1494.656217</v>
      </c>
      <c r="U16" s="119">
        <v>2474.2858249999999</v>
      </c>
      <c r="V16" s="119">
        <v>2711.7294499999998</v>
      </c>
      <c r="W16" s="119">
        <v>2694.5962</v>
      </c>
      <c r="X16" s="119">
        <v>1871.1194</v>
      </c>
      <c r="Y16" s="222">
        <v>1738.046325</v>
      </c>
      <c r="Z16" s="118">
        <v>1900.26</v>
      </c>
      <c r="AA16" s="119">
        <v>2375.69</v>
      </c>
      <c r="AB16" s="119">
        <v>3259.31</v>
      </c>
      <c r="AC16" s="119">
        <v>1310.49</v>
      </c>
      <c r="AD16" s="119">
        <v>1457.02</v>
      </c>
      <c r="AE16" s="119">
        <v>2586.25</v>
      </c>
      <c r="AF16" s="119">
        <v>1482.58</v>
      </c>
      <c r="AG16" s="119">
        <v>1898.08</v>
      </c>
      <c r="AH16" s="119">
        <v>1060.25</v>
      </c>
      <c r="AI16" s="119">
        <v>1114.1500000000001</v>
      </c>
      <c r="AJ16" s="119">
        <v>1089.54</v>
      </c>
      <c r="AK16" s="119">
        <v>929.5</v>
      </c>
      <c r="AL16" s="118">
        <v>2223.3153209982102</v>
      </c>
      <c r="AM16" s="119">
        <v>1204.02135376553</v>
      </c>
      <c r="AN16" s="119">
        <v>1154.61784176785</v>
      </c>
      <c r="AO16" s="119">
        <v>1321.1427946644701</v>
      </c>
      <c r="AP16" s="119">
        <v>1331.8072731377799</v>
      </c>
      <c r="AQ16" s="119">
        <v>1726.5279731200001</v>
      </c>
      <c r="AR16" s="119">
        <v>1025.67695045452</v>
      </c>
      <c r="AS16" s="119">
        <v>876.274707940741</v>
      </c>
      <c r="AT16" s="119">
        <v>1439.5350268208001</v>
      </c>
      <c r="AU16" s="119">
        <v>1068.8590607010899</v>
      </c>
      <c r="AV16" s="119">
        <v>1485.4092231807199</v>
      </c>
      <c r="AW16" s="119">
        <v>1919.3181320000001</v>
      </c>
      <c r="AX16" s="118">
        <v>2037.7695137000001</v>
      </c>
      <c r="AY16" s="119">
        <v>4028.862302</v>
      </c>
      <c r="AZ16" s="119">
        <v>3989.6431999999991</v>
      </c>
      <c r="BA16" s="119">
        <v>3123.8013299999993</v>
      </c>
      <c r="BB16" s="119">
        <v>3183.3362999999999</v>
      </c>
      <c r="BC16" s="119">
        <v>2726.737348000001</v>
      </c>
      <c r="BD16" s="119">
        <v>1214.6496499999996</v>
      </c>
      <c r="BE16" s="119">
        <v>1308.7893149999998</v>
      </c>
      <c r="BF16" s="119">
        <v>1286.8031299999998</v>
      </c>
      <c r="BG16" s="119">
        <v>872.97851776666664</v>
      </c>
      <c r="BH16" s="119">
        <v>759.15755565022664</v>
      </c>
      <c r="BI16" s="119">
        <v>866.60010999999986</v>
      </c>
      <c r="BJ16" s="118">
        <v>594.19000000000005</v>
      </c>
      <c r="BK16" s="119">
        <v>1307.3499999999999</v>
      </c>
      <c r="BL16" s="119">
        <v>807.32</v>
      </c>
      <c r="BM16" s="119">
        <v>511.84</v>
      </c>
      <c r="BN16" s="119">
        <v>1083.55</v>
      </c>
      <c r="BO16" s="119">
        <v>2028.08</v>
      </c>
      <c r="BP16" s="119">
        <v>1302.3</v>
      </c>
      <c r="BQ16" s="119">
        <v>362.82</v>
      </c>
      <c r="BR16" s="119">
        <v>225.47900000000001</v>
      </c>
      <c r="BS16" s="119">
        <v>335.79899999999998</v>
      </c>
      <c r="BT16" s="119">
        <v>465.08</v>
      </c>
      <c r="BU16" s="222">
        <v>289.584</v>
      </c>
      <c r="BV16" s="118">
        <v>1099.3114304584183</v>
      </c>
      <c r="BW16" s="119">
        <v>2096.5115925048894</v>
      </c>
      <c r="BX16" s="119">
        <v>1875.5953800000002</v>
      </c>
      <c r="BY16" s="119">
        <v>2552.7361299999998</v>
      </c>
      <c r="BZ16" s="119">
        <v>3419.8830999999982</v>
      </c>
      <c r="CA16" s="119">
        <v>4144.1870330159991</v>
      </c>
      <c r="CB16" s="119">
        <v>985.44570901111138</v>
      </c>
      <c r="CC16" s="119">
        <v>763.12656999999979</v>
      </c>
      <c r="CD16" s="119">
        <v>3242.0496100000005</v>
      </c>
      <c r="CE16" s="119">
        <v>4134.7356695368399</v>
      </c>
      <c r="CF16" s="119">
        <v>1510.0877112502219</v>
      </c>
      <c r="CG16" s="222">
        <v>4132.3989133333334</v>
      </c>
      <c r="CH16" s="521">
        <f t="shared" si="16"/>
        <v>13.270121668784647</v>
      </c>
      <c r="CI16" s="119"/>
      <c r="CJ16" s="45"/>
    </row>
    <row r="17" spans="1:88">
      <c r="A17" s="217" t="s">
        <v>197</v>
      </c>
      <c r="B17" s="119">
        <v>309.80099999999999</v>
      </c>
      <c r="C17" s="119">
        <v>563.92499999999995</v>
      </c>
      <c r="D17" s="119">
        <v>616.32000000000005</v>
      </c>
      <c r="E17" s="119">
        <v>387.88</v>
      </c>
      <c r="F17" s="119">
        <v>364.3</v>
      </c>
      <c r="G17" s="119">
        <v>550.59</v>
      </c>
      <c r="H17" s="119">
        <v>286.12</v>
      </c>
      <c r="I17" s="119">
        <v>236.22</v>
      </c>
      <c r="J17" s="119">
        <v>0</v>
      </c>
      <c r="K17" s="119">
        <v>0</v>
      </c>
      <c r="L17" s="119">
        <v>242.8</v>
      </c>
      <c r="M17" s="222">
        <v>239.95</v>
      </c>
      <c r="N17" s="119">
        <v>223.16</v>
      </c>
      <c r="O17" s="119">
        <v>43.52</v>
      </c>
      <c r="P17" s="119">
        <v>215.744</v>
      </c>
      <c r="Q17" s="119">
        <v>61.54</v>
      </c>
      <c r="R17" s="119">
        <v>0</v>
      </c>
      <c r="S17" s="119">
        <v>333.92</v>
      </c>
      <c r="T17" s="119">
        <v>610.01</v>
      </c>
      <c r="U17" s="119">
        <v>721.33</v>
      </c>
      <c r="V17" s="119">
        <v>701.64400000000001</v>
      </c>
      <c r="W17" s="119">
        <v>602.20000000000005</v>
      </c>
      <c r="X17" s="119">
        <v>152.642</v>
      </c>
      <c r="Y17" s="222">
        <v>268.3</v>
      </c>
      <c r="Z17" s="118">
        <v>179.06</v>
      </c>
      <c r="AA17" s="119">
        <v>373.3</v>
      </c>
      <c r="AB17" s="119">
        <v>386.86</v>
      </c>
      <c r="AC17" s="119">
        <v>408.16</v>
      </c>
      <c r="AD17" s="119">
        <v>418.63</v>
      </c>
      <c r="AE17" s="119">
        <v>145.02000000000001</v>
      </c>
      <c r="AF17" s="119">
        <v>226.43</v>
      </c>
      <c r="AG17" s="119">
        <v>132.9</v>
      </c>
      <c r="AH17" s="119">
        <v>27.3</v>
      </c>
      <c r="AI17" s="119">
        <v>181.52</v>
      </c>
      <c r="AJ17" s="119">
        <v>72.19</v>
      </c>
      <c r="AK17" s="119">
        <v>85.03</v>
      </c>
      <c r="AL17" s="118">
        <v>273.48316</v>
      </c>
      <c r="AM17" s="119">
        <v>186.36656500000001</v>
      </c>
      <c r="AN17" s="119">
        <v>13.10778</v>
      </c>
      <c r="AO17" s="119">
        <v>175.85400000000001</v>
      </c>
      <c r="AP17" s="119">
        <v>56.46</v>
      </c>
      <c r="AQ17" s="119">
        <v>10.44</v>
      </c>
      <c r="AR17" s="119">
        <v>0</v>
      </c>
      <c r="AS17" s="119">
        <v>114.04</v>
      </c>
      <c r="AT17" s="119">
        <v>123.2</v>
      </c>
      <c r="AU17" s="119">
        <v>5.5952000000000002</v>
      </c>
      <c r="AV17" s="119">
        <v>171.6994</v>
      </c>
      <c r="AW17" s="119">
        <v>157.31505999999999</v>
      </c>
      <c r="AX17" s="118">
        <v>183.30561999999998</v>
      </c>
      <c r="AY17" s="119">
        <v>404.56939999999992</v>
      </c>
      <c r="AZ17" s="119">
        <v>342.76</v>
      </c>
      <c r="BA17" s="119">
        <v>251</v>
      </c>
      <c r="BB17" s="119">
        <v>193.18</v>
      </c>
      <c r="BC17" s="119">
        <v>141.65400000000002</v>
      </c>
      <c r="BD17" s="119">
        <v>56.82</v>
      </c>
      <c r="BE17" s="119">
        <v>14.9</v>
      </c>
      <c r="BF17" s="119">
        <v>0</v>
      </c>
      <c r="BG17" s="119">
        <v>43.649139999999996</v>
      </c>
      <c r="BH17" s="119">
        <v>0</v>
      </c>
      <c r="BI17" s="119">
        <v>0</v>
      </c>
      <c r="BJ17" s="118">
        <v>18.16</v>
      </c>
      <c r="BK17" s="119">
        <v>4.82</v>
      </c>
      <c r="BL17" s="119">
        <v>4.68</v>
      </c>
      <c r="BM17" s="119">
        <v>7.22</v>
      </c>
      <c r="BN17" s="119">
        <v>0</v>
      </c>
      <c r="BO17" s="119">
        <v>199.07</v>
      </c>
      <c r="BP17" s="119">
        <v>77.59</v>
      </c>
      <c r="BQ17" s="119">
        <v>0</v>
      </c>
      <c r="BR17" s="119">
        <v>0</v>
      </c>
      <c r="BS17" s="119">
        <v>0</v>
      </c>
      <c r="BT17" s="119">
        <v>0</v>
      </c>
      <c r="BU17" s="222">
        <v>0</v>
      </c>
      <c r="BV17" s="118">
        <v>0</v>
      </c>
      <c r="BW17" s="119">
        <v>0</v>
      </c>
      <c r="BX17" s="119">
        <v>86.6</v>
      </c>
      <c r="BY17" s="119">
        <v>135.94</v>
      </c>
      <c r="BZ17" s="119">
        <v>274.95999999999998</v>
      </c>
      <c r="CA17" s="119">
        <v>469.42</v>
      </c>
      <c r="CB17" s="119">
        <v>162.14000000000001</v>
      </c>
      <c r="CC17" s="119">
        <v>0</v>
      </c>
      <c r="CD17" s="119">
        <v>345.41999999999996</v>
      </c>
      <c r="CE17" s="119">
        <v>365.73149999999998</v>
      </c>
      <c r="CF17" s="119">
        <v>0</v>
      </c>
      <c r="CG17" s="222">
        <v>65.099999999999994</v>
      </c>
      <c r="CH17" s="521" t="str">
        <f t="shared" si="16"/>
        <v>-</v>
      </c>
      <c r="CI17" s="119"/>
      <c r="CJ17" s="45"/>
    </row>
    <row r="18" spans="1:88">
      <c r="A18" s="217" t="s">
        <v>109</v>
      </c>
      <c r="B18" s="119">
        <v>5036.2536263707198</v>
      </c>
      <c r="C18" s="119">
        <v>14335.3100846257</v>
      </c>
      <c r="D18" s="119">
        <v>5101.6289399136404</v>
      </c>
      <c r="E18" s="119">
        <v>1853.3016186677501</v>
      </c>
      <c r="F18" s="119">
        <v>1723.22901951066</v>
      </c>
      <c r="G18" s="119">
        <v>791.318419144769</v>
      </c>
      <c r="H18" s="119">
        <v>1070.99544817587</v>
      </c>
      <c r="I18" s="119">
        <v>241.351</v>
      </c>
      <c r="J18" s="119">
        <v>58.606000000000002</v>
      </c>
      <c r="K18" s="119">
        <v>1499.3106407001701</v>
      </c>
      <c r="L18" s="119">
        <v>1377.8889999999999</v>
      </c>
      <c r="M18" s="222">
        <v>1436.0909999999999</v>
      </c>
      <c r="N18" s="119">
        <v>5243.0459650316798</v>
      </c>
      <c r="O18" s="119">
        <v>12028.455638204799</v>
      </c>
      <c r="P18" s="119">
        <v>926.87189518632795</v>
      </c>
      <c r="Q18" s="119">
        <v>24.7905740286289</v>
      </c>
      <c r="R18" s="119">
        <v>397.13758729414798</v>
      </c>
      <c r="S18" s="119">
        <v>142.242196872633</v>
      </c>
      <c r="T18" s="119">
        <v>391.61849999999998</v>
      </c>
      <c r="U18" s="119">
        <v>201.482</v>
      </c>
      <c r="V18" s="119">
        <v>1850.5771672553799</v>
      </c>
      <c r="W18" s="119">
        <v>3532.7786100340199</v>
      </c>
      <c r="X18" s="119">
        <v>253.80350000000001</v>
      </c>
      <c r="Y18" s="222">
        <v>9.9951739922909102</v>
      </c>
      <c r="Z18" s="118">
        <v>628.75</v>
      </c>
      <c r="AA18" s="119">
        <v>15111.48</v>
      </c>
      <c r="AB18" s="119">
        <v>7721.85</v>
      </c>
      <c r="AC18" s="119">
        <v>1013.45</v>
      </c>
      <c r="AD18" s="119">
        <v>1093.82</v>
      </c>
      <c r="AE18" s="119">
        <v>585.74</v>
      </c>
      <c r="AF18" s="119">
        <v>412.45</v>
      </c>
      <c r="AG18" s="119">
        <v>127.28</v>
      </c>
      <c r="AH18" s="119">
        <v>777.82</v>
      </c>
      <c r="AI18" s="119">
        <v>721.59</v>
      </c>
      <c r="AJ18" s="119">
        <v>1445.87</v>
      </c>
      <c r="AK18" s="119">
        <v>868.11</v>
      </c>
      <c r="AL18" s="118">
        <v>12653.2691468143</v>
      </c>
      <c r="AM18" s="119">
        <v>1244.50543215932</v>
      </c>
      <c r="AN18" s="119">
        <v>712.9665</v>
      </c>
      <c r="AO18" s="119">
        <v>525.49294891121804</v>
      </c>
      <c r="AP18" s="119">
        <v>322.30581281212199</v>
      </c>
      <c r="AQ18" s="119">
        <v>89.759113090509004</v>
      </c>
      <c r="AR18" s="119">
        <v>263.59399999999999</v>
      </c>
      <c r="AS18" s="119">
        <v>1153.9949999999999</v>
      </c>
      <c r="AT18" s="119">
        <v>312.63582098412701</v>
      </c>
      <c r="AU18" s="119">
        <v>337.88939532332802</v>
      </c>
      <c r="AV18" s="119">
        <v>491.52490487807802</v>
      </c>
      <c r="AW18" s="119">
        <v>573.22689000000003</v>
      </c>
      <c r="AX18" s="118">
        <v>967.90966000000014</v>
      </c>
      <c r="AY18" s="119">
        <v>14239.116</v>
      </c>
      <c r="AZ18" s="119">
        <v>11092.130000000001</v>
      </c>
      <c r="BA18" s="119">
        <v>1978.2383734545372</v>
      </c>
      <c r="BB18" s="119">
        <v>478.18900000000002</v>
      </c>
      <c r="BC18" s="119">
        <v>798.84659356035729</v>
      </c>
      <c r="BD18" s="119">
        <v>2060.1279999999997</v>
      </c>
      <c r="BE18" s="119">
        <v>54.405000000000001</v>
      </c>
      <c r="BF18" s="119">
        <v>2478.027</v>
      </c>
      <c r="BG18" s="119">
        <v>1.5720000000000001</v>
      </c>
      <c r="BH18" s="119">
        <v>1557.7357213455068</v>
      </c>
      <c r="BI18" s="119">
        <v>1897.0750642445687</v>
      </c>
      <c r="BJ18" s="118">
        <v>5006.7299999999996</v>
      </c>
      <c r="BK18" s="119">
        <v>2675.36</v>
      </c>
      <c r="BL18" s="119">
        <v>2697.45</v>
      </c>
      <c r="BM18" s="119">
        <v>1562.58</v>
      </c>
      <c r="BN18" s="119">
        <v>409.16</v>
      </c>
      <c r="BO18" s="119">
        <v>331.41</v>
      </c>
      <c r="BP18" s="119">
        <v>6830.81</v>
      </c>
      <c r="BQ18" s="119">
        <v>7418.58</v>
      </c>
      <c r="BR18" s="119">
        <v>2483.3040000000001</v>
      </c>
      <c r="BS18" s="119">
        <v>41.616999999999997</v>
      </c>
      <c r="BT18" s="119">
        <v>0</v>
      </c>
      <c r="BU18" s="222">
        <v>643.18499999999995</v>
      </c>
      <c r="BV18" s="118">
        <v>2605.3990000000003</v>
      </c>
      <c r="BW18" s="119">
        <v>6384.0839999999998</v>
      </c>
      <c r="BX18" s="119">
        <v>4234.9179999999988</v>
      </c>
      <c r="BY18" s="119">
        <v>1879.2329999999999</v>
      </c>
      <c r="BZ18" s="119">
        <v>1090.5939999999998</v>
      </c>
      <c r="CA18" s="119">
        <v>1505.3745000000001</v>
      </c>
      <c r="CB18" s="119">
        <v>551.90499999999986</v>
      </c>
      <c r="CC18" s="119">
        <v>4183.848</v>
      </c>
      <c r="CD18" s="119">
        <v>2388.0629999999996</v>
      </c>
      <c r="CE18" s="119">
        <v>1545.9669999999996</v>
      </c>
      <c r="CF18" s="119">
        <v>1952.7569999999998</v>
      </c>
      <c r="CG18" s="222">
        <v>2002.556</v>
      </c>
      <c r="CH18" s="521">
        <f t="shared" si="16"/>
        <v>2.1134992265055934</v>
      </c>
      <c r="CI18" s="119"/>
      <c r="CJ18" s="45"/>
    </row>
    <row r="19" spans="1:88">
      <c r="A19" s="217" t="s">
        <v>110</v>
      </c>
      <c r="B19" s="119">
        <v>92.86</v>
      </c>
      <c r="C19" s="119">
        <v>612.96</v>
      </c>
      <c r="D19" s="119">
        <v>505.06</v>
      </c>
      <c r="E19" s="119">
        <v>149.7216</v>
      </c>
      <c r="F19" s="119">
        <v>364.72</v>
      </c>
      <c r="G19" s="119">
        <v>522.45000000000005</v>
      </c>
      <c r="H19" s="119">
        <v>413.81</v>
      </c>
      <c r="I19" s="119">
        <v>544.48</v>
      </c>
      <c r="J19" s="119">
        <v>193.08</v>
      </c>
      <c r="K19" s="119">
        <v>68.459999999999994</v>
      </c>
      <c r="L19" s="119">
        <v>76.599999999999994</v>
      </c>
      <c r="M19" s="222">
        <v>190.54849999999999</v>
      </c>
      <c r="N19" s="119">
        <v>136.8415</v>
      </c>
      <c r="O19" s="119">
        <v>109.15635</v>
      </c>
      <c r="P19" s="119">
        <v>142.26499999999999</v>
      </c>
      <c r="Q19" s="119">
        <v>116.39</v>
      </c>
      <c r="R19" s="119">
        <v>431.89199000000002</v>
      </c>
      <c r="S19" s="119">
        <v>564.28881000000001</v>
      </c>
      <c r="T19" s="119">
        <v>513.63879999999995</v>
      </c>
      <c r="U19" s="119">
        <v>400.14</v>
      </c>
      <c r="V19" s="119">
        <v>420.88</v>
      </c>
      <c r="W19" s="119">
        <v>263.60000000000002</v>
      </c>
      <c r="X19" s="119">
        <v>1</v>
      </c>
      <c r="Y19" s="222">
        <v>168.13489999999999</v>
      </c>
      <c r="Z19" s="118">
        <v>428.02</v>
      </c>
      <c r="AA19" s="119">
        <v>799.52</v>
      </c>
      <c r="AB19" s="119">
        <v>336.59</v>
      </c>
      <c r="AC19" s="119">
        <v>526.20000000000005</v>
      </c>
      <c r="AD19" s="119">
        <v>646.66</v>
      </c>
      <c r="AE19" s="119">
        <v>768.75</v>
      </c>
      <c r="AF19" s="119">
        <v>273.88</v>
      </c>
      <c r="AG19" s="119">
        <v>186.54</v>
      </c>
      <c r="AH19" s="119">
        <v>291.35000000000002</v>
      </c>
      <c r="AI19" s="119">
        <v>151.4</v>
      </c>
      <c r="AJ19" s="119">
        <v>539.55999999999995</v>
      </c>
      <c r="AK19" s="119">
        <v>382.98</v>
      </c>
      <c r="AL19" s="118">
        <v>327.8057</v>
      </c>
      <c r="AM19" s="119">
        <v>207.3699</v>
      </c>
      <c r="AN19" s="119">
        <v>19.725000000000001</v>
      </c>
      <c r="AO19" s="119">
        <v>20.54</v>
      </c>
      <c r="AP19" s="119">
        <v>108.99550000000001</v>
      </c>
      <c r="AQ19" s="119">
        <v>280.21559999999999</v>
      </c>
      <c r="AR19" s="119">
        <v>340.82650000000001</v>
      </c>
      <c r="AS19" s="119">
        <v>372.62209999999999</v>
      </c>
      <c r="AT19" s="119">
        <v>345.351</v>
      </c>
      <c r="AU19" s="119">
        <v>168.215</v>
      </c>
      <c r="AV19" s="119">
        <v>542.61440000000005</v>
      </c>
      <c r="AW19" s="119">
        <v>208.65780000000001</v>
      </c>
      <c r="AX19" s="118">
        <v>325.40089999999998</v>
      </c>
      <c r="AY19" s="119">
        <v>539.70190000000002</v>
      </c>
      <c r="AZ19" s="119">
        <v>371.32508000000001</v>
      </c>
      <c r="BA19" s="119">
        <v>590.54</v>
      </c>
      <c r="BB19" s="119">
        <v>298.45400000000001</v>
      </c>
      <c r="BC19" s="119">
        <v>426.524</v>
      </c>
      <c r="BD19" s="119">
        <v>317.18799999999999</v>
      </c>
      <c r="BE19" s="119">
        <v>259.46000000000004</v>
      </c>
      <c r="BF19" s="119">
        <v>26.095321000000002</v>
      </c>
      <c r="BG19" s="119">
        <v>163.13932</v>
      </c>
      <c r="BH19" s="119">
        <v>210.04390000000001</v>
      </c>
      <c r="BI19" s="119">
        <v>491.78249999999997</v>
      </c>
      <c r="BJ19" s="118">
        <v>1026.17</v>
      </c>
      <c r="BK19" s="119">
        <v>273.99</v>
      </c>
      <c r="BL19" s="119">
        <v>178.31</v>
      </c>
      <c r="BM19" s="119">
        <v>436</v>
      </c>
      <c r="BN19" s="119">
        <v>255.24</v>
      </c>
      <c r="BO19" s="119">
        <v>228.43</v>
      </c>
      <c r="BP19" s="119">
        <v>459</v>
      </c>
      <c r="BQ19" s="119">
        <v>201.59</v>
      </c>
      <c r="BR19" s="119">
        <v>58.853000000000002</v>
      </c>
      <c r="BS19" s="119">
        <v>19.823</v>
      </c>
      <c r="BT19" s="119">
        <v>23.7</v>
      </c>
      <c r="BU19" s="222">
        <v>223.75800000000001</v>
      </c>
      <c r="BV19" s="118">
        <v>309.40985000000001</v>
      </c>
      <c r="BW19" s="119">
        <v>170.60374999999999</v>
      </c>
      <c r="BX19" s="119">
        <v>296.33168999999998</v>
      </c>
      <c r="BY19" s="119">
        <v>379.42970000000003</v>
      </c>
      <c r="BZ19" s="119">
        <v>479.11779999999993</v>
      </c>
      <c r="CA19" s="119">
        <v>486.87379999999996</v>
      </c>
      <c r="CB19" s="119">
        <v>175.38300000000001</v>
      </c>
      <c r="CC19" s="119">
        <v>10.688350000000002</v>
      </c>
      <c r="CD19" s="119">
        <v>383.43760000000003</v>
      </c>
      <c r="CE19" s="119">
        <v>479.85059999999999</v>
      </c>
      <c r="CF19" s="119">
        <v>299.07580999999993</v>
      </c>
      <c r="CG19" s="222">
        <v>529.94947000000002</v>
      </c>
      <c r="CH19" s="521">
        <f t="shared" si="16"/>
        <v>1.3684045710097514</v>
      </c>
      <c r="CI19" s="119"/>
      <c r="CJ19" s="45"/>
    </row>
    <row r="20" spans="1:88">
      <c r="A20" s="217" t="s">
        <v>111</v>
      </c>
      <c r="B20" s="119">
        <v>0</v>
      </c>
      <c r="C20" s="119">
        <v>0</v>
      </c>
      <c r="D20" s="119">
        <v>0</v>
      </c>
      <c r="E20" s="119">
        <v>0</v>
      </c>
      <c r="F20" s="119">
        <v>59.63</v>
      </c>
      <c r="G20" s="119">
        <v>135.94</v>
      </c>
      <c r="H20" s="119">
        <v>100.8</v>
      </c>
      <c r="I20" s="119">
        <v>0</v>
      </c>
      <c r="J20" s="119">
        <v>9.56</v>
      </c>
      <c r="K20" s="119">
        <v>18.600000000000001</v>
      </c>
      <c r="L20" s="119">
        <v>0</v>
      </c>
      <c r="M20" s="222">
        <v>41.031999999999996</v>
      </c>
      <c r="N20" s="119">
        <v>121.89849</v>
      </c>
      <c r="O20" s="119">
        <v>41.670029999999997</v>
      </c>
      <c r="P20" s="119">
        <v>40.341380000000001</v>
      </c>
      <c r="Q20" s="119">
        <v>17.716899999999999</v>
      </c>
      <c r="R20" s="119">
        <v>13.4383</v>
      </c>
      <c r="S20" s="119">
        <v>68.984684400000006</v>
      </c>
      <c r="T20" s="119">
        <v>412.38063540000002</v>
      </c>
      <c r="U20" s="119">
        <v>240.84106</v>
      </c>
      <c r="V20" s="119">
        <v>143.77771799999999</v>
      </c>
      <c r="W20" s="119">
        <v>116.49375999999999</v>
      </c>
      <c r="X20" s="119">
        <v>107.75398</v>
      </c>
      <c r="Y20" s="222">
        <v>289.17579000000001</v>
      </c>
      <c r="Z20" s="118">
        <v>400.45</v>
      </c>
      <c r="AA20" s="119">
        <v>430.54</v>
      </c>
      <c r="AB20" s="119">
        <v>166.98</v>
      </c>
      <c r="AC20" s="119">
        <v>110.78</v>
      </c>
      <c r="AD20" s="119">
        <v>188.42</v>
      </c>
      <c r="AE20" s="119">
        <v>386.62</v>
      </c>
      <c r="AF20" s="119">
        <v>93.84</v>
      </c>
      <c r="AG20" s="119">
        <v>63.33</v>
      </c>
      <c r="AH20" s="119">
        <v>90.9</v>
      </c>
      <c r="AI20" s="119">
        <v>198.82</v>
      </c>
      <c r="AJ20" s="119">
        <v>273.49</v>
      </c>
      <c r="AK20" s="119">
        <v>318.97000000000003</v>
      </c>
      <c r="AL20" s="118">
        <v>403.24200000000002</v>
      </c>
      <c r="AM20" s="119">
        <v>439.01155999999997</v>
      </c>
      <c r="AN20" s="119">
        <v>76.01746</v>
      </c>
      <c r="AO20" s="119">
        <v>40.691090000000003</v>
      </c>
      <c r="AP20" s="119">
        <v>29.57283</v>
      </c>
      <c r="AQ20" s="119">
        <v>97.64931</v>
      </c>
      <c r="AR20" s="119">
        <v>119.79572</v>
      </c>
      <c r="AS20" s="119">
        <v>113.89046</v>
      </c>
      <c r="AT20" s="119">
        <v>77.793350000000004</v>
      </c>
      <c r="AU20" s="119">
        <v>61.506639999999997</v>
      </c>
      <c r="AV20" s="119">
        <v>216.05598000000001</v>
      </c>
      <c r="AW20" s="119">
        <v>234.37636000000001</v>
      </c>
      <c r="AX20" s="118">
        <v>206.31002000000001</v>
      </c>
      <c r="AY20" s="119">
        <v>687.2401500000002</v>
      </c>
      <c r="AZ20" s="119">
        <v>557.40340000000003</v>
      </c>
      <c r="BA20" s="119">
        <v>374.68362000000002</v>
      </c>
      <c r="BB20" s="119">
        <v>147.37891999999999</v>
      </c>
      <c r="BC20" s="119">
        <v>202.34700000000001</v>
      </c>
      <c r="BD20" s="119">
        <v>141.6575</v>
      </c>
      <c r="BE20" s="119">
        <v>162.74738000000002</v>
      </c>
      <c r="BF20" s="119">
        <v>181.14340000000001</v>
      </c>
      <c r="BG20" s="119">
        <v>203.46669000000003</v>
      </c>
      <c r="BH20" s="119">
        <v>301.85756000000003</v>
      </c>
      <c r="BI20" s="119">
        <v>146.55576000000002</v>
      </c>
      <c r="BJ20" s="118">
        <v>533.76</v>
      </c>
      <c r="BK20" s="119">
        <v>383.87</v>
      </c>
      <c r="BL20" s="119">
        <v>304.44</v>
      </c>
      <c r="BM20" s="119">
        <v>544.36</v>
      </c>
      <c r="BN20" s="119">
        <v>270.63</v>
      </c>
      <c r="BO20" s="119">
        <v>217.66</v>
      </c>
      <c r="BP20" s="119">
        <v>200.82</v>
      </c>
      <c r="BQ20" s="119">
        <v>436.03</v>
      </c>
      <c r="BR20" s="119">
        <v>286.96600000000001</v>
      </c>
      <c r="BS20" s="119">
        <v>356.37200000000001</v>
      </c>
      <c r="BT20" s="119">
        <v>566.64</v>
      </c>
      <c r="BU20" s="222">
        <v>399.12099999999998</v>
      </c>
      <c r="BV20" s="118">
        <v>251.25392000000002</v>
      </c>
      <c r="BW20" s="119">
        <v>430.51980000000003</v>
      </c>
      <c r="BX20" s="119">
        <v>639.46544000000006</v>
      </c>
      <c r="BY20" s="119">
        <v>1186.3872000000003</v>
      </c>
      <c r="BZ20" s="119">
        <v>1531.0177999999999</v>
      </c>
      <c r="CA20" s="119">
        <v>1447.1959999999997</v>
      </c>
      <c r="CB20" s="119">
        <v>401.27</v>
      </c>
      <c r="CC20" s="119">
        <v>148.79380000000003</v>
      </c>
      <c r="CD20" s="119">
        <v>934.29639999999995</v>
      </c>
      <c r="CE20" s="119">
        <v>1703.1334799999995</v>
      </c>
      <c r="CF20" s="119">
        <v>397.87159999999994</v>
      </c>
      <c r="CG20" s="222">
        <v>789.48099999999999</v>
      </c>
      <c r="CH20" s="521">
        <f t="shared" si="16"/>
        <v>0.97804926325600516</v>
      </c>
      <c r="CI20" s="119"/>
      <c r="CJ20" s="45"/>
    </row>
    <row r="21" spans="1:88">
      <c r="A21" s="217" t="s">
        <v>188</v>
      </c>
      <c r="B21" s="119">
        <v>123.134</v>
      </c>
      <c r="C21" s="119">
        <v>207.279</v>
      </c>
      <c r="D21" s="119">
        <v>399.14</v>
      </c>
      <c r="E21" s="119">
        <v>236.36799999999999</v>
      </c>
      <c r="F21" s="119">
        <v>140.447</v>
      </c>
      <c r="G21" s="119">
        <v>177.91900000000001</v>
      </c>
      <c r="H21" s="119">
        <v>171.56899999999999</v>
      </c>
      <c r="I21" s="119">
        <v>0</v>
      </c>
      <c r="J21" s="119">
        <v>0</v>
      </c>
      <c r="K21" s="119">
        <v>36.305999999999997</v>
      </c>
      <c r="L21" s="119">
        <v>151.50399999999999</v>
      </c>
      <c r="M21" s="222">
        <v>0</v>
      </c>
      <c r="N21" s="119">
        <v>0</v>
      </c>
      <c r="O21" s="119">
        <v>0</v>
      </c>
      <c r="P21" s="119">
        <v>0</v>
      </c>
      <c r="Q21" s="119">
        <v>1.9770000000000001</v>
      </c>
      <c r="R21" s="119">
        <v>1.9770000000000001</v>
      </c>
      <c r="S21" s="119">
        <v>81.654300000000006</v>
      </c>
      <c r="T21" s="119">
        <v>48.684980000000003</v>
      </c>
      <c r="U21" s="119">
        <v>23.510680000000001</v>
      </c>
      <c r="V21" s="119">
        <v>133.38145</v>
      </c>
      <c r="W21" s="119">
        <v>241.17</v>
      </c>
      <c r="X21" s="119">
        <v>88.695589999999996</v>
      </c>
      <c r="Y21" s="222">
        <v>31.40033</v>
      </c>
      <c r="Z21" s="118">
        <v>43.11</v>
      </c>
      <c r="AA21" s="119">
        <v>129.68</v>
      </c>
      <c r="AB21" s="119">
        <v>40.049999999999997</v>
      </c>
      <c r="AC21" s="119">
        <v>0</v>
      </c>
      <c r="AD21" s="119">
        <v>39.700000000000003</v>
      </c>
      <c r="AE21" s="119">
        <v>0</v>
      </c>
      <c r="AF21" s="119">
        <v>0</v>
      </c>
      <c r="AG21" s="119">
        <v>45.45</v>
      </c>
      <c r="AH21" s="119">
        <v>10.62</v>
      </c>
      <c r="AI21" s="119">
        <v>29.81</v>
      </c>
      <c r="AJ21" s="119">
        <v>415.29</v>
      </c>
      <c r="AK21" s="119">
        <v>398.1</v>
      </c>
      <c r="AL21" s="118">
        <v>22.990819999999999</v>
      </c>
      <c r="AM21" s="119">
        <v>0</v>
      </c>
      <c r="AN21" s="119">
        <v>0</v>
      </c>
      <c r="AO21" s="119">
        <v>0</v>
      </c>
      <c r="AP21" s="119">
        <v>0</v>
      </c>
      <c r="AQ21" s="119">
        <v>54.786085</v>
      </c>
      <c r="AR21" s="119">
        <v>26.351990000000001</v>
      </c>
      <c r="AS21" s="119">
        <v>55.259929999999997</v>
      </c>
      <c r="AT21" s="119">
        <v>0</v>
      </c>
      <c r="AU21" s="119">
        <v>105.15673</v>
      </c>
      <c r="AV21" s="119">
        <v>212.693355</v>
      </c>
      <c r="AW21" s="119">
        <v>155.03655499999999</v>
      </c>
      <c r="AX21" s="118">
        <v>0</v>
      </c>
      <c r="AY21" s="119">
        <v>0</v>
      </c>
      <c r="AZ21" s="119">
        <v>0</v>
      </c>
      <c r="BA21" s="119">
        <v>0.03</v>
      </c>
      <c r="BB21" s="119">
        <v>2.1000000000000001E-2</v>
      </c>
      <c r="BC21" s="119">
        <v>3.7999999999999999E-2</v>
      </c>
      <c r="BD21" s="119">
        <v>0.45044800000000002</v>
      </c>
      <c r="BE21" s="119">
        <v>0.06</v>
      </c>
      <c r="BF21" s="119">
        <v>20.835599999999999</v>
      </c>
      <c r="BG21" s="119">
        <v>195.719325</v>
      </c>
      <c r="BH21" s="119">
        <v>170.55364499999999</v>
      </c>
      <c r="BI21" s="119">
        <v>144.38665</v>
      </c>
      <c r="BJ21" s="118">
        <v>118.43</v>
      </c>
      <c r="BK21" s="119">
        <v>95.81</v>
      </c>
      <c r="BL21" s="119">
        <v>129.80000000000001</v>
      </c>
      <c r="BM21" s="119">
        <v>134.74</v>
      </c>
      <c r="BN21" s="119">
        <v>128.81</v>
      </c>
      <c r="BO21" s="119">
        <v>147.68</v>
      </c>
      <c r="BP21" s="119">
        <v>15.62</v>
      </c>
      <c r="BQ21" s="119">
        <v>0</v>
      </c>
      <c r="BR21" s="119">
        <v>92.07</v>
      </c>
      <c r="BS21" s="119">
        <v>314.49799999999999</v>
      </c>
      <c r="BT21" s="119">
        <v>205.7</v>
      </c>
      <c r="BU21" s="222">
        <v>118.86</v>
      </c>
      <c r="BV21" s="118">
        <v>140.017</v>
      </c>
      <c r="BW21" s="119">
        <v>0</v>
      </c>
      <c r="BX21" s="119">
        <v>34.435969999999998</v>
      </c>
      <c r="BY21" s="119">
        <v>0</v>
      </c>
      <c r="BZ21" s="119">
        <v>42.018459999999997</v>
      </c>
      <c r="CA21" s="119">
        <v>16.034099999999999</v>
      </c>
      <c r="CB21" s="119">
        <v>56.69941</v>
      </c>
      <c r="CC21" s="119">
        <v>0</v>
      </c>
      <c r="CD21" s="119">
        <v>0</v>
      </c>
      <c r="CE21" s="119">
        <v>37.308140000000002</v>
      </c>
      <c r="CF21" s="119">
        <v>0</v>
      </c>
      <c r="CG21" s="222">
        <v>56.578800000000001</v>
      </c>
      <c r="CH21" s="521">
        <f t="shared" si="16"/>
        <v>-0.52398788490661286</v>
      </c>
      <c r="CI21" s="119"/>
      <c r="CJ21" s="45"/>
    </row>
    <row r="22" spans="1:88">
      <c r="A22" s="217" t="s">
        <v>150</v>
      </c>
      <c r="B22" s="119">
        <v>0</v>
      </c>
      <c r="C22" s="119">
        <v>39.340000000000003</v>
      </c>
      <c r="D22" s="119">
        <v>0</v>
      </c>
      <c r="E22" s="119">
        <v>0</v>
      </c>
      <c r="F22" s="119">
        <v>0</v>
      </c>
      <c r="G22" s="119">
        <v>0</v>
      </c>
      <c r="H22" s="119">
        <v>0</v>
      </c>
      <c r="I22" s="119">
        <v>11.08</v>
      </c>
      <c r="J22" s="119">
        <v>0</v>
      </c>
      <c r="K22" s="119">
        <v>0</v>
      </c>
      <c r="L22" s="119">
        <v>0</v>
      </c>
      <c r="M22" s="222">
        <v>0</v>
      </c>
      <c r="N22" s="119">
        <v>0</v>
      </c>
      <c r="O22" s="119">
        <v>33.924999999999997</v>
      </c>
      <c r="P22" s="119">
        <v>9.4910999999999994</v>
      </c>
      <c r="Q22" s="119">
        <v>0</v>
      </c>
      <c r="R22" s="119">
        <v>0</v>
      </c>
      <c r="S22" s="119">
        <v>0</v>
      </c>
      <c r="T22" s="119">
        <v>0</v>
      </c>
      <c r="U22" s="119">
        <v>0</v>
      </c>
      <c r="V22" s="119">
        <v>0</v>
      </c>
      <c r="W22" s="119">
        <v>0</v>
      </c>
      <c r="X22" s="119">
        <v>0</v>
      </c>
      <c r="Y22" s="222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26.54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17.5259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119">
        <v>0</v>
      </c>
      <c r="BT22" s="119">
        <v>0</v>
      </c>
      <c r="BU22" s="222">
        <v>0</v>
      </c>
      <c r="BV22" s="118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119">
        <v>0</v>
      </c>
      <c r="CF22" s="119">
        <v>0</v>
      </c>
      <c r="CG22" s="222">
        <v>0</v>
      </c>
      <c r="CH22" s="521" t="str">
        <f t="shared" si="16"/>
        <v>-</v>
      </c>
      <c r="CI22" s="119"/>
      <c r="CJ22" s="45"/>
    </row>
    <row r="23" spans="1:88">
      <c r="A23" s="217" t="s">
        <v>115</v>
      </c>
      <c r="B23" s="119">
        <v>10416.87623</v>
      </c>
      <c r="C23" s="119">
        <v>23576.556</v>
      </c>
      <c r="D23" s="119">
        <v>5549.491</v>
      </c>
      <c r="E23" s="119">
        <v>433.13299999999998</v>
      </c>
      <c r="F23" s="119">
        <v>1829.4749999999999</v>
      </c>
      <c r="G23" s="119">
        <v>2950.3989000000001</v>
      </c>
      <c r="H23" s="119">
        <v>2224.3200000000002</v>
      </c>
      <c r="I23" s="119">
        <v>2371.0450000000001</v>
      </c>
      <c r="J23" s="119">
        <v>1757.577</v>
      </c>
      <c r="K23" s="119">
        <v>4391.1887999999999</v>
      </c>
      <c r="L23" s="119">
        <v>1194.9949999999999</v>
      </c>
      <c r="M23" s="222">
        <v>1656.2431999999999</v>
      </c>
      <c r="N23" s="119">
        <v>4536.3485799999999</v>
      </c>
      <c r="O23" s="119">
        <v>10377.503140000001</v>
      </c>
      <c r="P23" s="119">
        <v>1957.9951599999999</v>
      </c>
      <c r="Q23" s="119">
        <v>114.20005999999999</v>
      </c>
      <c r="R23" s="119">
        <v>424.37097966108399</v>
      </c>
      <c r="S23" s="119">
        <v>2146.2484800000002</v>
      </c>
      <c r="T23" s="119">
        <v>3553.4738299999999</v>
      </c>
      <c r="U23" s="119">
        <v>3067.8897099999999</v>
      </c>
      <c r="V23" s="119">
        <v>5583.5303649999996</v>
      </c>
      <c r="W23" s="119">
        <v>4080.7052100000001</v>
      </c>
      <c r="X23" s="119">
        <v>764.72724000000005</v>
      </c>
      <c r="Y23" s="222">
        <v>1889.45651</v>
      </c>
      <c r="Z23" s="118">
        <v>3399.68</v>
      </c>
      <c r="AA23" s="119">
        <v>26182.61</v>
      </c>
      <c r="AB23" s="119">
        <v>4305.28</v>
      </c>
      <c r="AC23" s="119">
        <v>1814.49</v>
      </c>
      <c r="AD23" s="119">
        <v>2582.09</v>
      </c>
      <c r="AE23" s="119">
        <v>2600.31</v>
      </c>
      <c r="AF23" s="119">
        <v>1524.61</v>
      </c>
      <c r="AG23" s="119">
        <v>1118.8900000000001</v>
      </c>
      <c r="AH23" s="119">
        <v>1186.46</v>
      </c>
      <c r="AI23" s="119">
        <v>2513.84</v>
      </c>
      <c r="AJ23" s="119">
        <v>2702.55</v>
      </c>
      <c r="AK23" s="119">
        <v>3190.92</v>
      </c>
      <c r="AL23" s="118">
        <v>12716.879499999999</v>
      </c>
      <c r="AM23" s="119">
        <v>1631.80881</v>
      </c>
      <c r="AN23" s="119">
        <v>1567.55717</v>
      </c>
      <c r="AO23" s="119">
        <v>990.22113999999999</v>
      </c>
      <c r="AP23" s="119">
        <v>1137.2516499999999</v>
      </c>
      <c r="AQ23" s="119">
        <v>1265.5402320000001</v>
      </c>
      <c r="AR23" s="119">
        <v>959.98005000000001</v>
      </c>
      <c r="AS23" s="119">
        <v>1409.7972199999999</v>
      </c>
      <c r="AT23" s="119">
        <v>1927.1739399999999</v>
      </c>
      <c r="AU23" s="119">
        <v>1981.3116199999999</v>
      </c>
      <c r="AV23" s="119">
        <v>3214.7537849999999</v>
      </c>
      <c r="AW23" s="119">
        <v>2240.9279299999998</v>
      </c>
      <c r="AX23" s="118">
        <v>2978.8840604670409</v>
      </c>
      <c r="AY23" s="119">
        <v>24350.850980000007</v>
      </c>
      <c r="AZ23" s="119">
        <v>12155.991946768125</v>
      </c>
      <c r="BA23" s="119">
        <v>3435.2161999999998</v>
      </c>
      <c r="BB23" s="119">
        <v>863.1515999999998</v>
      </c>
      <c r="BC23" s="119">
        <v>4588.5863000000018</v>
      </c>
      <c r="BD23" s="119">
        <v>8823.1110000000026</v>
      </c>
      <c r="BE23" s="119">
        <v>981.01495</v>
      </c>
      <c r="BF23" s="119">
        <v>6555.5155549999936</v>
      </c>
      <c r="BG23" s="119">
        <v>724.45115999999985</v>
      </c>
      <c r="BH23" s="119">
        <v>2218.3445710000001</v>
      </c>
      <c r="BI23" s="119">
        <v>7298.3994799999991</v>
      </c>
      <c r="BJ23" s="118">
        <v>12155.3</v>
      </c>
      <c r="BK23" s="119">
        <v>880.32</v>
      </c>
      <c r="BL23" s="119">
        <v>1761.67</v>
      </c>
      <c r="BM23" s="119">
        <v>2785.68</v>
      </c>
      <c r="BN23" s="119">
        <v>2372.62</v>
      </c>
      <c r="BO23" s="119">
        <v>3383.11</v>
      </c>
      <c r="BP23" s="119">
        <v>19108.59</v>
      </c>
      <c r="BQ23" s="119">
        <v>18772.05</v>
      </c>
      <c r="BR23" s="119">
        <v>10159.339</v>
      </c>
      <c r="BS23" s="119">
        <v>274.68</v>
      </c>
      <c r="BT23" s="119">
        <v>297.51</v>
      </c>
      <c r="BU23" s="222">
        <v>1439.213</v>
      </c>
      <c r="BV23" s="118">
        <v>4729.6094899999998</v>
      </c>
      <c r="BW23" s="119">
        <v>20137.461719999999</v>
      </c>
      <c r="BX23" s="119">
        <v>13667.728471376473</v>
      </c>
      <c r="BY23" s="119">
        <v>3615.9654999999993</v>
      </c>
      <c r="BZ23" s="119">
        <v>4642.4072999999999</v>
      </c>
      <c r="CA23" s="119">
        <v>5257.1855999999989</v>
      </c>
      <c r="CB23" s="119">
        <v>2951.7852999999986</v>
      </c>
      <c r="CC23" s="119">
        <v>10981.645850000001</v>
      </c>
      <c r="CD23" s="119">
        <v>7587.9084700000012</v>
      </c>
      <c r="CE23" s="119">
        <v>5449.5368699999999</v>
      </c>
      <c r="CF23" s="119">
        <v>1277.5946999999999</v>
      </c>
      <c r="CG23" s="222">
        <v>5918.2990555999995</v>
      </c>
      <c r="CH23" s="521">
        <f t="shared" si="16"/>
        <v>3.1121773188541235</v>
      </c>
      <c r="CI23" s="119"/>
      <c r="CJ23" s="45"/>
    </row>
    <row r="24" spans="1:88">
      <c r="A24" s="217" t="s">
        <v>198</v>
      </c>
      <c r="B24" s="119">
        <v>0</v>
      </c>
      <c r="C24" s="119">
        <v>18.37</v>
      </c>
      <c r="D24" s="119">
        <v>7.44</v>
      </c>
      <c r="E24" s="119">
        <v>0</v>
      </c>
      <c r="F24" s="119">
        <v>0</v>
      </c>
      <c r="G24" s="119">
        <v>0</v>
      </c>
      <c r="H24" s="119">
        <v>0.75</v>
      </c>
      <c r="I24" s="119">
        <v>0</v>
      </c>
      <c r="J24" s="119">
        <v>0</v>
      </c>
      <c r="K24" s="119">
        <v>0</v>
      </c>
      <c r="L24" s="119">
        <v>0</v>
      </c>
      <c r="M24" s="222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  <c r="W24" s="119">
        <v>0</v>
      </c>
      <c r="X24" s="119">
        <v>0</v>
      </c>
      <c r="Y24" s="222">
        <v>0</v>
      </c>
      <c r="Z24" s="118">
        <v>0</v>
      </c>
      <c r="AA24" s="119">
        <v>0</v>
      </c>
      <c r="AB24" s="119">
        <v>0</v>
      </c>
      <c r="AC24" s="119">
        <v>0</v>
      </c>
      <c r="AD24" s="119">
        <v>0</v>
      </c>
      <c r="AE24" s="119">
        <v>0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8">
        <v>0</v>
      </c>
      <c r="AM24" s="119">
        <v>0</v>
      </c>
      <c r="AN24" s="119">
        <v>0</v>
      </c>
      <c r="AO24" s="119">
        <v>0</v>
      </c>
      <c r="AP24" s="119">
        <v>0</v>
      </c>
      <c r="AQ24" s="119">
        <v>0</v>
      </c>
      <c r="AR24" s="119">
        <v>0</v>
      </c>
      <c r="AS24" s="119">
        <v>0</v>
      </c>
      <c r="AT24" s="119">
        <v>0</v>
      </c>
      <c r="AU24" s="119">
        <v>0</v>
      </c>
      <c r="AV24" s="119">
        <v>0</v>
      </c>
      <c r="AW24" s="119">
        <v>0</v>
      </c>
      <c r="AX24" s="118">
        <v>0</v>
      </c>
      <c r="AY24" s="119">
        <v>0</v>
      </c>
      <c r="AZ24" s="119">
        <v>0</v>
      </c>
      <c r="BA24" s="119">
        <v>0</v>
      </c>
      <c r="BB24" s="119">
        <v>0</v>
      </c>
      <c r="BC24" s="119">
        <v>0</v>
      </c>
      <c r="BD24" s="119">
        <v>0</v>
      </c>
      <c r="BE24" s="119">
        <v>0</v>
      </c>
      <c r="BF24" s="119">
        <v>0</v>
      </c>
      <c r="BG24" s="119">
        <v>0</v>
      </c>
      <c r="BH24" s="119">
        <v>0</v>
      </c>
      <c r="BI24" s="119">
        <v>0</v>
      </c>
      <c r="BJ24" s="118">
        <v>0</v>
      </c>
      <c r="BK24" s="119">
        <v>0</v>
      </c>
      <c r="BL24" s="119">
        <v>0</v>
      </c>
      <c r="BM24" s="119">
        <v>0</v>
      </c>
      <c r="BN24" s="119">
        <v>0</v>
      </c>
      <c r="BO24" s="119">
        <v>0</v>
      </c>
      <c r="BP24" s="119">
        <v>0</v>
      </c>
      <c r="BQ24" s="119">
        <v>0</v>
      </c>
      <c r="BR24" s="119">
        <v>0</v>
      </c>
      <c r="BS24" s="119">
        <v>0</v>
      </c>
      <c r="BT24" s="119">
        <v>0</v>
      </c>
      <c r="BU24" s="222">
        <v>0</v>
      </c>
      <c r="BV24" s="118">
        <v>0</v>
      </c>
      <c r="BW24" s="119">
        <v>0</v>
      </c>
      <c r="BX24" s="119">
        <v>0</v>
      </c>
      <c r="BY24" s="119">
        <v>0</v>
      </c>
      <c r="BZ24" s="119">
        <v>0</v>
      </c>
      <c r="CA24" s="119">
        <v>0</v>
      </c>
      <c r="CB24" s="119">
        <v>0</v>
      </c>
      <c r="CC24" s="119">
        <v>0</v>
      </c>
      <c r="CD24" s="119">
        <v>0</v>
      </c>
      <c r="CE24" s="119">
        <v>0</v>
      </c>
      <c r="CF24" s="119">
        <v>0</v>
      </c>
      <c r="CG24" s="222">
        <v>0</v>
      </c>
      <c r="CH24" s="521" t="str">
        <f t="shared" si="16"/>
        <v>-</v>
      </c>
      <c r="CI24" s="119"/>
      <c r="CJ24" s="45"/>
    </row>
    <row r="25" spans="1:88">
      <c r="A25" s="217" t="s">
        <v>199</v>
      </c>
      <c r="B25" s="119">
        <v>908.4</v>
      </c>
      <c r="C25" s="119">
        <v>1315.88</v>
      </c>
      <c r="D25" s="119">
        <v>1127.22</v>
      </c>
      <c r="E25" s="119">
        <v>613.44000000000005</v>
      </c>
      <c r="F25" s="119">
        <v>1298.78</v>
      </c>
      <c r="G25" s="119">
        <v>1197.8900000000001</v>
      </c>
      <c r="H25" s="119">
        <v>1759.57</v>
      </c>
      <c r="I25" s="119">
        <v>1863.37</v>
      </c>
      <c r="J25" s="119">
        <v>1589.866</v>
      </c>
      <c r="K25" s="119">
        <v>1987.58</v>
      </c>
      <c r="L25" s="119">
        <v>1102.8599999999999</v>
      </c>
      <c r="M25" s="222">
        <v>1304.5713499999999</v>
      </c>
      <c r="N25" s="119">
        <v>1114.8900000000001</v>
      </c>
      <c r="O25" s="119">
        <v>1417.13</v>
      </c>
      <c r="P25" s="119">
        <v>900.09000000000106</v>
      </c>
      <c r="Q25" s="119">
        <v>129.49</v>
      </c>
      <c r="R25" s="119">
        <v>552.94772</v>
      </c>
      <c r="S25" s="119">
        <v>1904.2434800000001</v>
      </c>
      <c r="T25" s="119">
        <v>2695.95604</v>
      </c>
      <c r="U25" s="119">
        <v>2677.5733</v>
      </c>
      <c r="V25" s="119">
        <v>2802.0703800000001</v>
      </c>
      <c r="W25" s="119">
        <v>2279.1809400000002</v>
      </c>
      <c r="X25" s="119">
        <v>1397.4984240000001</v>
      </c>
      <c r="Y25" s="222">
        <v>1828.607996</v>
      </c>
      <c r="Z25" s="118">
        <v>1779.26</v>
      </c>
      <c r="AA25" s="119">
        <v>2307.62</v>
      </c>
      <c r="AB25" s="119">
        <v>2247.04</v>
      </c>
      <c r="AC25" s="119">
        <v>2553.58</v>
      </c>
      <c r="AD25" s="119">
        <v>3081.16</v>
      </c>
      <c r="AE25" s="119">
        <v>3124.75</v>
      </c>
      <c r="AF25" s="119">
        <v>2700.05</v>
      </c>
      <c r="AG25" s="119">
        <v>1545.92</v>
      </c>
      <c r="AH25" s="119">
        <v>2379.88</v>
      </c>
      <c r="AI25" s="119">
        <v>3111.72</v>
      </c>
      <c r="AJ25" s="119">
        <v>2419.9699999999998</v>
      </c>
      <c r="AK25" s="119">
        <v>1623.78</v>
      </c>
      <c r="AL25" s="118">
        <v>2497.98702</v>
      </c>
      <c r="AM25" s="119">
        <v>1625.44858</v>
      </c>
      <c r="AN25" s="119">
        <v>1197.1084699999999</v>
      </c>
      <c r="AO25" s="119">
        <v>1881.97848</v>
      </c>
      <c r="AP25" s="119">
        <v>1197.05735</v>
      </c>
      <c r="AQ25" s="119">
        <v>3300.1089200000001</v>
      </c>
      <c r="AR25" s="119">
        <v>2338.9388760000002</v>
      </c>
      <c r="AS25" s="119">
        <v>3359.6311700000001</v>
      </c>
      <c r="AT25" s="119">
        <v>3080.33061</v>
      </c>
      <c r="AU25" s="119">
        <v>2623.4318699999999</v>
      </c>
      <c r="AV25" s="119">
        <v>4155.7847700000002</v>
      </c>
      <c r="AW25" s="119">
        <v>3629.5324000000001</v>
      </c>
      <c r="AX25" s="118">
        <v>2396.3296600000003</v>
      </c>
      <c r="AY25" s="119">
        <v>3096.6459999999997</v>
      </c>
      <c r="AZ25" s="119">
        <v>2341.700875454545</v>
      </c>
      <c r="BA25" s="119">
        <v>2475.6551059478861</v>
      </c>
      <c r="BB25" s="119">
        <v>1800.3005000000003</v>
      </c>
      <c r="BC25" s="119">
        <v>1735.8361399999999</v>
      </c>
      <c r="BD25" s="119">
        <v>1423.7845000000002</v>
      </c>
      <c r="BE25" s="119">
        <v>1633.1903399999999</v>
      </c>
      <c r="BF25" s="119">
        <v>1511.7945000000007</v>
      </c>
      <c r="BG25" s="119">
        <v>718.02497999999991</v>
      </c>
      <c r="BH25" s="119">
        <v>770.73249999999996</v>
      </c>
      <c r="BI25" s="119">
        <v>871.68259999999998</v>
      </c>
      <c r="BJ25" s="118">
        <v>887.92</v>
      </c>
      <c r="BK25" s="119">
        <v>1074.95</v>
      </c>
      <c r="BL25" s="119">
        <v>1778.02</v>
      </c>
      <c r="BM25" s="119">
        <v>1348.18</v>
      </c>
      <c r="BN25" s="119">
        <v>490.67</v>
      </c>
      <c r="BO25" s="119">
        <v>855.98</v>
      </c>
      <c r="BP25" s="119">
        <v>1380.2</v>
      </c>
      <c r="BQ25" s="119">
        <v>1553.15</v>
      </c>
      <c r="BR25" s="119">
        <v>186.1</v>
      </c>
      <c r="BS25" s="119">
        <v>59.671999999999997</v>
      </c>
      <c r="BT25" s="119">
        <v>1.41</v>
      </c>
      <c r="BU25" s="222">
        <v>209.18600000000001</v>
      </c>
      <c r="BV25" s="118">
        <v>453.04649999999975</v>
      </c>
      <c r="BW25" s="119">
        <v>932.24499999999989</v>
      </c>
      <c r="BX25" s="119">
        <v>749.47759999999994</v>
      </c>
      <c r="BY25" s="119">
        <v>847.15415000000007</v>
      </c>
      <c r="BZ25" s="119">
        <v>1636.5476600000002</v>
      </c>
      <c r="CA25" s="119">
        <v>1935.2632799999994</v>
      </c>
      <c r="CB25" s="119">
        <v>348.78869999999989</v>
      </c>
      <c r="CC25" s="119">
        <v>358.60708999999991</v>
      </c>
      <c r="CD25" s="119">
        <v>1833.6314599999994</v>
      </c>
      <c r="CE25" s="119">
        <v>2688.2987999999991</v>
      </c>
      <c r="CF25" s="119">
        <v>691.16563000000019</v>
      </c>
      <c r="CG25" s="222">
        <v>2216.2801099999997</v>
      </c>
      <c r="CH25" s="521">
        <f t="shared" si="16"/>
        <v>9.5947822033979318</v>
      </c>
      <c r="CI25" s="119"/>
      <c r="CJ25" s="45"/>
    </row>
    <row r="26" spans="1:88">
      <c r="A26" s="217" t="s">
        <v>200</v>
      </c>
      <c r="B26" s="119">
        <v>109.95455</v>
      </c>
      <c r="C26" s="119">
        <v>121.21137</v>
      </c>
      <c r="D26" s="119">
        <v>137.09945999999999</v>
      </c>
      <c r="E26" s="119">
        <v>56.947000000000003</v>
      </c>
      <c r="F26" s="119">
        <v>99.23</v>
      </c>
      <c r="G26" s="119">
        <v>70.42</v>
      </c>
      <c r="H26" s="119">
        <v>0</v>
      </c>
      <c r="I26" s="119">
        <v>131.19</v>
      </c>
      <c r="J26" s="119">
        <v>66.010000000000005</v>
      </c>
      <c r="K26" s="119">
        <v>106.33199999999999</v>
      </c>
      <c r="L26" s="119">
        <v>67.483999999999995</v>
      </c>
      <c r="M26" s="222">
        <v>78.015000000000001</v>
      </c>
      <c r="N26" s="119">
        <v>119.4922</v>
      </c>
      <c r="O26" s="119">
        <v>73.081999999999994</v>
      </c>
      <c r="P26" s="119">
        <v>93.515699999999995</v>
      </c>
      <c r="Q26" s="119">
        <v>0</v>
      </c>
      <c r="R26" s="119">
        <v>0</v>
      </c>
      <c r="S26" s="119">
        <v>84.88</v>
      </c>
      <c r="T26" s="119">
        <v>152.38999999999999</v>
      </c>
      <c r="U26" s="119">
        <v>80.150000000000006</v>
      </c>
      <c r="V26" s="119">
        <v>194.7645</v>
      </c>
      <c r="W26" s="119">
        <v>197.80504999999999</v>
      </c>
      <c r="X26" s="119">
        <v>66.89425</v>
      </c>
      <c r="Y26" s="222">
        <v>17.013300000000001</v>
      </c>
      <c r="Z26" s="118">
        <v>30.71</v>
      </c>
      <c r="AA26" s="119">
        <v>69.900000000000006</v>
      </c>
      <c r="AB26" s="119">
        <v>34.28</v>
      </c>
      <c r="AC26" s="119">
        <v>68.73</v>
      </c>
      <c r="AD26" s="119">
        <v>88.82</v>
      </c>
      <c r="AE26" s="119">
        <v>131.13</v>
      </c>
      <c r="AF26" s="119">
        <v>59.12</v>
      </c>
      <c r="AG26" s="119">
        <v>56.05</v>
      </c>
      <c r="AH26" s="119">
        <v>26.43</v>
      </c>
      <c r="AI26" s="119">
        <v>7.58</v>
      </c>
      <c r="AJ26" s="119">
        <v>24.39</v>
      </c>
      <c r="AK26" s="119">
        <v>31.2</v>
      </c>
      <c r="AL26" s="118">
        <v>67.813299999999998</v>
      </c>
      <c r="AM26" s="119">
        <v>41.925400000000003</v>
      </c>
      <c r="AN26" s="119">
        <v>10.329000000000001</v>
      </c>
      <c r="AO26" s="119">
        <v>25.329000000000001</v>
      </c>
      <c r="AP26" s="119">
        <v>31.359349999999999</v>
      </c>
      <c r="AQ26" s="119">
        <v>40.340000000000003</v>
      </c>
      <c r="AR26" s="119">
        <v>59.61</v>
      </c>
      <c r="AS26" s="119">
        <v>50.3</v>
      </c>
      <c r="AT26" s="119">
        <v>67.22</v>
      </c>
      <c r="AU26" s="119">
        <v>48.555419999999998</v>
      </c>
      <c r="AV26" s="119">
        <v>114.3853</v>
      </c>
      <c r="AW26" s="119">
        <v>48.26</v>
      </c>
      <c r="AX26" s="118">
        <v>67.52</v>
      </c>
      <c r="AY26" s="119">
        <v>121.16999999999999</v>
      </c>
      <c r="AZ26" s="119">
        <v>80.504850000000005</v>
      </c>
      <c r="BA26" s="119">
        <v>19.48</v>
      </c>
      <c r="BB26" s="119">
        <v>1.74</v>
      </c>
      <c r="BC26" s="119">
        <v>0</v>
      </c>
      <c r="BD26" s="119">
        <v>27.380000000000003</v>
      </c>
      <c r="BE26" s="119">
        <v>11.42</v>
      </c>
      <c r="BF26" s="119">
        <v>9.8451000000000004</v>
      </c>
      <c r="BG26" s="119">
        <v>1.008</v>
      </c>
      <c r="BH26" s="119">
        <v>0</v>
      </c>
      <c r="BI26" s="119">
        <v>6.3230000000000004</v>
      </c>
      <c r="BJ26" s="118">
        <v>7.41</v>
      </c>
      <c r="BK26" s="119">
        <v>38.42</v>
      </c>
      <c r="BL26" s="119">
        <v>31.63</v>
      </c>
      <c r="BM26" s="119">
        <v>9.17</v>
      </c>
      <c r="BN26" s="119">
        <v>1.52</v>
      </c>
      <c r="BO26" s="119">
        <v>10.23</v>
      </c>
      <c r="BP26" s="119">
        <v>0</v>
      </c>
      <c r="BQ26" s="119">
        <v>12.2</v>
      </c>
      <c r="BR26" s="119">
        <v>0</v>
      </c>
      <c r="BS26" s="119">
        <v>0</v>
      </c>
      <c r="BT26" s="119">
        <v>0</v>
      </c>
      <c r="BU26" s="222">
        <v>0</v>
      </c>
      <c r="BV26" s="118">
        <v>14.6914</v>
      </c>
      <c r="BW26" s="119">
        <v>16.228090000000002</v>
      </c>
      <c r="BX26" s="119">
        <v>5.9479300000000004</v>
      </c>
      <c r="BY26" s="119"/>
      <c r="BZ26" s="119">
        <v>20.239999999999998</v>
      </c>
      <c r="CA26" s="119">
        <v>24.667100000000001</v>
      </c>
      <c r="CB26" s="119">
        <v>0.70399999999999996</v>
      </c>
      <c r="CC26" s="119">
        <v>10.128360000000001</v>
      </c>
      <c r="CD26" s="119">
        <v>3.1139999999999999</v>
      </c>
      <c r="CE26" s="119">
        <v>1.8149999999999999</v>
      </c>
      <c r="CF26" s="119">
        <v>0</v>
      </c>
      <c r="CG26" s="222">
        <v>0</v>
      </c>
      <c r="CH26" s="521" t="str">
        <f t="shared" si="16"/>
        <v>-</v>
      </c>
      <c r="CI26" s="119"/>
      <c r="CJ26" s="45"/>
    </row>
    <row r="27" spans="1:88">
      <c r="A27" s="218" t="s">
        <v>201</v>
      </c>
      <c r="B27" s="118">
        <v>0</v>
      </c>
      <c r="C27" s="119">
        <v>0</v>
      </c>
      <c r="D27" s="119">
        <v>0</v>
      </c>
      <c r="E27" s="119">
        <v>0</v>
      </c>
      <c r="F27" s="119">
        <v>0</v>
      </c>
      <c r="G27" s="119">
        <v>0</v>
      </c>
      <c r="H27" s="119">
        <v>0</v>
      </c>
      <c r="I27" s="119">
        <v>0</v>
      </c>
      <c r="J27" s="119">
        <v>0</v>
      </c>
      <c r="K27" s="119">
        <v>0</v>
      </c>
      <c r="L27" s="119">
        <v>0</v>
      </c>
      <c r="M27" s="222">
        <v>0</v>
      </c>
      <c r="N27" s="118">
        <v>0</v>
      </c>
      <c r="O27" s="119">
        <v>0</v>
      </c>
      <c r="P27" s="119">
        <v>0</v>
      </c>
      <c r="Q27" s="119">
        <v>0</v>
      </c>
      <c r="R27" s="119">
        <v>0</v>
      </c>
      <c r="S27" s="119">
        <v>0</v>
      </c>
      <c r="T27" s="119">
        <v>0</v>
      </c>
      <c r="U27" s="119">
        <v>0</v>
      </c>
      <c r="V27" s="119">
        <v>0</v>
      </c>
      <c r="W27" s="119">
        <v>0</v>
      </c>
      <c r="X27" s="119">
        <v>0</v>
      </c>
      <c r="Y27" s="222">
        <v>0</v>
      </c>
      <c r="Z27" s="118">
        <v>0</v>
      </c>
      <c r="AA27" s="119">
        <v>0</v>
      </c>
      <c r="AB27" s="119">
        <v>0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0</v>
      </c>
      <c r="AM27" s="119">
        <v>0</v>
      </c>
      <c r="AN27" s="119">
        <v>0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119">
        <v>0</v>
      </c>
      <c r="BT27" s="119">
        <v>0</v>
      </c>
      <c r="BU27" s="222">
        <v>0</v>
      </c>
      <c r="BV27" s="118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119">
        <v>0</v>
      </c>
      <c r="CF27" s="119">
        <v>0</v>
      </c>
      <c r="CG27" s="222">
        <v>0</v>
      </c>
      <c r="CH27" s="521" t="str">
        <f t="shared" si="16"/>
        <v>-</v>
      </c>
      <c r="CI27" s="119"/>
      <c r="CJ27" s="45"/>
    </row>
    <row r="28" spans="1:88">
      <c r="A28" s="218" t="s">
        <v>132</v>
      </c>
      <c r="B28" s="119">
        <v>2832.28</v>
      </c>
      <c r="C28" s="119">
        <v>8520.86</v>
      </c>
      <c r="D28" s="119">
        <v>2890.03</v>
      </c>
      <c r="E28" s="119">
        <v>0</v>
      </c>
      <c r="F28" s="119">
        <v>0</v>
      </c>
      <c r="G28" s="119">
        <v>0</v>
      </c>
      <c r="H28" s="119">
        <v>0</v>
      </c>
      <c r="I28" s="119">
        <v>0</v>
      </c>
      <c r="J28" s="119">
        <v>0</v>
      </c>
      <c r="K28" s="119">
        <v>3030.3939999999998</v>
      </c>
      <c r="L28" s="119">
        <v>0</v>
      </c>
      <c r="M28" s="222">
        <v>0</v>
      </c>
      <c r="N28" s="119">
        <v>5247.8130000000001</v>
      </c>
      <c r="O28" s="119">
        <v>11076.241</v>
      </c>
      <c r="P28" s="119">
        <v>1753.8579999999999</v>
      </c>
      <c r="Q28" s="119">
        <v>0</v>
      </c>
      <c r="R28" s="119">
        <v>0</v>
      </c>
      <c r="S28" s="119">
        <v>0</v>
      </c>
      <c r="T28" s="119">
        <v>0</v>
      </c>
      <c r="U28" s="119">
        <v>0</v>
      </c>
      <c r="V28" s="119">
        <v>3730.27</v>
      </c>
      <c r="W28" s="119">
        <v>2224.9899999999998</v>
      </c>
      <c r="X28" s="119">
        <v>0</v>
      </c>
      <c r="Y28" s="222">
        <v>0</v>
      </c>
      <c r="Z28" s="118">
        <v>1052.97</v>
      </c>
      <c r="AA28" s="119">
        <v>11660.3</v>
      </c>
      <c r="AB28" s="119">
        <v>1606.73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116.42</v>
      </c>
      <c r="AK28" s="119">
        <v>850.3</v>
      </c>
      <c r="AL28" s="118">
        <v>12424.73</v>
      </c>
      <c r="AM28" s="119">
        <v>2261.56</v>
      </c>
      <c r="AN28" s="119">
        <v>3598.873</v>
      </c>
      <c r="AO28" s="119">
        <v>829.17499999999995</v>
      </c>
      <c r="AP28" s="119">
        <v>1278.354</v>
      </c>
      <c r="AQ28" s="119">
        <v>2179.91</v>
      </c>
      <c r="AR28" s="119">
        <v>6.09</v>
      </c>
      <c r="AS28" s="119">
        <v>0</v>
      </c>
      <c r="AT28" s="119">
        <v>0</v>
      </c>
      <c r="AU28" s="119">
        <v>851.49800000000005</v>
      </c>
      <c r="AV28" s="119">
        <v>5605.049</v>
      </c>
      <c r="AW28" s="119">
        <v>3918.7739999999999</v>
      </c>
      <c r="AX28" s="118">
        <v>6868.5299999999988</v>
      </c>
      <c r="AY28" s="119">
        <v>11969.133000000002</v>
      </c>
      <c r="AZ28" s="119">
        <v>7411.7139999999999</v>
      </c>
      <c r="BA28" s="119">
        <v>1309.008</v>
      </c>
      <c r="BB28" s="119">
        <v>59.001000000000005</v>
      </c>
      <c r="BC28" s="119">
        <v>2078.0419999999999</v>
      </c>
      <c r="BD28" s="119">
        <v>5538.9840000000495</v>
      </c>
      <c r="BE28" s="119">
        <v>854.44000000000608</v>
      </c>
      <c r="BF28" s="119">
        <v>5852.3849999999993</v>
      </c>
      <c r="BG28" s="119">
        <v>1306.1610000000001</v>
      </c>
      <c r="BH28" s="119">
        <v>3149.2229999999204</v>
      </c>
      <c r="BI28" s="119">
        <v>3510.1090000000004</v>
      </c>
      <c r="BJ28" s="118">
        <v>10495.97</v>
      </c>
      <c r="BK28" s="119">
        <v>410.94</v>
      </c>
      <c r="BL28" s="119">
        <v>1024.49</v>
      </c>
      <c r="BM28" s="119">
        <v>6313.05</v>
      </c>
      <c r="BN28" s="119">
        <v>6074.94</v>
      </c>
      <c r="BO28" s="119">
        <v>5694.33</v>
      </c>
      <c r="BP28" s="119">
        <v>14613.54</v>
      </c>
      <c r="BQ28" s="119">
        <v>13376.18</v>
      </c>
      <c r="BR28" s="119">
        <v>6196.3980000000001</v>
      </c>
      <c r="BS28" s="119">
        <v>0</v>
      </c>
      <c r="BT28" s="119">
        <v>0</v>
      </c>
      <c r="BU28" s="222">
        <v>0</v>
      </c>
      <c r="BV28" s="118">
        <v>4358.5740000000005</v>
      </c>
      <c r="BW28" s="119">
        <v>11918.659999999998</v>
      </c>
      <c r="BX28" s="119">
        <v>6652.9535000000024</v>
      </c>
      <c r="BY28" s="119">
        <v>2886.4234999999994</v>
      </c>
      <c r="BZ28" s="119">
        <v>2499.4609999999998</v>
      </c>
      <c r="CA28" s="119">
        <v>2574.7775000000011</v>
      </c>
      <c r="CB28" s="119">
        <v>636.0775000000001</v>
      </c>
      <c r="CC28" s="119">
        <v>7310.0490000000982</v>
      </c>
      <c r="CD28" s="119">
        <v>5137.0020000000004</v>
      </c>
      <c r="CE28" s="119">
        <v>2125.7620000000002</v>
      </c>
      <c r="CF28" s="119">
        <v>95.605500000000006</v>
      </c>
      <c r="CG28" s="222">
        <v>1967.134</v>
      </c>
      <c r="CH28" s="521" t="str">
        <f t="shared" si="16"/>
        <v>-</v>
      </c>
      <c r="CI28" s="119"/>
      <c r="CJ28" s="45"/>
    </row>
    <row r="29" spans="1:88">
      <c r="A29" s="218" t="s">
        <v>116</v>
      </c>
      <c r="B29" s="119">
        <v>49.54</v>
      </c>
      <c r="C29" s="119">
        <v>196.2</v>
      </c>
      <c r="D29" s="119">
        <v>59.28</v>
      </c>
      <c r="E29" s="119">
        <v>0</v>
      </c>
      <c r="F29" s="119">
        <v>21.81</v>
      </c>
      <c r="G29" s="119">
        <v>264.69</v>
      </c>
      <c r="H29" s="119">
        <v>188.06</v>
      </c>
      <c r="I29" s="119">
        <v>58.66</v>
      </c>
      <c r="J29" s="119">
        <v>172.5</v>
      </c>
      <c r="K29" s="119">
        <v>113.6435</v>
      </c>
      <c r="L29" s="119">
        <v>36.404499999999999</v>
      </c>
      <c r="M29" s="222">
        <v>40.4375</v>
      </c>
      <c r="N29" s="119">
        <v>43.017499999999998</v>
      </c>
      <c r="O29" s="119">
        <v>34.263500000000001</v>
      </c>
      <c r="P29" s="119">
        <v>27.46</v>
      </c>
      <c r="Q29" s="119">
        <v>0</v>
      </c>
      <c r="R29" s="119">
        <v>0</v>
      </c>
      <c r="S29" s="119">
        <v>7.59</v>
      </c>
      <c r="T29" s="119">
        <v>202.88</v>
      </c>
      <c r="U29" s="119">
        <v>367.06</v>
      </c>
      <c r="V29" s="119">
        <v>363.48</v>
      </c>
      <c r="W29" s="119">
        <v>133.892</v>
      </c>
      <c r="X29" s="119">
        <v>32.85</v>
      </c>
      <c r="Y29" s="222">
        <v>104.37350000000001</v>
      </c>
      <c r="Z29" s="118">
        <v>331.36</v>
      </c>
      <c r="AA29" s="119">
        <v>347.44</v>
      </c>
      <c r="AB29" s="119">
        <v>109.57</v>
      </c>
      <c r="AC29" s="119">
        <v>48.37</v>
      </c>
      <c r="AD29" s="119">
        <v>136.51</v>
      </c>
      <c r="AE29" s="119">
        <v>372.93</v>
      </c>
      <c r="AF29" s="119">
        <v>150.15</v>
      </c>
      <c r="AG29" s="119">
        <v>40.78</v>
      </c>
      <c r="AH29" s="119">
        <v>87.32</v>
      </c>
      <c r="AI29" s="119">
        <v>264.32</v>
      </c>
      <c r="AJ29" s="119">
        <v>136.69</v>
      </c>
      <c r="AK29" s="119">
        <v>149.61000000000001</v>
      </c>
      <c r="AL29" s="118">
        <v>145.99549999999999</v>
      </c>
      <c r="AM29" s="119">
        <v>198.381</v>
      </c>
      <c r="AN29" s="119">
        <v>54.6</v>
      </c>
      <c r="AO29" s="119">
        <v>36</v>
      </c>
      <c r="AP29" s="119">
        <v>0</v>
      </c>
      <c r="AQ29" s="119">
        <v>275.11009999999999</v>
      </c>
      <c r="AR29" s="119">
        <v>17.180299999999999</v>
      </c>
      <c r="AS29" s="119">
        <v>58.035499999999999</v>
      </c>
      <c r="AT29" s="119">
        <v>19.940000000000001</v>
      </c>
      <c r="AU29" s="119">
        <v>23.76</v>
      </c>
      <c r="AV29" s="119">
        <v>14.698</v>
      </c>
      <c r="AW29" s="119">
        <v>0</v>
      </c>
      <c r="AX29" s="118">
        <v>72.052499999999995</v>
      </c>
      <c r="AY29" s="119">
        <v>164.44800000000001</v>
      </c>
      <c r="AZ29" s="119">
        <v>92.889499999999998</v>
      </c>
      <c r="BA29" s="119">
        <v>30.14</v>
      </c>
      <c r="BB29" s="119">
        <v>0</v>
      </c>
      <c r="BC29" s="119">
        <v>0</v>
      </c>
      <c r="BD29" s="119">
        <v>1.0909</v>
      </c>
      <c r="BE29" s="119">
        <v>0</v>
      </c>
      <c r="BF29" s="119">
        <v>0</v>
      </c>
      <c r="BG29" s="119">
        <v>8.65</v>
      </c>
      <c r="BH29" s="119">
        <v>168.56</v>
      </c>
      <c r="BI29" s="119">
        <v>55.82</v>
      </c>
      <c r="BJ29" s="118">
        <v>864.68</v>
      </c>
      <c r="BK29" s="119">
        <v>313.70999999999998</v>
      </c>
      <c r="BL29" s="119">
        <v>198.7</v>
      </c>
      <c r="BM29" s="119">
        <v>179.08</v>
      </c>
      <c r="BN29" s="119">
        <v>234.08</v>
      </c>
      <c r="BO29" s="119">
        <v>460.15</v>
      </c>
      <c r="BP29" s="119">
        <v>1468.49</v>
      </c>
      <c r="BQ29" s="119">
        <v>1782.94</v>
      </c>
      <c r="BR29" s="119">
        <v>668.00900000000001</v>
      </c>
      <c r="BS29" s="119">
        <v>161.923</v>
      </c>
      <c r="BT29" s="119">
        <v>243.34</v>
      </c>
      <c r="BU29" s="222">
        <v>383.15699999999998</v>
      </c>
      <c r="BV29" s="118">
        <v>633.21049999999991</v>
      </c>
      <c r="BW29" s="119">
        <v>926.84579999999994</v>
      </c>
      <c r="BX29" s="119">
        <v>824.61410000000024</v>
      </c>
      <c r="BY29" s="119">
        <v>802.54236999999989</v>
      </c>
      <c r="BZ29" s="119">
        <v>1862.0150700000002</v>
      </c>
      <c r="CA29" s="119">
        <v>874.14568000000008</v>
      </c>
      <c r="CB29" s="119">
        <v>557.09257000000002</v>
      </c>
      <c r="CC29" s="119">
        <v>214.60553499999997</v>
      </c>
      <c r="CD29" s="119">
        <v>1179.8536799999999</v>
      </c>
      <c r="CE29" s="119">
        <v>1879.79322</v>
      </c>
      <c r="CF29" s="119">
        <v>466.08681999999999</v>
      </c>
      <c r="CG29" s="222">
        <v>1608.8487000000002</v>
      </c>
      <c r="CH29" s="521">
        <f t="shared" si="16"/>
        <v>3.1989281156288421</v>
      </c>
      <c r="CI29" s="119"/>
      <c r="CJ29" s="45"/>
    </row>
    <row r="30" spans="1:88">
      <c r="A30" s="218" t="s">
        <v>117</v>
      </c>
      <c r="B30" s="118">
        <v>0</v>
      </c>
      <c r="C30" s="119">
        <v>0</v>
      </c>
      <c r="D30" s="119">
        <v>0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19">
        <v>0</v>
      </c>
      <c r="M30" s="222">
        <v>0</v>
      </c>
      <c r="N30" s="118">
        <v>0</v>
      </c>
      <c r="O30" s="119">
        <v>0</v>
      </c>
      <c r="P30" s="119">
        <v>0</v>
      </c>
      <c r="Q30" s="119">
        <v>0</v>
      </c>
      <c r="R30" s="119">
        <v>0</v>
      </c>
      <c r="S30" s="119">
        <v>0</v>
      </c>
      <c r="T30" s="119">
        <v>0</v>
      </c>
      <c r="U30" s="119">
        <v>0</v>
      </c>
      <c r="V30" s="119">
        <v>0</v>
      </c>
      <c r="W30" s="119">
        <v>0</v>
      </c>
      <c r="X30" s="119">
        <v>0</v>
      </c>
      <c r="Y30" s="222">
        <v>0</v>
      </c>
      <c r="Z30" s="118">
        <v>0</v>
      </c>
      <c r="AA30" s="119">
        <v>0</v>
      </c>
      <c r="AB30" s="119">
        <v>222.68</v>
      </c>
      <c r="AC30" s="119">
        <v>190.5</v>
      </c>
      <c r="AD30" s="119">
        <v>110.04</v>
      </c>
      <c r="AE30" s="119">
        <v>120.56</v>
      </c>
      <c r="AF30" s="119">
        <v>60.39</v>
      </c>
      <c r="AG30" s="119">
        <v>90.71</v>
      </c>
      <c r="AH30" s="119">
        <v>4.58</v>
      </c>
      <c r="AI30" s="119">
        <v>15.64</v>
      </c>
      <c r="AJ30" s="119">
        <v>150.26</v>
      </c>
      <c r="AK30" s="119">
        <v>61.79</v>
      </c>
      <c r="AL30" s="118">
        <v>0</v>
      </c>
      <c r="AM30" s="119">
        <v>0</v>
      </c>
      <c r="AN30" s="119">
        <v>0</v>
      </c>
      <c r="AO30" s="119">
        <v>0</v>
      </c>
      <c r="AP30" s="119">
        <v>0</v>
      </c>
      <c r="AQ30" s="119">
        <v>0</v>
      </c>
      <c r="AR30" s="119">
        <v>0</v>
      </c>
      <c r="AS30" s="119">
        <v>0</v>
      </c>
      <c r="AT30" s="119">
        <v>0</v>
      </c>
      <c r="AU30" s="119">
        <v>0</v>
      </c>
      <c r="AV30" s="119">
        <v>0</v>
      </c>
      <c r="AW30" s="119">
        <v>0</v>
      </c>
      <c r="AX30" s="118">
        <v>316.26499999999999</v>
      </c>
      <c r="AY30" s="119">
        <v>270.60500000000002</v>
      </c>
      <c r="AZ30" s="119">
        <v>258.3</v>
      </c>
      <c r="BA30" s="119">
        <v>217.3</v>
      </c>
      <c r="BB30" s="119">
        <v>235.73419999999999</v>
      </c>
      <c r="BC30" s="119">
        <v>268.64999999999998</v>
      </c>
      <c r="BD30" s="119">
        <v>0</v>
      </c>
      <c r="BE30" s="119">
        <v>0</v>
      </c>
      <c r="BF30" s="119">
        <v>0</v>
      </c>
      <c r="BG30" s="119">
        <v>0.1</v>
      </c>
      <c r="BH30" s="119">
        <v>14.68</v>
      </c>
      <c r="BI30" s="119">
        <v>158.88045</v>
      </c>
      <c r="BJ30" s="118">
        <v>69.88</v>
      </c>
      <c r="BK30" s="119">
        <v>0</v>
      </c>
      <c r="BL30" s="119">
        <v>18.170000000000002</v>
      </c>
      <c r="BM30" s="119">
        <v>0</v>
      </c>
      <c r="BN30" s="119">
        <v>0</v>
      </c>
      <c r="BO30" s="119">
        <v>0</v>
      </c>
      <c r="BP30" s="119">
        <v>0</v>
      </c>
      <c r="BQ30" s="119">
        <v>0</v>
      </c>
      <c r="BR30" s="119">
        <v>0</v>
      </c>
      <c r="BS30" s="119">
        <v>0</v>
      </c>
      <c r="BT30" s="119">
        <v>0</v>
      </c>
      <c r="BU30" s="222">
        <v>16.954000000000001</v>
      </c>
      <c r="BV30" s="118">
        <v>29.850100000000001</v>
      </c>
      <c r="BW30" s="119">
        <v>34.910500000000006</v>
      </c>
      <c r="BX30" s="119">
        <v>20.0288</v>
      </c>
      <c r="BY30" s="119">
        <v>154.36000000000001</v>
      </c>
      <c r="BZ30" s="119">
        <v>422.68000000000006</v>
      </c>
      <c r="CA30" s="119">
        <v>427.93</v>
      </c>
      <c r="CB30" s="119">
        <v>2.7800000000000002</v>
      </c>
      <c r="CC30" s="119">
        <v>81.524000000000001</v>
      </c>
      <c r="CD30" s="119">
        <v>480.27949999999993</v>
      </c>
      <c r="CE30" s="119">
        <v>491.26400000000007</v>
      </c>
      <c r="CF30" s="119">
        <v>75.981699999999989</v>
      </c>
      <c r="CG30" s="222">
        <v>270.72439999999983</v>
      </c>
      <c r="CH30" s="521">
        <f t="shared" si="16"/>
        <v>14.968172702607044</v>
      </c>
      <c r="CI30" s="119"/>
      <c r="CJ30" s="45"/>
    </row>
    <row r="31" spans="1:88">
      <c r="A31" s="218" t="s">
        <v>202</v>
      </c>
      <c r="B31" s="119">
        <v>120.581</v>
      </c>
      <c r="C31" s="119">
        <v>195.15799999999999</v>
      </c>
      <c r="D31" s="119">
        <v>148.34</v>
      </c>
      <c r="E31" s="119">
        <v>196.04</v>
      </c>
      <c r="F31" s="119">
        <v>100.57599999999999</v>
      </c>
      <c r="G31" s="119">
        <v>506.40199999999999</v>
      </c>
      <c r="H31" s="119">
        <v>287.94499999999999</v>
      </c>
      <c r="I31" s="119">
        <v>161.5</v>
      </c>
      <c r="J31" s="119">
        <v>355.02300000000002</v>
      </c>
      <c r="K31" s="119">
        <v>174.5925</v>
      </c>
      <c r="L31" s="119">
        <v>251.55699999999999</v>
      </c>
      <c r="M31" s="222">
        <v>126.4355</v>
      </c>
      <c r="N31" s="119">
        <v>120.63</v>
      </c>
      <c r="O31" s="119">
        <v>36.6</v>
      </c>
      <c r="P31" s="119">
        <v>0</v>
      </c>
      <c r="Q31" s="119">
        <v>0</v>
      </c>
      <c r="R31" s="119">
        <v>0</v>
      </c>
      <c r="S31" s="119">
        <v>0</v>
      </c>
      <c r="T31" s="119">
        <v>121.85</v>
      </c>
      <c r="U31" s="119">
        <v>63.92</v>
      </c>
      <c r="V31" s="119">
        <v>71.052999999999997</v>
      </c>
      <c r="W31" s="119">
        <v>40.92</v>
      </c>
      <c r="X31" s="119">
        <v>0</v>
      </c>
      <c r="Y31" s="222">
        <v>95.005799999999994</v>
      </c>
      <c r="Z31" s="118">
        <v>266.42</v>
      </c>
      <c r="AA31" s="119">
        <v>243.51</v>
      </c>
      <c r="AB31" s="119">
        <v>102.17</v>
      </c>
      <c r="AC31" s="119">
        <v>90.29</v>
      </c>
      <c r="AD31" s="119">
        <v>213.38</v>
      </c>
      <c r="AE31" s="119">
        <v>428.72</v>
      </c>
      <c r="AF31" s="119">
        <v>255.61</v>
      </c>
      <c r="AG31" s="119">
        <v>192.72</v>
      </c>
      <c r="AH31" s="119">
        <v>146</v>
      </c>
      <c r="AI31" s="119">
        <v>9.81</v>
      </c>
      <c r="AJ31" s="119">
        <v>83.44</v>
      </c>
      <c r="AK31" s="119">
        <v>394.57</v>
      </c>
      <c r="AL31" s="118">
        <v>72.826999999999998</v>
      </c>
      <c r="AM31" s="119">
        <v>15.265499999999999</v>
      </c>
      <c r="AN31" s="119">
        <v>0</v>
      </c>
      <c r="AO31" s="119">
        <v>0</v>
      </c>
      <c r="AP31" s="119">
        <v>0</v>
      </c>
      <c r="AQ31" s="119">
        <v>61.28</v>
      </c>
      <c r="AR31" s="119">
        <v>0</v>
      </c>
      <c r="AS31" s="119">
        <v>16.260000000000002</v>
      </c>
      <c r="AT31" s="119">
        <v>13.44</v>
      </c>
      <c r="AU31" s="119">
        <v>0</v>
      </c>
      <c r="AV31" s="119">
        <v>24.52</v>
      </c>
      <c r="AW31" s="119">
        <v>64.305000000000007</v>
      </c>
      <c r="AX31" s="118">
        <v>225.12900000000002</v>
      </c>
      <c r="AY31" s="119">
        <v>182.02800000000002</v>
      </c>
      <c r="AZ31" s="119">
        <v>124.8698</v>
      </c>
      <c r="BA31" s="119">
        <v>129.18</v>
      </c>
      <c r="BB31" s="119">
        <v>43.74</v>
      </c>
      <c r="BC31" s="119">
        <v>5.6160000000000005</v>
      </c>
      <c r="BD31" s="119">
        <v>1.1279999999999999</v>
      </c>
      <c r="BE31" s="119">
        <v>1.944</v>
      </c>
      <c r="BF31" s="119">
        <v>0</v>
      </c>
      <c r="BG31" s="119">
        <v>0</v>
      </c>
      <c r="BH31" s="119">
        <v>126.22</v>
      </c>
      <c r="BI31" s="119">
        <v>138.82</v>
      </c>
      <c r="BJ31" s="118">
        <v>167.27</v>
      </c>
      <c r="BK31" s="119">
        <v>119.45</v>
      </c>
      <c r="BL31" s="119">
        <v>134.84</v>
      </c>
      <c r="BM31" s="119">
        <v>135</v>
      </c>
      <c r="BN31" s="119">
        <v>86.79</v>
      </c>
      <c r="BO31" s="119">
        <v>3.06</v>
      </c>
      <c r="BP31" s="119">
        <v>1.1599999999999999</v>
      </c>
      <c r="BQ31" s="119">
        <v>0</v>
      </c>
      <c r="BR31" s="119">
        <v>0</v>
      </c>
      <c r="BS31" s="119">
        <v>0</v>
      </c>
      <c r="BT31" s="119">
        <v>103.4</v>
      </c>
      <c r="BU31" s="222">
        <v>134.62</v>
      </c>
      <c r="BV31" s="118">
        <v>168.69</v>
      </c>
      <c r="BW31" s="119">
        <v>141.74</v>
      </c>
      <c r="BX31" s="119">
        <v>108.82</v>
      </c>
      <c r="BY31" s="119">
        <v>103.25</v>
      </c>
      <c r="BZ31" s="119">
        <v>90.77</v>
      </c>
      <c r="CA31" s="119">
        <v>105.15</v>
      </c>
      <c r="CB31" s="119">
        <v>0.79</v>
      </c>
      <c r="CC31" s="119">
        <v>0.26</v>
      </c>
      <c r="CD31" s="119">
        <v>204.84</v>
      </c>
      <c r="CE31" s="119">
        <v>365.14</v>
      </c>
      <c r="CF31" s="119">
        <v>28.49</v>
      </c>
      <c r="CG31" s="222">
        <v>73.930000000000007</v>
      </c>
      <c r="CH31" s="521">
        <f t="shared" si="16"/>
        <v>-0.45082454315852027</v>
      </c>
      <c r="CI31" s="119"/>
      <c r="CJ31" s="45"/>
    </row>
    <row r="32" spans="1:88">
      <c r="A32" s="218" t="s">
        <v>153</v>
      </c>
      <c r="B32" s="119">
        <v>59.409300000000002</v>
      </c>
      <c r="C32" s="119">
        <v>248.73</v>
      </c>
      <c r="D32" s="119">
        <v>118.3173</v>
      </c>
      <c r="E32" s="119">
        <v>90.4405</v>
      </c>
      <c r="F32" s="119">
        <v>166.7285</v>
      </c>
      <c r="G32" s="119">
        <v>583.46400000000006</v>
      </c>
      <c r="H32" s="119">
        <v>69.819999999999993</v>
      </c>
      <c r="I32" s="119">
        <v>308.77999999999997</v>
      </c>
      <c r="J32" s="119">
        <v>173.63</v>
      </c>
      <c r="K32" s="119">
        <v>151.61000000000001</v>
      </c>
      <c r="L32" s="119">
        <v>326.14999999999998</v>
      </c>
      <c r="M32" s="222">
        <v>105.76</v>
      </c>
      <c r="N32" s="119">
        <v>11.93</v>
      </c>
      <c r="O32" s="119">
        <v>22.62</v>
      </c>
      <c r="P32" s="119">
        <v>0</v>
      </c>
      <c r="Q32" s="119">
        <v>0</v>
      </c>
      <c r="R32" s="119">
        <v>29.29</v>
      </c>
      <c r="S32" s="119">
        <v>425.13</v>
      </c>
      <c r="T32" s="119">
        <v>525.54</v>
      </c>
      <c r="U32" s="119">
        <v>469.91</v>
      </c>
      <c r="V32" s="119">
        <v>384.71</v>
      </c>
      <c r="W32" s="119">
        <v>0</v>
      </c>
      <c r="X32" s="119">
        <v>0</v>
      </c>
      <c r="Y32" s="222">
        <v>0</v>
      </c>
      <c r="Z32" s="118">
        <v>166.33</v>
      </c>
      <c r="AA32" s="119">
        <v>166.49</v>
      </c>
      <c r="AB32" s="119">
        <v>88.25</v>
      </c>
      <c r="AC32" s="119">
        <v>123.64</v>
      </c>
      <c r="AD32" s="119">
        <v>400.34</v>
      </c>
      <c r="AE32" s="119">
        <v>315.64</v>
      </c>
      <c r="AF32" s="119">
        <v>459.89</v>
      </c>
      <c r="AG32" s="119">
        <v>414.57</v>
      </c>
      <c r="AH32" s="119">
        <v>0</v>
      </c>
      <c r="AI32" s="119">
        <v>57.79</v>
      </c>
      <c r="AJ32" s="119">
        <v>91.35</v>
      </c>
      <c r="AK32" s="119">
        <v>31.78</v>
      </c>
      <c r="AL32" s="118">
        <v>64.758309999999994</v>
      </c>
      <c r="AM32" s="119">
        <v>4.4142999999999999</v>
      </c>
      <c r="AN32" s="119">
        <v>0</v>
      </c>
      <c r="AO32" s="119">
        <v>45.899290000000001</v>
      </c>
      <c r="AP32" s="119">
        <v>0.84</v>
      </c>
      <c r="AQ32" s="119">
        <v>589.62</v>
      </c>
      <c r="AR32" s="119">
        <v>121.9</v>
      </c>
      <c r="AS32" s="119">
        <v>190.41</v>
      </c>
      <c r="AT32" s="119">
        <v>251.66</v>
      </c>
      <c r="AU32" s="119">
        <v>34.422499999999999</v>
      </c>
      <c r="AV32" s="119">
        <v>57.06</v>
      </c>
      <c r="AW32" s="119">
        <v>42.07</v>
      </c>
      <c r="AX32" s="118">
        <v>277.08</v>
      </c>
      <c r="AY32" s="119">
        <v>15.51</v>
      </c>
      <c r="AZ32" s="119">
        <v>0.69</v>
      </c>
      <c r="BA32" s="119">
        <v>0</v>
      </c>
      <c r="BB32" s="119">
        <v>0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58.302499999999995</v>
      </c>
      <c r="BI32" s="119">
        <v>65.407929999999993</v>
      </c>
      <c r="BJ32" s="118">
        <v>72.03</v>
      </c>
      <c r="BK32" s="119">
        <v>32.81</v>
      </c>
      <c r="BL32" s="119">
        <v>8.65</v>
      </c>
      <c r="BM32" s="119">
        <v>26.4</v>
      </c>
      <c r="BN32" s="119">
        <v>20.170000000000002</v>
      </c>
      <c r="BO32" s="119">
        <v>97</v>
      </c>
      <c r="BP32" s="119">
        <v>0</v>
      </c>
      <c r="BQ32" s="119">
        <v>0</v>
      </c>
      <c r="BR32" s="119">
        <v>0</v>
      </c>
      <c r="BS32" s="119">
        <v>0</v>
      </c>
      <c r="BT32" s="119">
        <v>0</v>
      </c>
      <c r="BU32" s="222">
        <v>0.76800000000000002</v>
      </c>
      <c r="BV32" s="118"/>
      <c r="BW32" s="119">
        <v>144.17072999999999</v>
      </c>
      <c r="BX32" s="119">
        <v>256.94</v>
      </c>
      <c r="BY32" s="119">
        <v>544.4</v>
      </c>
      <c r="BZ32" s="119">
        <v>850.08</v>
      </c>
      <c r="CA32" s="119">
        <v>568.02</v>
      </c>
      <c r="CB32" s="119">
        <v>33.090000000000003</v>
      </c>
      <c r="CC32" s="119"/>
      <c r="CD32" s="119"/>
      <c r="CE32" s="119">
        <v>549.5200000000001</v>
      </c>
      <c r="CF32" s="119"/>
      <c r="CG32" s="222">
        <v>21.092370000000003</v>
      </c>
      <c r="CH32" s="521">
        <f t="shared" si="16"/>
        <v>26.464023437500003</v>
      </c>
      <c r="CI32" s="119"/>
      <c r="CJ32" s="45"/>
    </row>
    <row r="33" spans="1:88">
      <c r="A33" s="218" t="s">
        <v>118</v>
      </c>
      <c r="B33" s="119">
        <v>425.31200000000001</v>
      </c>
      <c r="C33" s="119">
        <v>195.2877</v>
      </c>
      <c r="D33" s="119">
        <v>221.23</v>
      </c>
      <c r="E33" s="119">
        <v>537.34</v>
      </c>
      <c r="F33" s="119">
        <v>270.99200000000002</v>
      </c>
      <c r="G33" s="119">
        <v>1293.66776</v>
      </c>
      <c r="H33" s="119">
        <v>1013.5837</v>
      </c>
      <c r="I33" s="119">
        <v>822.08100000000002</v>
      </c>
      <c r="J33" s="119">
        <v>630.10199999999998</v>
      </c>
      <c r="K33" s="119">
        <v>526.68499999999995</v>
      </c>
      <c r="L33" s="119">
        <v>639.85400000000004</v>
      </c>
      <c r="M33" s="222">
        <v>489.72199999999998</v>
      </c>
      <c r="N33" s="119">
        <v>549.85788000000002</v>
      </c>
      <c r="O33" s="119">
        <v>395.96940000000001</v>
      </c>
      <c r="P33" s="119">
        <v>128.76429999999999</v>
      </c>
      <c r="Q33" s="119">
        <v>0</v>
      </c>
      <c r="R33" s="119">
        <v>5.24</v>
      </c>
      <c r="S33" s="119">
        <v>265.60000000000002</v>
      </c>
      <c r="T33" s="119">
        <v>1024.163</v>
      </c>
      <c r="U33" s="119">
        <v>611.52099999999996</v>
      </c>
      <c r="V33" s="119">
        <v>247.37700000000001</v>
      </c>
      <c r="W33" s="119">
        <v>341.44324999999998</v>
      </c>
      <c r="X33" s="119">
        <v>152.1747</v>
      </c>
      <c r="Y33" s="222">
        <v>913.99476000000004</v>
      </c>
      <c r="Z33" s="118">
        <v>790.25</v>
      </c>
      <c r="AA33" s="119">
        <v>446.66</v>
      </c>
      <c r="AB33" s="119">
        <v>3.63</v>
      </c>
      <c r="AC33" s="119">
        <v>59.49</v>
      </c>
      <c r="AD33" s="119">
        <v>418.75</v>
      </c>
      <c r="AE33" s="119">
        <v>540.15</v>
      </c>
      <c r="AF33" s="119">
        <v>602.96</v>
      </c>
      <c r="AG33" s="119">
        <v>448.13</v>
      </c>
      <c r="AH33" s="119">
        <v>25.97</v>
      </c>
      <c r="AI33" s="119">
        <v>0</v>
      </c>
      <c r="AJ33" s="119">
        <v>79.59</v>
      </c>
      <c r="AK33" s="119">
        <v>608.76</v>
      </c>
      <c r="AL33" s="118">
        <v>602.90017999999998</v>
      </c>
      <c r="AM33" s="119">
        <v>302.55309999999997</v>
      </c>
      <c r="AN33" s="119">
        <v>73.879390000000001</v>
      </c>
      <c r="AO33" s="119">
        <v>43.25</v>
      </c>
      <c r="AP33" s="119">
        <v>323.26799999999997</v>
      </c>
      <c r="AQ33" s="119">
        <v>737.38400000000001</v>
      </c>
      <c r="AR33" s="119">
        <v>5.8780000000000001</v>
      </c>
      <c r="AS33" s="119">
        <v>9.2309999999999999</v>
      </c>
      <c r="AT33" s="119">
        <v>0.84079999999999999</v>
      </c>
      <c r="AU33" s="119">
        <v>222.17949999999999</v>
      </c>
      <c r="AV33" s="119">
        <v>462.35610000000003</v>
      </c>
      <c r="AW33" s="119">
        <v>666.20251199999996</v>
      </c>
      <c r="AX33" s="118">
        <v>677.09620999999993</v>
      </c>
      <c r="AY33" s="119">
        <v>146.7655</v>
      </c>
      <c r="AZ33" s="119">
        <v>194.67450000000002</v>
      </c>
      <c r="BA33" s="119">
        <v>172.01618999999997</v>
      </c>
      <c r="BB33" s="119">
        <v>21.340000000000003</v>
      </c>
      <c r="BC33" s="119">
        <v>6.4</v>
      </c>
      <c r="BD33" s="119">
        <v>43</v>
      </c>
      <c r="BE33" s="119">
        <v>56.738300000000002</v>
      </c>
      <c r="BF33" s="119">
        <v>232.7002</v>
      </c>
      <c r="BG33" s="119">
        <v>81.771999999999991</v>
      </c>
      <c r="BH33" s="119">
        <v>456.48590000000002</v>
      </c>
      <c r="BI33" s="119">
        <v>653.97910000000013</v>
      </c>
      <c r="BJ33" s="118">
        <v>786.82</v>
      </c>
      <c r="BK33" s="119">
        <v>159.01</v>
      </c>
      <c r="BL33" s="119">
        <v>11.12</v>
      </c>
      <c r="BM33" s="119">
        <v>552.46</v>
      </c>
      <c r="BN33" s="119">
        <v>96.74</v>
      </c>
      <c r="BO33" s="119">
        <v>421.16</v>
      </c>
      <c r="BP33" s="119">
        <v>161.71</v>
      </c>
      <c r="BQ33" s="119">
        <v>47.04</v>
      </c>
      <c r="BR33" s="119">
        <v>0</v>
      </c>
      <c r="BS33" s="119">
        <v>3.1859999999999999</v>
      </c>
      <c r="BT33" s="119">
        <v>44.47</v>
      </c>
      <c r="BU33" s="222">
        <v>442.84199999999998</v>
      </c>
      <c r="BV33" s="118">
        <v>714.35989999999993</v>
      </c>
      <c r="BW33" s="119">
        <v>506.59351000000009</v>
      </c>
      <c r="BX33" s="119">
        <v>297.50943999999998</v>
      </c>
      <c r="BY33" s="119">
        <v>902.18000000000006</v>
      </c>
      <c r="BZ33" s="119">
        <v>1048.2881600000001</v>
      </c>
      <c r="CA33" s="119">
        <v>669.90344999999991</v>
      </c>
      <c r="CB33" s="119">
        <v>224.07300000000001</v>
      </c>
      <c r="CC33" s="119">
        <v>75.284700000000001</v>
      </c>
      <c r="CD33" s="119">
        <v>664.78000000000009</v>
      </c>
      <c r="CE33" s="119">
        <v>946.16800000000012</v>
      </c>
      <c r="CF33" s="119">
        <v>390.19414999999998</v>
      </c>
      <c r="CG33" s="222">
        <v>682.27200000000016</v>
      </c>
      <c r="CH33" s="521">
        <f t="shared" si="16"/>
        <v>0.54066687441570616</v>
      </c>
      <c r="CI33" s="119"/>
      <c r="CJ33" s="45"/>
    </row>
    <row r="34" spans="1:88">
      <c r="A34" s="218" t="s">
        <v>189</v>
      </c>
      <c r="B34" s="119">
        <v>624.77629999999999</v>
      </c>
      <c r="C34" s="119">
        <v>346.79730000000001</v>
      </c>
      <c r="D34" s="119">
        <v>378.16300000000001</v>
      </c>
      <c r="E34" s="119">
        <v>573.41499999999996</v>
      </c>
      <c r="F34" s="119">
        <v>349.08280000000002</v>
      </c>
      <c r="G34" s="119">
        <v>1026.1183000000001</v>
      </c>
      <c r="H34" s="119">
        <v>962.08619999999996</v>
      </c>
      <c r="I34" s="119">
        <v>679.1807</v>
      </c>
      <c r="J34" s="119">
        <v>526.68169999999998</v>
      </c>
      <c r="K34" s="119">
        <v>329.74900000000002</v>
      </c>
      <c r="L34" s="119">
        <v>763.86300000000006</v>
      </c>
      <c r="M34" s="222">
        <v>726.86199999999997</v>
      </c>
      <c r="N34" s="119">
        <v>864.87199999999996</v>
      </c>
      <c r="O34" s="119">
        <v>534.29499999999996</v>
      </c>
      <c r="P34" s="119">
        <v>179.86099999999999</v>
      </c>
      <c r="Q34" s="119">
        <v>34.200000000000003</v>
      </c>
      <c r="R34" s="119">
        <v>212.501</v>
      </c>
      <c r="S34" s="119">
        <v>383.87200000000001</v>
      </c>
      <c r="T34" s="119">
        <v>651.82899999999995</v>
      </c>
      <c r="U34" s="119">
        <v>216.72300000000001</v>
      </c>
      <c r="V34" s="119">
        <v>330.21199999999999</v>
      </c>
      <c r="W34" s="119">
        <v>288.839</v>
      </c>
      <c r="X34" s="119">
        <v>170.85290000000001</v>
      </c>
      <c r="Y34" s="222">
        <v>570.59897000000001</v>
      </c>
      <c r="Z34" s="118">
        <v>1358.65</v>
      </c>
      <c r="AA34" s="119">
        <v>885.62</v>
      </c>
      <c r="AB34" s="119">
        <v>507.55</v>
      </c>
      <c r="AC34" s="119">
        <v>246.89</v>
      </c>
      <c r="AD34" s="119">
        <v>688.28</v>
      </c>
      <c r="AE34" s="119">
        <v>637.87</v>
      </c>
      <c r="AF34" s="119">
        <v>764.33</v>
      </c>
      <c r="AG34" s="119">
        <v>718.4</v>
      </c>
      <c r="AH34" s="119">
        <v>212.81</v>
      </c>
      <c r="AI34" s="119">
        <v>114.37</v>
      </c>
      <c r="AJ34" s="119">
        <v>343.4</v>
      </c>
      <c r="AK34" s="119">
        <v>1041.25</v>
      </c>
      <c r="AL34" s="118">
        <v>1039.0415499999999</v>
      </c>
      <c r="AM34" s="119">
        <v>692.51630999999998</v>
      </c>
      <c r="AN34" s="119">
        <v>453.252816</v>
      </c>
      <c r="AO34" s="119">
        <v>325.80354</v>
      </c>
      <c r="AP34" s="119">
        <v>174.58917600000001</v>
      </c>
      <c r="AQ34" s="119">
        <v>694.78666399999997</v>
      </c>
      <c r="AR34" s="119">
        <v>119.633672</v>
      </c>
      <c r="AS34" s="119">
        <v>101.391916943396</v>
      </c>
      <c r="AT34" s="119">
        <v>134.91624567938501</v>
      </c>
      <c r="AU34" s="119">
        <v>468.34018400000002</v>
      </c>
      <c r="AV34" s="119">
        <v>236.66352000000001</v>
      </c>
      <c r="AW34" s="119">
        <v>1196.5562159999999</v>
      </c>
      <c r="AX34" s="118">
        <v>1369.8100060000002</v>
      </c>
      <c r="AY34" s="119">
        <v>827.31033999999988</v>
      </c>
      <c r="AZ34" s="119">
        <v>891.88076324736062</v>
      </c>
      <c r="BA34" s="119">
        <v>923.77068000000008</v>
      </c>
      <c r="BB34" s="119">
        <v>405.45308</v>
      </c>
      <c r="BC34" s="119">
        <v>128.63207</v>
      </c>
      <c r="BD34" s="119">
        <v>153.77686</v>
      </c>
      <c r="BE34" s="119">
        <v>154.75248803322478</v>
      </c>
      <c r="BF34" s="119">
        <v>414.92772971428565</v>
      </c>
      <c r="BG34" s="119">
        <v>184.48274999999998</v>
      </c>
      <c r="BH34" s="119">
        <v>546.45260000000007</v>
      </c>
      <c r="BI34" s="119">
        <v>883.26020399999993</v>
      </c>
      <c r="BJ34" s="118">
        <v>1170</v>
      </c>
      <c r="BK34" s="119">
        <v>623.57000000000005</v>
      </c>
      <c r="BL34" s="119">
        <v>311.3</v>
      </c>
      <c r="BM34" s="119">
        <v>527.86</v>
      </c>
      <c r="BN34" s="119">
        <v>485.36</v>
      </c>
      <c r="BO34" s="119">
        <v>775.3</v>
      </c>
      <c r="BP34" s="119">
        <v>367.03</v>
      </c>
      <c r="BQ34" s="119">
        <v>320.32</v>
      </c>
      <c r="BR34" s="119">
        <v>171.571</v>
      </c>
      <c r="BS34" s="119">
        <v>69.555000000000007</v>
      </c>
      <c r="BT34" s="119">
        <v>146.26</v>
      </c>
      <c r="BU34" s="222">
        <v>438.87799999999999</v>
      </c>
      <c r="BV34" s="118">
        <v>633.45797299999992</v>
      </c>
      <c r="BW34" s="119">
        <v>856.10319199999992</v>
      </c>
      <c r="BX34" s="119">
        <v>730.24565200000006</v>
      </c>
      <c r="BY34" s="119">
        <v>1669.7094000000002</v>
      </c>
      <c r="BZ34" s="119">
        <v>2245.5789000000004</v>
      </c>
      <c r="CA34" s="119">
        <v>1447.4910299999997</v>
      </c>
      <c r="CB34" s="119">
        <v>603.52151000000003</v>
      </c>
      <c r="CC34" s="119">
        <v>225.40139000000005</v>
      </c>
      <c r="CD34" s="119">
        <v>1653.8210699999995</v>
      </c>
      <c r="CE34" s="119">
        <v>1774.9184000000002</v>
      </c>
      <c r="CF34" s="119">
        <v>669.85392999999999</v>
      </c>
      <c r="CG34" s="222">
        <v>1303.6484399999999</v>
      </c>
      <c r="CH34" s="521">
        <f t="shared" si="16"/>
        <v>1.9704119140171072</v>
      </c>
      <c r="CI34" s="119"/>
      <c r="CJ34" s="45"/>
    </row>
    <row r="35" spans="1:88">
      <c r="A35" s="219" t="s">
        <v>120</v>
      </c>
      <c r="B35" s="137">
        <v>2193.0301597705202</v>
      </c>
      <c r="C35" s="138">
        <v>2452.5020806109001</v>
      </c>
      <c r="D35" s="138">
        <v>1879.6197404106099</v>
      </c>
      <c r="E35" s="138">
        <v>1872.3858946974501</v>
      </c>
      <c r="F35" s="138">
        <v>2128.5374204868499</v>
      </c>
      <c r="G35" s="138">
        <v>3254.6278061012799</v>
      </c>
      <c r="H35" s="138">
        <v>3708.8013071322698</v>
      </c>
      <c r="I35" s="138">
        <v>3301.7922612880402</v>
      </c>
      <c r="J35" s="138">
        <v>3093.87963188395</v>
      </c>
      <c r="K35" s="138">
        <v>3900.17678955369</v>
      </c>
      <c r="L35" s="138">
        <v>2849.2000889999999</v>
      </c>
      <c r="M35" s="223">
        <v>2802.0360390000101</v>
      </c>
      <c r="N35" s="137">
        <v>5811.345292</v>
      </c>
      <c r="O35" s="138">
        <v>13898.17079</v>
      </c>
      <c r="P35" s="138">
        <v>2081.0595600000001</v>
      </c>
      <c r="Q35" s="138">
        <v>137.53986138600001</v>
      </c>
      <c r="R35" s="138">
        <v>353.38948289000001</v>
      </c>
      <c r="S35" s="138">
        <v>1391.9673</v>
      </c>
      <c r="T35" s="138">
        <v>1933.85862</v>
      </c>
      <c r="U35" s="138">
        <v>1538.4212399999999</v>
      </c>
      <c r="V35" s="138">
        <v>4624.47426</v>
      </c>
      <c r="W35" s="138">
        <v>3123.52018</v>
      </c>
      <c r="X35" s="138">
        <v>654.53949999999998</v>
      </c>
      <c r="Y35" s="223">
        <v>1356.81889</v>
      </c>
      <c r="Z35" s="137">
        <v>0</v>
      </c>
      <c r="AA35" s="138">
        <v>0</v>
      </c>
      <c r="AB35" s="138">
        <v>0</v>
      </c>
      <c r="AC35" s="138">
        <v>0</v>
      </c>
      <c r="AD35" s="138">
        <v>0</v>
      </c>
      <c r="AE35" s="138">
        <v>0</v>
      </c>
      <c r="AF35" s="138">
        <v>0</v>
      </c>
      <c r="AG35" s="138">
        <v>0</v>
      </c>
      <c r="AH35" s="138">
        <v>0</v>
      </c>
      <c r="AI35" s="138">
        <v>0</v>
      </c>
      <c r="AJ35" s="138">
        <v>0</v>
      </c>
      <c r="AK35" s="138">
        <v>0</v>
      </c>
      <c r="AL35" s="137">
        <v>14333.587877</v>
      </c>
      <c r="AM35" s="138">
        <v>1658.9825019799</v>
      </c>
      <c r="AN35" s="138">
        <v>1365.8333479999999</v>
      </c>
      <c r="AO35" s="138">
        <v>1498.7455379999999</v>
      </c>
      <c r="AP35" s="138">
        <v>1155.6831079999999</v>
      </c>
      <c r="AQ35" s="138">
        <v>3477.8848006083999</v>
      </c>
      <c r="AR35" s="138">
        <v>1175.246756</v>
      </c>
      <c r="AS35" s="138">
        <v>1991.364298</v>
      </c>
      <c r="AT35" s="138">
        <v>1920.8356100000001</v>
      </c>
      <c r="AU35" s="138">
        <v>1991.752252</v>
      </c>
      <c r="AV35" s="138">
        <v>3877.2922359999998</v>
      </c>
      <c r="AW35" s="138">
        <v>2827.1862850000002</v>
      </c>
      <c r="AX35" s="137">
        <v>1300.9053749999998</v>
      </c>
      <c r="AY35" s="138">
        <v>4240.9390000000003</v>
      </c>
      <c r="AZ35" s="138">
        <v>2677.0536000000002</v>
      </c>
      <c r="BA35" s="138">
        <v>2946.8330000000001</v>
      </c>
      <c r="BB35" s="138">
        <v>1830.9879999999998</v>
      </c>
      <c r="BC35" s="138">
        <v>1738.908196849849</v>
      </c>
      <c r="BD35" s="138">
        <v>1554.00377</v>
      </c>
      <c r="BE35" s="138">
        <v>1321.8211000000003</v>
      </c>
      <c r="BF35" s="138">
        <v>1096.38175</v>
      </c>
      <c r="BG35" s="138">
        <v>989.92662999999993</v>
      </c>
      <c r="BH35" s="138">
        <v>1163.9686839999999</v>
      </c>
      <c r="BI35" s="138">
        <v>2177.4157572116155</v>
      </c>
      <c r="BJ35" s="137">
        <v>1189.18</v>
      </c>
      <c r="BK35" s="138">
        <v>2075.36</v>
      </c>
      <c r="BL35" s="138">
        <v>2742.11</v>
      </c>
      <c r="BM35" s="138">
        <v>2047.46</v>
      </c>
      <c r="BN35" s="138">
        <v>1906.59</v>
      </c>
      <c r="BO35" s="138">
        <v>3530.84</v>
      </c>
      <c r="BP35" s="138">
        <v>1850.65</v>
      </c>
      <c r="BQ35" s="138">
        <v>1998.61</v>
      </c>
      <c r="BR35" s="138">
        <v>83.248000000000005</v>
      </c>
      <c r="BS35" s="138">
        <v>131.60499999999999</v>
      </c>
      <c r="BT35" s="138">
        <v>575.12</v>
      </c>
      <c r="BU35" s="223">
        <v>789.63100000000009</v>
      </c>
      <c r="BV35" s="137">
        <v>1415.906594</v>
      </c>
      <c r="BW35" s="138">
        <v>2415.2659100000001</v>
      </c>
      <c r="BX35" s="138">
        <v>4079.0634399999994</v>
      </c>
      <c r="BY35" s="138">
        <v>4468.3862199999994</v>
      </c>
      <c r="BZ35" s="138">
        <v>5813.0062000000007</v>
      </c>
      <c r="CA35" s="138">
        <v>6108.8185600000006</v>
      </c>
      <c r="CB35" s="138">
        <v>1450.9900399999999</v>
      </c>
      <c r="CC35" s="138">
        <v>928.6710599999999</v>
      </c>
      <c r="CD35" s="138">
        <v>5040.0027200000013</v>
      </c>
      <c r="CE35" s="138">
        <v>5956.7246358131606</v>
      </c>
      <c r="CF35" s="138">
        <v>2064.4153071999999</v>
      </c>
      <c r="CG35" s="223">
        <v>6036.0108799999989</v>
      </c>
      <c r="CH35" s="522">
        <f t="shared" si="16"/>
        <v>6.6440905688859715</v>
      </c>
      <c r="CI35" s="119"/>
      <c r="CJ35" s="45"/>
    </row>
    <row r="36" spans="1:88">
      <c r="A36" s="70" t="s">
        <v>59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45"/>
      <c r="CJ36" s="45"/>
    </row>
    <row r="37" spans="1:88">
      <c r="A37" s="70" t="s">
        <v>60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70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45"/>
      <c r="CJ37" s="45"/>
    </row>
    <row r="38" spans="1:88">
      <c r="A38" s="70" t="s">
        <v>61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224"/>
      <c r="AZ38" s="224"/>
      <c r="BA38" s="224"/>
      <c r="BB38" s="224"/>
      <c r="BC38" s="16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45"/>
      <c r="CJ38" s="45"/>
    </row>
    <row r="39" spans="1:88"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BC39" s="160"/>
      <c r="BO39"/>
      <c r="BP39"/>
      <c r="CH39" s="45"/>
      <c r="CJ39" s="119"/>
    </row>
    <row r="40" spans="1:88">
      <c r="BO40"/>
      <c r="BP40"/>
    </row>
    <row r="41" spans="1:88">
      <c r="BO41"/>
      <c r="BP41"/>
      <c r="BR41" s="197"/>
    </row>
    <row r="42" spans="1:88">
      <c r="BO42"/>
      <c r="BP42"/>
      <c r="BR42" s="197"/>
    </row>
    <row r="43" spans="1:88">
      <c r="BO43"/>
      <c r="BP43"/>
      <c r="BR43" s="197"/>
    </row>
    <row r="44" spans="1:88">
      <c r="BO44"/>
      <c r="BP44"/>
      <c r="BR44" s="197"/>
    </row>
    <row r="45" spans="1:88">
      <c r="BO45"/>
      <c r="BP45"/>
      <c r="BR45" s="197"/>
    </row>
    <row r="46" spans="1:88">
      <c r="BO46"/>
      <c r="BP46"/>
      <c r="BR46" s="197"/>
    </row>
    <row r="47" spans="1:88">
      <c r="BO47"/>
      <c r="BP47"/>
      <c r="BR47" s="197"/>
    </row>
    <row r="48" spans="1:88">
      <c r="BO48"/>
      <c r="BP48"/>
      <c r="BR48" s="197"/>
    </row>
    <row r="49" spans="67:70">
      <c r="BO49"/>
      <c r="BP49"/>
      <c r="BR49" s="197"/>
    </row>
    <row r="50" spans="67:70">
      <c r="BO50"/>
      <c r="BP50"/>
      <c r="BR50" s="197"/>
    </row>
    <row r="51" spans="67:70">
      <c r="BO51"/>
      <c r="BP51"/>
      <c r="BR51" s="197"/>
    </row>
    <row r="52" spans="67:70">
      <c r="BO52"/>
      <c r="BP52"/>
      <c r="BR52" s="197"/>
    </row>
    <row r="53" spans="67:70">
      <c r="BO53"/>
      <c r="BP53"/>
      <c r="BR53" s="197"/>
    </row>
    <row r="54" spans="67:70">
      <c r="BO54"/>
      <c r="BP54"/>
      <c r="BR54" s="197"/>
    </row>
    <row r="55" spans="67:70">
      <c r="BO55"/>
      <c r="BP55"/>
      <c r="BR55" s="197"/>
    </row>
    <row r="56" spans="67:70">
      <c r="BO56"/>
      <c r="BP56"/>
      <c r="BR56" s="197"/>
    </row>
    <row r="57" spans="67:70">
      <c r="BO57"/>
      <c r="BP57"/>
      <c r="BR57" s="197"/>
    </row>
    <row r="58" spans="67:70">
      <c r="BO58"/>
      <c r="BP58"/>
      <c r="BR58" s="197"/>
    </row>
    <row r="59" spans="67:70">
      <c r="BO59"/>
      <c r="BP59"/>
      <c r="BR59" s="197"/>
    </row>
    <row r="60" spans="67:70">
      <c r="BO60"/>
      <c r="BP60"/>
      <c r="BR60" s="197"/>
    </row>
    <row r="61" spans="67:70">
      <c r="BO61"/>
      <c r="BP61"/>
      <c r="BR61" s="197"/>
    </row>
    <row r="62" spans="67:70">
      <c r="BO62"/>
      <c r="BP62"/>
      <c r="BR62" s="197"/>
    </row>
    <row r="63" spans="67:70">
      <c r="BO63"/>
      <c r="BP63"/>
      <c r="BR63" s="197"/>
    </row>
    <row r="64" spans="67:70">
      <c r="BO64"/>
      <c r="BP64"/>
      <c r="BR64" s="197"/>
    </row>
    <row r="65" spans="67:70">
      <c r="BO65"/>
      <c r="BP65"/>
      <c r="BR65" s="197"/>
    </row>
    <row r="66" spans="67:70">
      <c r="BR66" s="197"/>
    </row>
    <row r="67" spans="67:70">
      <c r="BO67"/>
      <c r="BP67"/>
      <c r="BR67" s="197"/>
    </row>
  </sheetData>
  <sortState ref="BO39:BP65">
    <sortCondition descending="1" ref="BP39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L31"/>
  <sheetViews>
    <sheetView showGridLines="0" zoomScale="95" zoomScaleNormal="95" workbookViewId="0">
      <pane xSplit="1" ySplit="7" topLeftCell="CG8" activePane="bottomRight" state="frozen"/>
      <selection pane="topRight"/>
      <selection pane="bottomLeft"/>
      <selection pane="bottomRight" activeCell="CH11" sqref="CH11"/>
    </sheetView>
  </sheetViews>
  <sheetFormatPr baseColWidth="10" defaultColWidth="9.140625" defaultRowHeight="15"/>
  <cols>
    <col min="1" max="1" width="15.140625" style="45" customWidth="1"/>
    <col min="2" max="85" width="6.85546875" style="45" customWidth="1"/>
    <col min="86" max="86" width="12.5703125" style="45" customWidth="1"/>
  </cols>
  <sheetData>
    <row r="1" spans="1:90">
      <c r="A1" s="74" t="s">
        <v>30</v>
      </c>
    </row>
    <row r="3" spans="1:90">
      <c r="A3" s="75" t="s">
        <v>203</v>
      </c>
    </row>
    <row r="4" spans="1:90" ht="15" customHeight="1">
      <c r="A4" s="48" t="s">
        <v>204</v>
      </c>
    </row>
    <row r="5" spans="1:90">
      <c r="A5" s="48" t="s">
        <v>176</v>
      </c>
    </row>
    <row r="6" spans="1:90" ht="15" customHeight="1">
      <c r="A6" s="645" t="s">
        <v>34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9"/>
      <c r="BJ6" s="645">
        <v>2024</v>
      </c>
      <c r="BK6" s="645"/>
      <c r="BL6" s="645"/>
      <c r="BM6" s="645"/>
      <c r="BN6" s="645"/>
      <c r="BO6" s="645"/>
      <c r="BP6" s="645"/>
      <c r="BQ6" s="645"/>
      <c r="BR6" s="645"/>
      <c r="BS6" s="645"/>
      <c r="BT6" s="645"/>
      <c r="BU6" s="645"/>
      <c r="BV6" s="639">
        <v>2025</v>
      </c>
      <c r="BW6" s="639"/>
      <c r="BX6" s="639"/>
      <c r="BY6" s="645"/>
      <c r="BZ6" s="645"/>
      <c r="CA6" s="645"/>
      <c r="CB6" s="645"/>
      <c r="CC6" s="645"/>
      <c r="CD6" s="645"/>
      <c r="CE6" s="645"/>
      <c r="CF6" s="645"/>
      <c r="CG6" s="645"/>
      <c r="CH6" s="645"/>
    </row>
    <row r="7" spans="1:90" ht="25.5">
      <c r="A7" s="682"/>
      <c r="B7" s="145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145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48" t="s">
        <v>35</v>
      </c>
      <c r="BW7" s="448" t="s">
        <v>36</v>
      </c>
      <c r="BX7" s="448" t="s">
        <v>37</v>
      </c>
      <c r="BY7" s="448" t="s">
        <v>38</v>
      </c>
      <c r="BZ7" s="556" t="s">
        <v>39</v>
      </c>
      <c r="CA7" s="562" t="s">
        <v>40</v>
      </c>
      <c r="CB7" s="585" t="s">
        <v>41</v>
      </c>
      <c r="CC7" s="585" t="s">
        <v>42</v>
      </c>
      <c r="CD7" s="595" t="s">
        <v>43</v>
      </c>
      <c r="CE7" s="622" t="s">
        <v>44</v>
      </c>
      <c r="CF7" s="629" t="s">
        <v>45</v>
      </c>
      <c r="CG7" s="629" t="s">
        <v>46</v>
      </c>
      <c r="CH7" s="41" t="str">
        <f>'Cdr 14'!CH7</f>
        <v>Var. % 
Dic 25/24</v>
      </c>
    </row>
    <row r="8" spans="1:90" s="71" customFormat="1" ht="12.6" customHeight="1">
      <c r="A8" s="194" t="s">
        <v>48</v>
      </c>
      <c r="B8" s="147">
        <f>B9+B14+B18</f>
        <v>60.987684102751196</v>
      </c>
      <c r="C8" s="148">
        <f t="shared" ref="C8:N8" si="0">C9+C14+C18</f>
        <v>57.701352848837196</v>
      </c>
      <c r="D8" s="148">
        <f t="shared" si="0"/>
        <v>62.58901676256523</v>
      </c>
      <c r="E8" s="148">
        <f t="shared" si="0"/>
        <v>66.310186678113922</v>
      </c>
      <c r="F8" s="148">
        <f t="shared" si="0"/>
        <v>66.815945140159968</v>
      </c>
      <c r="G8" s="148">
        <f t="shared" si="0"/>
        <v>62.350177497587893</v>
      </c>
      <c r="H8" s="148">
        <f t="shared" si="0"/>
        <v>65.529561015603704</v>
      </c>
      <c r="I8" s="148">
        <f t="shared" si="0"/>
        <v>57.048506276634242</v>
      </c>
      <c r="J8" s="148">
        <f t="shared" si="0"/>
        <v>51.946907031737624</v>
      </c>
      <c r="K8" s="148">
        <f t="shared" si="0"/>
        <v>66.052941307571004</v>
      </c>
      <c r="L8" s="148">
        <f t="shared" si="0"/>
        <v>63.512751589537729</v>
      </c>
      <c r="M8" s="148">
        <f t="shared" si="0"/>
        <v>64.468349882450056</v>
      </c>
      <c r="N8" s="147">
        <f t="shared" si="0"/>
        <v>76.385435853999994</v>
      </c>
      <c r="O8" s="148">
        <f t="shared" ref="O8:Y8" si="1">O9+O14+O18</f>
        <v>87.430770800999994</v>
      </c>
      <c r="P8" s="148">
        <f t="shared" si="1"/>
        <v>65.511475426999993</v>
      </c>
      <c r="Q8" s="148">
        <f t="shared" si="1"/>
        <v>41.665338270999996</v>
      </c>
      <c r="R8" s="148">
        <f t="shared" si="1"/>
        <v>49.360560504999995</v>
      </c>
      <c r="S8" s="148">
        <f t="shared" si="1"/>
        <v>56.844410942000003</v>
      </c>
      <c r="T8" s="148">
        <f t="shared" si="1"/>
        <v>78.550050369999994</v>
      </c>
      <c r="U8" s="148">
        <f t="shared" si="1"/>
        <v>73.840233378999997</v>
      </c>
      <c r="V8" s="148">
        <f t="shared" si="1"/>
        <v>98.587987744000003</v>
      </c>
      <c r="W8" s="148">
        <f t="shared" si="1"/>
        <v>77.18522381599999</v>
      </c>
      <c r="X8" s="148">
        <f t="shared" si="1"/>
        <v>68.375155286000009</v>
      </c>
      <c r="Y8" s="148">
        <f t="shared" si="1"/>
        <v>73.00467255400001</v>
      </c>
      <c r="Z8" s="147">
        <f>+Z9+Z14+Z18</f>
        <v>72.23876321921901</v>
      </c>
      <c r="AA8" s="148">
        <f t="shared" ref="AA8:AK8" si="2">+AA9+AA14+AA18</f>
        <v>77.106516012476064</v>
      </c>
      <c r="AB8" s="148">
        <f t="shared" si="2"/>
        <v>77.820305164342557</v>
      </c>
      <c r="AC8" s="148">
        <f t="shared" si="2"/>
        <v>61.545511766825413</v>
      </c>
      <c r="AD8" s="148">
        <f t="shared" si="2"/>
        <v>64.710037625301197</v>
      </c>
      <c r="AE8" s="148">
        <f t="shared" si="2"/>
        <v>55.390576476720646</v>
      </c>
      <c r="AF8" s="148">
        <f t="shared" si="2"/>
        <v>83.150615081019197</v>
      </c>
      <c r="AG8" s="148">
        <f t="shared" si="2"/>
        <v>66.692262196813999</v>
      </c>
      <c r="AH8" s="148">
        <f t="shared" si="2"/>
        <v>65.956455972911698</v>
      </c>
      <c r="AI8" s="148">
        <f t="shared" si="2"/>
        <v>68.717429840816337</v>
      </c>
      <c r="AJ8" s="148">
        <f t="shared" si="2"/>
        <v>68.523924380041805</v>
      </c>
      <c r="AK8" s="148">
        <f t="shared" si="2"/>
        <v>69.810626502742537</v>
      </c>
      <c r="AL8" s="198">
        <f t="shared" ref="AL8:AQ8" si="3">+AL9+AL14+AL18</f>
        <v>74.511690553767068</v>
      </c>
      <c r="AM8" s="199">
        <f t="shared" si="3"/>
        <v>69.499260125097592</v>
      </c>
      <c r="AN8" s="199">
        <f t="shared" si="3"/>
        <v>67.261409380336403</v>
      </c>
      <c r="AO8" s="199">
        <f t="shared" si="3"/>
        <v>71.192354666736023</v>
      </c>
      <c r="AP8" s="199">
        <f t="shared" si="3"/>
        <v>60.170396297982293</v>
      </c>
      <c r="AQ8" s="199">
        <f t="shared" si="3"/>
        <v>66.968543381315826</v>
      </c>
      <c r="AR8" s="199">
        <f t="shared" ref="AR8:AW8" si="4">+AR9+AR14+AR18</f>
        <v>71.208057604597542</v>
      </c>
      <c r="AS8" s="199">
        <f t="shared" si="4"/>
        <v>76.522422981536451</v>
      </c>
      <c r="AT8" s="199">
        <f t="shared" si="4"/>
        <v>64.233898410824054</v>
      </c>
      <c r="AU8" s="199">
        <f t="shared" si="4"/>
        <v>69.694949300946348</v>
      </c>
      <c r="AV8" s="199">
        <f t="shared" si="4"/>
        <v>64.714280158988672</v>
      </c>
      <c r="AW8" s="199">
        <f t="shared" si="4"/>
        <v>70.559442422251891</v>
      </c>
      <c r="AX8" s="198">
        <f t="shared" ref="AX8:BC8" si="5">+AX9+AX14+AX18</f>
        <v>63.140401562300966</v>
      </c>
      <c r="AY8" s="199">
        <f t="shared" si="5"/>
        <v>77.470146971300281</v>
      </c>
      <c r="AZ8" s="199">
        <f t="shared" si="5"/>
        <v>83.487628794451467</v>
      </c>
      <c r="BA8" s="199">
        <f t="shared" si="5"/>
        <v>77.998030280418746</v>
      </c>
      <c r="BB8" s="199">
        <f t="shared" si="5"/>
        <v>56.962706867650205</v>
      </c>
      <c r="BC8" s="199">
        <f t="shared" si="5"/>
        <v>62.446279704119057</v>
      </c>
      <c r="BD8" s="199">
        <f t="shared" ref="BD8:BE8" si="6">+BD9+BD14+BD18</f>
        <v>69.140103773340073</v>
      </c>
      <c r="BE8" s="199">
        <f t="shared" si="6"/>
        <v>66.558536179490659</v>
      </c>
      <c r="BF8" s="199">
        <f t="shared" ref="BF8:BG8" si="7">+BF9+BF14+BF18</f>
        <v>70.879998536376291</v>
      </c>
      <c r="BG8" s="199">
        <f t="shared" si="7"/>
        <v>61.559180826985482</v>
      </c>
      <c r="BH8" s="199">
        <f t="shared" ref="BH8:BI8" si="8">+BH9+BH14+BH18</f>
        <v>56.465055888783326</v>
      </c>
      <c r="BI8" s="206">
        <f t="shared" si="8"/>
        <v>66.691406518049305</v>
      </c>
      <c r="BJ8" s="198">
        <f t="shared" ref="BJ8:BL8" si="9">+BJ9+BJ14+BJ18</f>
        <v>69.628667273099254</v>
      </c>
      <c r="BK8" s="199">
        <f t="shared" si="9"/>
        <v>59.571096434690105</v>
      </c>
      <c r="BL8" s="199">
        <f t="shared" si="9"/>
        <v>69.994432965497623</v>
      </c>
      <c r="BM8" s="199">
        <f t="shared" ref="BM8:BN8" si="10">+BM9+BM14+BM18</f>
        <v>68.457995313352995</v>
      </c>
      <c r="BN8" s="212">
        <f t="shared" si="10"/>
        <v>66.977642466455293</v>
      </c>
      <c r="BO8" s="199">
        <f t="shared" ref="BO8:BP8" si="11">+BO9+BO14+BO18</f>
        <v>58.794355027826512</v>
      </c>
      <c r="BP8" s="199">
        <f t="shared" si="11"/>
        <v>70.440375550035782</v>
      </c>
      <c r="BQ8" s="199">
        <f t="shared" ref="BQ8:BR8" si="12">+BQ9+BQ14+BQ18</f>
        <v>62.355578269738132</v>
      </c>
      <c r="BR8" s="199">
        <f t="shared" si="12"/>
        <v>57.840152002862418</v>
      </c>
      <c r="BS8" s="199">
        <f t="shared" ref="BS8:BT8" si="13">+BS9+BS14+BS18</f>
        <v>67.631260218191002</v>
      </c>
      <c r="BT8" s="199">
        <f t="shared" si="13"/>
        <v>55.409391310748546</v>
      </c>
      <c r="BU8" s="206">
        <f t="shared" ref="BU8:BV8" si="14">+BU9+BU14+BU18</f>
        <v>63.734524447947756</v>
      </c>
      <c r="BV8" s="199">
        <f t="shared" si="14"/>
        <v>76.993835462450079</v>
      </c>
      <c r="BW8" s="199">
        <f t="shared" ref="BW8:BY8" si="15">+BW9+BW14+BW18</f>
        <v>102.7693110872777</v>
      </c>
      <c r="BX8" s="199">
        <f t="shared" ref="BX8" si="16">+BX9+BX14+BX18</f>
        <v>77.506727574131986</v>
      </c>
      <c r="BY8" s="199">
        <f t="shared" si="15"/>
        <v>76.867057281181573</v>
      </c>
      <c r="BZ8" s="199">
        <f t="shared" ref="BZ8:CG8" si="17">+BZ9+BZ14+BZ18</f>
        <v>72.008024452949812</v>
      </c>
      <c r="CA8" s="199">
        <f t="shared" si="17"/>
        <v>69.154285272845996</v>
      </c>
      <c r="CB8" s="199">
        <f t="shared" si="17"/>
        <v>75.051000971346753</v>
      </c>
      <c r="CC8" s="199">
        <f t="shared" si="17"/>
        <v>66.137787641017468</v>
      </c>
      <c r="CD8" s="199">
        <f t="shared" si="17"/>
        <v>68.191325082755583</v>
      </c>
      <c r="CE8" s="199">
        <f t="shared" si="17"/>
        <v>77.075431664827931</v>
      </c>
      <c r="CF8" s="199">
        <f t="shared" ref="CF8" si="18">+CF9+CF14+CF18</f>
        <v>59.587292820581361</v>
      </c>
      <c r="CG8" s="199">
        <f t="shared" si="17"/>
        <v>71.886125367631848</v>
      </c>
      <c r="CH8" s="472">
        <f>+IFERROR(CG8/BU8-1,"-")</f>
        <v>0.12789929775566988</v>
      </c>
      <c r="CI8"/>
      <c r="CJ8" s="160"/>
      <c r="CK8"/>
      <c r="CL8"/>
    </row>
    <row r="9" spans="1:90" s="71" customFormat="1">
      <c r="A9" s="84" t="s">
        <v>49</v>
      </c>
      <c r="B9" s="85">
        <f>B10+B11+B12+B13</f>
        <v>56.058084102751195</v>
      </c>
      <c r="C9" s="86">
        <f t="shared" ref="C9:Y9" si="19">C10+C11+C12+C13</f>
        <v>54.948997848837195</v>
      </c>
      <c r="D9" s="86">
        <f t="shared" si="19"/>
        <v>59.059746762565233</v>
      </c>
      <c r="E9" s="86">
        <f t="shared" si="19"/>
        <v>62.010805678113918</v>
      </c>
      <c r="F9" s="86">
        <f t="shared" si="19"/>
        <v>60.438096140159956</v>
      </c>
      <c r="G9" s="86">
        <f t="shared" si="19"/>
        <v>57.195807497587893</v>
      </c>
      <c r="H9" s="86">
        <f t="shared" si="19"/>
        <v>60.815251015603707</v>
      </c>
      <c r="I9" s="86">
        <f t="shared" si="19"/>
        <v>54.186496276634244</v>
      </c>
      <c r="J9" s="86">
        <f t="shared" si="19"/>
        <v>48.598730031737624</v>
      </c>
      <c r="K9" s="86">
        <f t="shared" si="19"/>
        <v>59.361561307571009</v>
      </c>
      <c r="L9" s="86">
        <f t="shared" si="19"/>
        <v>57.709692089537732</v>
      </c>
      <c r="M9" s="86">
        <f t="shared" si="19"/>
        <v>59.021396382450064</v>
      </c>
      <c r="N9" s="85">
        <f t="shared" si="19"/>
        <v>68.267279783999996</v>
      </c>
      <c r="O9" s="86">
        <f t="shared" si="19"/>
        <v>79.639750123999988</v>
      </c>
      <c r="P9" s="86">
        <f t="shared" si="19"/>
        <v>60.776564227000001</v>
      </c>
      <c r="Q9" s="86">
        <f t="shared" si="19"/>
        <v>36.353683314999998</v>
      </c>
      <c r="R9" s="86">
        <f t="shared" si="19"/>
        <v>41.433833311000001</v>
      </c>
      <c r="S9" s="86">
        <f t="shared" si="19"/>
        <v>50.812704142000001</v>
      </c>
      <c r="T9" s="86">
        <f t="shared" si="19"/>
        <v>68.615830770000002</v>
      </c>
      <c r="U9" s="86">
        <f t="shared" si="19"/>
        <v>64.048468142999994</v>
      </c>
      <c r="V9" s="86">
        <f t="shared" si="19"/>
        <v>85.382255743999991</v>
      </c>
      <c r="W9" s="86">
        <f t="shared" si="19"/>
        <v>70.438532653999999</v>
      </c>
      <c r="X9" s="86">
        <f t="shared" si="19"/>
        <v>64.826922021000001</v>
      </c>
      <c r="Y9" s="86">
        <f t="shared" si="19"/>
        <v>61.068006354000005</v>
      </c>
      <c r="Z9" s="85">
        <f>+Z10+Z11+Z12+Z13</f>
        <v>64.597175401219005</v>
      </c>
      <c r="AA9" s="86">
        <f t="shared" ref="AA9:AK9" si="20">+AA10+AA11+AA12+AA13</f>
        <v>71.371175950476058</v>
      </c>
      <c r="AB9" s="86">
        <f t="shared" si="20"/>
        <v>66.442531340342555</v>
      </c>
      <c r="AC9" s="86">
        <f t="shared" si="20"/>
        <v>57.199277092825412</v>
      </c>
      <c r="AD9" s="86">
        <f t="shared" si="20"/>
        <v>59.338219041301201</v>
      </c>
      <c r="AE9" s="86">
        <f t="shared" si="20"/>
        <v>48.752435053720646</v>
      </c>
      <c r="AF9" s="86">
        <f t="shared" si="20"/>
        <v>62.152521493019208</v>
      </c>
      <c r="AG9" s="86">
        <f t="shared" si="20"/>
        <v>55.721145651813998</v>
      </c>
      <c r="AH9" s="86">
        <f t="shared" si="20"/>
        <v>56.419844516911695</v>
      </c>
      <c r="AI9" s="86">
        <f t="shared" si="20"/>
        <v>61.612481680816337</v>
      </c>
      <c r="AJ9" s="86">
        <f t="shared" si="20"/>
        <v>63.380847489041805</v>
      </c>
      <c r="AK9" s="86">
        <f t="shared" si="20"/>
        <v>59.305200009742535</v>
      </c>
      <c r="AL9" s="200">
        <f t="shared" ref="AL9:AQ9" si="21">+AL10+AL11+AL12+AL13</f>
        <v>65.039829665774761</v>
      </c>
      <c r="AM9" s="201">
        <f t="shared" si="21"/>
        <v>57.731240313064305</v>
      </c>
      <c r="AN9" s="201">
        <f t="shared" si="21"/>
        <v>53.519902983302941</v>
      </c>
      <c r="AO9" s="201">
        <f t="shared" si="21"/>
        <v>66.234461767738139</v>
      </c>
      <c r="AP9" s="201">
        <f t="shared" si="21"/>
        <v>55.86565119297159</v>
      </c>
      <c r="AQ9" s="201">
        <f t="shared" si="21"/>
        <v>52.087082224363826</v>
      </c>
      <c r="AR9" s="201">
        <f t="shared" ref="AR9:AX9" si="22">+AR10+AR11+AR12+AR13</f>
        <v>55.995479294719033</v>
      </c>
      <c r="AS9" s="201">
        <f t="shared" si="22"/>
        <v>66.517389254551347</v>
      </c>
      <c r="AT9" s="201">
        <f t="shared" si="22"/>
        <v>55.468660799761395</v>
      </c>
      <c r="AU9" s="201">
        <f t="shared" si="22"/>
        <v>64.04125841194535</v>
      </c>
      <c r="AV9" s="201">
        <f t="shared" si="22"/>
        <v>60.408354741997869</v>
      </c>
      <c r="AW9" s="201">
        <f t="shared" si="22"/>
        <v>59.1842582041821</v>
      </c>
      <c r="AX9" s="200">
        <f t="shared" si="22"/>
        <v>55.014118062300966</v>
      </c>
      <c r="AY9" s="201">
        <f t="shared" ref="AY9:BD9" si="23">+AY10+AY11+AY12+AY13</f>
        <v>67.200464971300278</v>
      </c>
      <c r="AZ9" s="201">
        <f t="shared" si="23"/>
        <v>73.594916294451465</v>
      </c>
      <c r="BA9" s="201">
        <f t="shared" si="23"/>
        <v>67.55024528041875</v>
      </c>
      <c r="BB9" s="201">
        <f t="shared" si="23"/>
        <v>52.489805867650205</v>
      </c>
      <c r="BC9" s="201">
        <f t="shared" si="23"/>
        <v>58.606484704119055</v>
      </c>
      <c r="BD9" s="201">
        <f t="shared" si="23"/>
        <v>65.456393773340068</v>
      </c>
      <c r="BE9" s="201">
        <f t="shared" ref="BE9:BF9" si="24">+BE10+BE11+BE12+BE13</f>
        <v>60.334985679490657</v>
      </c>
      <c r="BF9" s="201">
        <f t="shared" si="24"/>
        <v>62.615920536376301</v>
      </c>
      <c r="BG9" s="201">
        <f t="shared" ref="BG9:BH9" si="25">+BG10+BG11+BG12+BG13</f>
        <v>55.546315826985484</v>
      </c>
      <c r="BH9" s="201">
        <f t="shared" si="25"/>
        <v>52.529305388783328</v>
      </c>
      <c r="BI9" s="207">
        <f t="shared" ref="BI9" si="26">+BI10+BI11+BI12+BI13</f>
        <v>62.948663518049308</v>
      </c>
      <c r="BJ9" s="200">
        <f t="shared" ref="BJ9:BN9" si="27">+BJ10+BJ11+BJ12+BJ13</f>
        <v>66.967338892975633</v>
      </c>
      <c r="BK9" s="201">
        <f t="shared" si="27"/>
        <v>56.489868788663699</v>
      </c>
      <c r="BL9" s="201">
        <f t="shared" si="27"/>
        <v>67.700989856484341</v>
      </c>
      <c r="BM9" s="201">
        <f t="shared" ref="BM9" si="28">+BM10+BM11+BM12+BM13</f>
        <v>63.718381491433561</v>
      </c>
      <c r="BN9" s="201">
        <f t="shared" si="27"/>
        <v>58.867829062263048</v>
      </c>
      <c r="BO9" s="201">
        <f t="shared" ref="BO9:BP9" si="29">+BO10+BO11+BO12+BO13</f>
        <v>54.89846882798193</v>
      </c>
      <c r="BP9" s="201">
        <f t="shared" si="29"/>
        <v>64.802549063076995</v>
      </c>
      <c r="BQ9" s="201">
        <f t="shared" ref="BQ9:BR9" si="30">+BQ10+BQ11+BQ12+BQ13</f>
        <v>57.500458797725209</v>
      </c>
      <c r="BR9" s="201">
        <f t="shared" si="30"/>
        <v>53.3889439729084</v>
      </c>
      <c r="BS9" s="201">
        <f t="shared" ref="BS9:BT9" si="31">+BS10+BS11+BS12+BS13</f>
        <v>55.903947209278407</v>
      </c>
      <c r="BT9" s="201">
        <f t="shared" si="31"/>
        <v>49.758695271697412</v>
      </c>
      <c r="BU9" s="207">
        <f t="shared" ref="BU9:BV9" si="32">+BU10+BU11+BU12+BU13</f>
        <v>60.233765025764164</v>
      </c>
      <c r="BV9" s="201">
        <f t="shared" si="32"/>
        <v>72.465132447403676</v>
      </c>
      <c r="BW9" s="201">
        <f t="shared" ref="BW9:BY9" si="33">+BW10+BW11+BW12+BW13</f>
        <v>62.681596432394102</v>
      </c>
      <c r="BX9" s="201">
        <f t="shared" ref="BX9" si="34">+BX10+BX11+BX12+BX13</f>
        <v>72.201748850173487</v>
      </c>
      <c r="BY9" s="201">
        <f t="shared" si="33"/>
        <v>67.477521472222975</v>
      </c>
      <c r="BZ9" s="201">
        <f t="shared" ref="BZ9:CG9" si="35">+BZ10+BZ11+BZ12+BZ13</f>
        <v>65.016531195917906</v>
      </c>
      <c r="CA9" s="201">
        <f t="shared" si="35"/>
        <v>60.404293078927495</v>
      </c>
      <c r="CB9" s="201">
        <f t="shared" si="35"/>
        <v>68.569711171243767</v>
      </c>
      <c r="CC9" s="201">
        <f t="shared" si="35"/>
        <v>58.998614708043604</v>
      </c>
      <c r="CD9" s="201">
        <f t="shared" si="35"/>
        <v>61.855069716766209</v>
      </c>
      <c r="CE9" s="201">
        <f t="shared" si="35"/>
        <v>72.143714633831394</v>
      </c>
      <c r="CF9" s="201">
        <f t="shared" ref="CF9" si="36">+CF10+CF11+CF12+CF13</f>
        <v>54.323265524685524</v>
      </c>
      <c r="CG9" s="201">
        <f t="shared" si="35"/>
        <v>65.48976302756202</v>
      </c>
      <c r="CH9" s="503">
        <f t="shared" ref="CH9:CH18" si="37">+IFERROR(CG9/BU9-1,"-")</f>
        <v>8.7259994449121248E-2</v>
      </c>
      <c r="CI9"/>
      <c r="CJ9" s="160"/>
      <c r="CK9"/>
      <c r="CL9"/>
    </row>
    <row r="10" spans="1:90" s="71" customFormat="1">
      <c r="A10" s="132" t="s">
        <v>50</v>
      </c>
      <c r="B10" s="108">
        <v>4.8892105199999998</v>
      </c>
      <c r="C10" s="109">
        <v>3.1568816019999999</v>
      </c>
      <c r="D10" s="109">
        <v>5.799086505</v>
      </c>
      <c r="E10" s="109">
        <v>5.8602008999999997</v>
      </c>
      <c r="F10" s="109">
        <v>6.4121576449999997</v>
      </c>
      <c r="G10" s="109">
        <v>5.4875904225000003</v>
      </c>
      <c r="H10" s="109">
        <v>5.4513788999999999</v>
      </c>
      <c r="I10" s="109">
        <v>3.1354773250000001</v>
      </c>
      <c r="J10" s="109">
        <v>3.44325152</v>
      </c>
      <c r="K10" s="109">
        <v>5.3031931950000004</v>
      </c>
      <c r="L10" s="109">
        <v>5.3761179809639996</v>
      </c>
      <c r="M10" s="109">
        <v>6.1176727033439997</v>
      </c>
      <c r="N10" s="108">
        <v>6.2022337539999999</v>
      </c>
      <c r="O10" s="109">
        <v>7.5929910600000001</v>
      </c>
      <c r="P10" s="109">
        <v>5.5990213679999998</v>
      </c>
      <c r="Q10" s="109">
        <v>6.2842425249999998</v>
      </c>
      <c r="R10" s="109">
        <v>7.6442505799999996</v>
      </c>
      <c r="S10" s="109">
        <v>7.327226123</v>
      </c>
      <c r="T10" s="109">
        <v>8.1564496200000001</v>
      </c>
      <c r="U10" s="109">
        <v>8.1420245999999992</v>
      </c>
      <c r="V10" s="109">
        <v>16.245329624</v>
      </c>
      <c r="W10" s="109">
        <v>8.9370349999999998</v>
      </c>
      <c r="X10" s="109">
        <v>8.0211312370000005</v>
      </c>
      <c r="Y10" s="109">
        <v>7.1653691999999998</v>
      </c>
      <c r="Z10" s="108">
        <v>6.5649392778119999</v>
      </c>
      <c r="AA10" s="109">
        <v>9.1059093137199998</v>
      </c>
      <c r="AB10" s="109">
        <v>7.55641697166</v>
      </c>
      <c r="AC10" s="109">
        <v>6.6384273063999997</v>
      </c>
      <c r="AD10" s="109">
        <v>5.5895292413600002</v>
      </c>
      <c r="AE10" s="109">
        <v>5.0340807781599999</v>
      </c>
      <c r="AF10" s="109">
        <v>5.5507829017088</v>
      </c>
      <c r="AG10" s="109">
        <v>8.2081142632000006</v>
      </c>
      <c r="AH10" s="109">
        <v>4.6618925258999999</v>
      </c>
      <c r="AI10" s="109">
        <v>4.9475828772400003</v>
      </c>
      <c r="AJ10" s="109">
        <v>5.1286249235517998</v>
      </c>
      <c r="AK10" s="109">
        <v>4.9699588716400003</v>
      </c>
      <c r="AL10" s="155">
        <v>6.4003832715310001</v>
      </c>
      <c r="AM10" s="156">
        <v>4.7362889263700003</v>
      </c>
      <c r="AN10" s="156">
        <v>4.8445499973999997</v>
      </c>
      <c r="AO10" s="156">
        <v>5.0857016165689997</v>
      </c>
      <c r="AP10" s="156">
        <v>4.3605074430800004</v>
      </c>
      <c r="AQ10" s="156">
        <v>4.1029787413080001</v>
      </c>
      <c r="AR10" s="156">
        <v>4.1529222008050004</v>
      </c>
      <c r="AS10" s="156">
        <v>3.9758991984989001</v>
      </c>
      <c r="AT10" s="156">
        <v>4.5096628672929997</v>
      </c>
      <c r="AU10" s="156">
        <v>5.2967869838970003</v>
      </c>
      <c r="AV10" s="156">
        <v>5.8897250188000001</v>
      </c>
      <c r="AW10" s="156">
        <v>4.6738768729010003</v>
      </c>
      <c r="AX10" s="155">
        <v>5.4414698099936993</v>
      </c>
      <c r="AY10" s="156">
        <v>5.2830742760998994</v>
      </c>
      <c r="AZ10" s="156">
        <v>6.0452921268111801</v>
      </c>
      <c r="BA10" s="156">
        <v>5.5825012982808042</v>
      </c>
      <c r="BB10" s="156">
        <v>4.2603085071513664</v>
      </c>
      <c r="BC10" s="156">
        <v>5.7664112320855994</v>
      </c>
      <c r="BD10" s="156">
        <v>5.7248124498597521</v>
      </c>
      <c r="BE10" s="208">
        <v>6.1451415602552002</v>
      </c>
      <c r="BF10" s="208">
        <v>5.5229561426760521</v>
      </c>
      <c r="BG10" s="208">
        <v>4.6010089757926016</v>
      </c>
      <c r="BH10" s="208">
        <v>6.1970119579271978</v>
      </c>
      <c r="BI10" s="209">
        <v>6.754068818691751</v>
      </c>
      <c r="BJ10" s="155">
        <v>7.0848340875887992</v>
      </c>
      <c r="BK10" s="156">
        <v>5.0527730611690007</v>
      </c>
      <c r="BL10" s="156">
        <v>6.0706133478699975</v>
      </c>
      <c r="BM10" s="156">
        <v>5.8189300737298728</v>
      </c>
      <c r="BN10" s="156">
        <v>6.5520185393161148</v>
      </c>
      <c r="BO10" s="156">
        <v>6.1617384453220003</v>
      </c>
      <c r="BP10" s="156">
        <v>7.0386065139740008</v>
      </c>
      <c r="BQ10" s="156">
        <v>6.317736115550999</v>
      </c>
      <c r="BR10" s="156">
        <v>5.2957672141720016</v>
      </c>
      <c r="BS10" s="156">
        <v>5.5571790643059975</v>
      </c>
      <c r="BT10" s="156">
        <v>6.0337342670331982</v>
      </c>
      <c r="BU10" s="209">
        <v>7.2066501936570004</v>
      </c>
      <c r="BV10" s="156">
        <v>9.8086807401739975</v>
      </c>
      <c r="BW10" s="156">
        <v>8.5819368584140001</v>
      </c>
      <c r="BX10" s="156">
        <v>7.6841865786487995</v>
      </c>
      <c r="BY10" s="156">
        <v>5.5397150328681999</v>
      </c>
      <c r="BZ10" s="156">
        <v>3.8752642482999984</v>
      </c>
      <c r="CA10" s="156">
        <v>3.7933870440789996</v>
      </c>
      <c r="CB10" s="156">
        <v>12.583602974712297</v>
      </c>
      <c r="CC10" s="156">
        <v>8.1771962192457028</v>
      </c>
      <c r="CD10" s="156">
        <v>5.7791507187151003</v>
      </c>
      <c r="CE10" s="156">
        <v>7.1989824299442002</v>
      </c>
      <c r="CF10" s="156">
        <v>5.5351259491000002</v>
      </c>
      <c r="CG10" s="156">
        <v>7.918522660756202</v>
      </c>
      <c r="CH10" s="525">
        <f t="shared" si="37"/>
        <v>9.877993907984628E-2</v>
      </c>
      <c r="CI10"/>
      <c r="CJ10" s="160"/>
      <c r="CK10"/>
      <c r="CL10"/>
    </row>
    <row r="11" spans="1:90" s="71" customFormat="1">
      <c r="A11" s="132" t="s">
        <v>51</v>
      </c>
      <c r="B11" s="118">
        <v>11.991</v>
      </c>
      <c r="C11" s="119">
        <v>14.066000000000001</v>
      </c>
      <c r="D11" s="119">
        <v>12.541</v>
      </c>
      <c r="E11" s="119">
        <v>15.154</v>
      </c>
      <c r="F11" s="119">
        <v>10.901999999999999</v>
      </c>
      <c r="G11" s="119">
        <v>8.2059999999999995</v>
      </c>
      <c r="H11" s="119">
        <v>14.352</v>
      </c>
      <c r="I11" s="119">
        <v>6.8570000000000002</v>
      </c>
      <c r="J11" s="119">
        <v>8.5410000000000004</v>
      </c>
      <c r="K11" s="119">
        <v>10.557</v>
      </c>
      <c r="L11" s="119">
        <v>11.792999999999999</v>
      </c>
      <c r="M11" s="119">
        <v>10.282</v>
      </c>
      <c r="N11" s="118">
        <v>14.999345788999999</v>
      </c>
      <c r="O11" s="119">
        <v>20.294465008</v>
      </c>
      <c r="P11" s="119">
        <v>11.706269064000001</v>
      </c>
      <c r="Q11" s="119">
        <v>11.343975863000001</v>
      </c>
      <c r="R11" s="119">
        <v>7.9332038560000004</v>
      </c>
      <c r="S11" s="119">
        <v>9.4070289089999992</v>
      </c>
      <c r="T11" s="119">
        <v>18.758370190000001</v>
      </c>
      <c r="U11" s="119">
        <v>11.856434787</v>
      </c>
      <c r="V11" s="119">
        <v>18.144585664000001</v>
      </c>
      <c r="W11" s="119">
        <v>13.303270971</v>
      </c>
      <c r="X11" s="119">
        <v>11.070898512999999</v>
      </c>
      <c r="Y11" s="119">
        <v>10.192154613</v>
      </c>
      <c r="Z11" s="118">
        <v>9.6104029610000001</v>
      </c>
      <c r="AA11" s="119">
        <v>13.9461772036461</v>
      </c>
      <c r="AB11" s="119">
        <v>11.927713912</v>
      </c>
      <c r="AC11" s="119">
        <v>10.247560348</v>
      </c>
      <c r="AD11" s="119">
        <v>10.363328543</v>
      </c>
      <c r="AE11" s="119">
        <v>8.8876602099999999</v>
      </c>
      <c r="AF11" s="119">
        <v>12.1984708414229</v>
      </c>
      <c r="AG11" s="119">
        <v>9.963498628</v>
      </c>
      <c r="AH11" s="119">
        <v>12.956016457</v>
      </c>
      <c r="AI11" s="119">
        <v>12.8272631033</v>
      </c>
      <c r="AJ11" s="119">
        <v>15.363062166907399</v>
      </c>
      <c r="AK11" s="119">
        <v>12.307281539</v>
      </c>
      <c r="AL11" s="155">
        <v>13.0405986813212</v>
      </c>
      <c r="AM11" s="156">
        <v>8.1964817747949006</v>
      </c>
      <c r="AN11" s="156">
        <v>6.45187495405</v>
      </c>
      <c r="AO11" s="156">
        <v>14.870784106893501</v>
      </c>
      <c r="AP11" s="156">
        <v>8.3360101840195</v>
      </c>
      <c r="AQ11" s="156">
        <v>7.97356668090839</v>
      </c>
      <c r="AR11" s="156">
        <v>11.251798076589999</v>
      </c>
      <c r="AS11" s="156">
        <v>14.2436922762228</v>
      </c>
      <c r="AT11" s="156">
        <v>12.993148446519999</v>
      </c>
      <c r="AU11" s="156">
        <v>11.541812385553101</v>
      </c>
      <c r="AV11" s="156">
        <v>11.047008770726</v>
      </c>
      <c r="AW11" s="156">
        <v>9.2206005176595998</v>
      </c>
      <c r="AX11" s="155">
        <v>7.1726482523072663</v>
      </c>
      <c r="AY11" s="156">
        <v>17.357390695200376</v>
      </c>
      <c r="AZ11" s="156">
        <v>15.309624167640283</v>
      </c>
      <c r="BA11" s="156">
        <v>12.337743982137956</v>
      </c>
      <c r="BB11" s="156">
        <v>12.239497360498838</v>
      </c>
      <c r="BC11" s="156">
        <v>17.330073472033458</v>
      </c>
      <c r="BD11" s="156">
        <v>17.001581323480323</v>
      </c>
      <c r="BE11" s="208">
        <v>11.859844119235451</v>
      </c>
      <c r="BF11" s="208">
        <v>13.75296439370025</v>
      </c>
      <c r="BG11" s="208">
        <v>11.365306851192882</v>
      </c>
      <c r="BH11" s="208">
        <v>7.8422934308561274</v>
      </c>
      <c r="BI11" s="209">
        <v>10.854594699357559</v>
      </c>
      <c r="BJ11" s="155">
        <v>12.035783152831002</v>
      </c>
      <c r="BK11" s="156">
        <v>13.036714385308006</v>
      </c>
      <c r="BL11" s="156">
        <v>17.601090775448903</v>
      </c>
      <c r="BM11" s="156">
        <v>14.001191135191005</v>
      </c>
      <c r="BN11" s="156">
        <v>9.1253307373113799</v>
      </c>
      <c r="BO11" s="156">
        <v>8.2266657778790009</v>
      </c>
      <c r="BP11" s="156">
        <v>12.532822818672001</v>
      </c>
      <c r="BQ11" s="156">
        <v>8.986702611654998</v>
      </c>
      <c r="BR11" s="156">
        <v>11.336390940864641</v>
      </c>
      <c r="BS11" s="156">
        <v>12.137839108469992</v>
      </c>
      <c r="BT11" s="156">
        <v>9.159816031118293</v>
      </c>
      <c r="BU11" s="209">
        <v>9.8998500033429941</v>
      </c>
      <c r="BV11" s="156">
        <v>14.796692103169393</v>
      </c>
      <c r="BW11" s="156">
        <v>13.774509381965512</v>
      </c>
      <c r="BX11" s="156">
        <v>15.851403727596502</v>
      </c>
      <c r="BY11" s="156">
        <v>17.776800773695285</v>
      </c>
      <c r="BZ11" s="156">
        <v>22.873029490889007</v>
      </c>
      <c r="CA11" s="156">
        <v>19.997086928787702</v>
      </c>
      <c r="CB11" s="156">
        <v>16.617440634286577</v>
      </c>
      <c r="CC11" s="156">
        <v>14.333353243299506</v>
      </c>
      <c r="CD11" s="156">
        <v>15.612552730795009</v>
      </c>
      <c r="CE11" s="156">
        <v>21.516586844050209</v>
      </c>
      <c r="CF11" s="156">
        <v>12.472492381249824</v>
      </c>
      <c r="CG11" s="156">
        <v>18.300744091528522</v>
      </c>
      <c r="CH11" s="525">
        <f t="shared" si="37"/>
        <v>0.84858801753043767</v>
      </c>
      <c r="CI11"/>
      <c r="CJ11" s="160"/>
      <c r="CK11"/>
      <c r="CL11"/>
    </row>
    <row r="12" spans="1:90" s="71" customFormat="1">
      <c r="A12" s="132" t="s">
        <v>54</v>
      </c>
      <c r="B12" s="118">
        <v>0.44530494521289699</v>
      </c>
      <c r="C12" s="119">
        <v>0.67619986942119803</v>
      </c>
      <c r="D12" s="119">
        <v>0.42445603400542897</v>
      </c>
      <c r="E12" s="119">
        <v>0.30629622907721998</v>
      </c>
      <c r="F12" s="119">
        <v>0.262797652176254</v>
      </c>
      <c r="G12" s="119">
        <v>0.43129732632179602</v>
      </c>
      <c r="H12" s="119">
        <v>0.25763602561580701</v>
      </c>
      <c r="I12" s="119">
        <v>0.34028791437724498</v>
      </c>
      <c r="J12" s="119">
        <v>0.32906344491212097</v>
      </c>
      <c r="K12" s="119">
        <v>0.50266320813030796</v>
      </c>
      <c r="L12" s="119">
        <v>0.47161543738623002</v>
      </c>
      <c r="M12" s="119">
        <v>0.38417683130445901</v>
      </c>
      <c r="N12" s="118">
        <v>0.41612612799999998</v>
      </c>
      <c r="O12" s="119">
        <v>0.38964075599999998</v>
      </c>
      <c r="P12" s="119">
        <v>0.60535000000000005</v>
      </c>
      <c r="Q12" s="119">
        <v>0.161</v>
      </c>
      <c r="R12" s="119">
        <v>0.25095109100000002</v>
      </c>
      <c r="S12" s="119">
        <v>0.47883903999999999</v>
      </c>
      <c r="T12" s="119">
        <v>0.34629300000000002</v>
      </c>
      <c r="U12" s="119">
        <v>0.45155770200000001</v>
      </c>
      <c r="V12" s="119">
        <v>0.65433978400000004</v>
      </c>
      <c r="W12" s="119">
        <v>0.76006818499999995</v>
      </c>
      <c r="X12" s="119">
        <v>0.52481752299999995</v>
      </c>
      <c r="Y12" s="119">
        <v>0.31459706700000001</v>
      </c>
      <c r="Z12" s="118">
        <v>0.50402612035959904</v>
      </c>
      <c r="AA12" s="119">
        <v>0.67390285527336502</v>
      </c>
      <c r="AB12" s="119">
        <v>0.55065795637125703</v>
      </c>
      <c r="AC12" s="119">
        <v>0.19536673796241499</v>
      </c>
      <c r="AD12" s="119">
        <v>0.32233210922730599</v>
      </c>
      <c r="AE12" s="119">
        <v>0.43792424994924201</v>
      </c>
      <c r="AF12" s="119">
        <v>0.28275113799581097</v>
      </c>
      <c r="AG12" s="119">
        <v>0.37456508925760401</v>
      </c>
      <c r="AH12" s="119">
        <v>0.261545815641888</v>
      </c>
      <c r="AI12" s="119">
        <v>0.32334790237843702</v>
      </c>
      <c r="AJ12" s="119">
        <v>0.256331633661806</v>
      </c>
      <c r="AK12" s="119">
        <v>0.24248330092143699</v>
      </c>
      <c r="AL12" s="155">
        <v>0.54553439963485195</v>
      </c>
      <c r="AM12" s="156">
        <v>0.57529868752590896</v>
      </c>
      <c r="AN12" s="156">
        <v>0.336025968035639</v>
      </c>
      <c r="AO12" s="156">
        <v>0.242073207350334</v>
      </c>
      <c r="AP12" s="156">
        <v>0.22689021641049101</v>
      </c>
      <c r="AQ12" s="156">
        <v>0.51802147570763302</v>
      </c>
      <c r="AR12" s="156">
        <v>0.34522923611782702</v>
      </c>
      <c r="AS12" s="156">
        <v>0.48609162521375598</v>
      </c>
      <c r="AT12" s="156">
        <v>0.48268093823359898</v>
      </c>
      <c r="AU12" s="156">
        <v>0.41212688158174399</v>
      </c>
      <c r="AV12" s="156">
        <v>0.54338634488417403</v>
      </c>
      <c r="AW12" s="156">
        <v>0.38214527247589603</v>
      </c>
      <c r="AX12" s="155">
        <v>0.53</v>
      </c>
      <c r="AY12" s="156">
        <v>0.73</v>
      </c>
      <c r="AZ12" s="156">
        <v>0.43999999999999995</v>
      </c>
      <c r="BA12" s="156">
        <v>0.36</v>
      </c>
      <c r="BB12" s="156">
        <v>0.34</v>
      </c>
      <c r="BC12" s="156">
        <v>0.43000000000000005</v>
      </c>
      <c r="BD12" s="156">
        <v>0.65</v>
      </c>
      <c r="BE12" s="208">
        <v>0.39</v>
      </c>
      <c r="BF12" s="208">
        <v>0.83000000000000007</v>
      </c>
      <c r="BG12" s="208">
        <v>0.66</v>
      </c>
      <c r="BH12" s="208">
        <v>0.92</v>
      </c>
      <c r="BI12" s="209">
        <v>0.86</v>
      </c>
      <c r="BJ12" s="155">
        <v>1.1382284412852948</v>
      </c>
      <c r="BK12" s="156">
        <v>0.87994778709803823</v>
      </c>
      <c r="BL12" s="156">
        <v>0.96800854325379104</v>
      </c>
      <c r="BM12" s="156">
        <v>0.62137198511934189</v>
      </c>
      <c r="BN12" s="156">
        <v>0.76915067240420143</v>
      </c>
      <c r="BO12" s="156">
        <v>1.0546501539781765</v>
      </c>
      <c r="BP12" s="156">
        <v>0.41166812678412906</v>
      </c>
      <c r="BQ12" s="156">
        <v>0.56535998031684875</v>
      </c>
      <c r="BR12" s="156">
        <v>0.59603696506045001</v>
      </c>
      <c r="BS12" s="156">
        <v>0.76821187441665806</v>
      </c>
      <c r="BT12" s="156">
        <v>0.51609072429465297</v>
      </c>
      <c r="BU12" s="209">
        <v>0.52606192882230896</v>
      </c>
      <c r="BV12" s="156">
        <v>0.20733701899599999</v>
      </c>
      <c r="BW12" s="156">
        <v>0.27291983899700001</v>
      </c>
      <c r="BX12" s="156">
        <v>0.46283499542000006</v>
      </c>
      <c r="BY12" s="156">
        <v>0.27012913499739999</v>
      </c>
      <c r="BZ12" s="156">
        <v>0.16954392900090001</v>
      </c>
      <c r="CA12" s="156">
        <v>0.110944982</v>
      </c>
      <c r="CB12" s="156">
        <v>0.24240229999000001</v>
      </c>
      <c r="CC12" s="156">
        <v>0.1313697180541</v>
      </c>
      <c r="CD12" s="156">
        <v>0.14034984589999999</v>
      </c>
      <c r="CE12" s="156">
        <v>0.11984820000000002</v>
      </c>
      <c r="CF12" s="156">
        <v>0.18445381096999999</v>
      </c>
      <c r="CG12" s="156">
        <v>0.27390699890000003</v>
      </c>
      <c r="CH12" s="525">
        <f t="shared" si="37"/>
        <v>-0.47932556246145075</v>
      </c>
      <c r="CI12"/>
      <c r="CJ12" s="160"/>
      <c r="CK12"/>
      <c r="CL12"/>
    </row>
    <row r="13" spans="1:90" s="71" customFormat="1">
      <c r="A13" s="132" t="s">
        <v>55</v>
      </c>
      <c r="B13" s="118">
        <v>38.7325686375383</v>
      </c>
      <c r="C13" s="119">
        <v>37.049916377415997</v>
      </c>
      <c r="D13" s="119">
        <v>40.2952042235598</v>
      </c>
      <c r="E13" s="119">
        <v>40.6903085490367</v>
      </c>
      <c r="F13" s="119">
        <v>42.861140842983701</v>
      </c>
      <c r="G13" s="119">
        <v>43.070919748766102</v>
      </c>
      <c r="H13" s="119">
        <v>40.754236089987899</v>
      </c>
      <c r="I13" s="119">
        <v>43.853731037256999</v>
      </c>
      <c r="J13" s="119">
        <v>36.2854150668255</v>
      </c>
      <c r="K13" s="119">
        <v>42.9987049044407</v>
      </c>
      <c r="L13" s="119">
        <v>40.068958671187502</v>
      </c>
      <c r="M13" s="119">
        <v>42.237546847801603</v>
      </c>
      <c r="N13" s="118">
        <v>46.649574113</v>
      </c>
      <c r="O13" s="119">
        <v>51.362653299999998</v>
      </c>
      <c r="P13" s="119">
        <v>42.865923795</v>
      </c>
      <c r="Q13" s="119">
        <v>18.564464927</v>
      </c>
      <c r="R13" s="119">
        <v>25.605427784</v>
      </c>
      <c r="S13" s="119">
        <v>33.599610069999997</v>
      </c>
      <c r="T13" s="119">
        <v>41.354717960000002</v>
      </c>
      <c r="U13" s="119">
        <v>43.598451054000002</v>
      </c>
      <c r="V13" s="119">
        <v>50.338000672</v>
      </c>
      <c r="W13" s="119">
        <v>47.438158498</v>
      </c>
      <c r="X13" s="119">
        <v>45.210074747999997</v>
      </c>
      <c r="Y13" s="119">
        <v>43.395885474000004</v>
      </c>
      <c r="Z13" s="118">
        <v>47.9178070420474</v>
      </c>
      <c r="AA13" s="119">
        <v>47.645186577836597</v>
      </c>
      <c r="AB13" s="119">
        <v>46.407742500311301</v>
      </c>
      <c r="AC13" s="119">
        <v>40.117922700462998</v>
      </c>
      <c r="AD13" s="119">
        <v>43.063029147713898</v>
      </c>
      <c r="AE13" s="119">
        <v>34.392769815611402</v>
      </c>
      <c r="AF13" s="119">
        <v>44.120516611891702</v>
      </c>
      <c r="AG13" s="119">
        <v>37.174967671356399</v>
      </c>
      <c r="AH13" s="119">
        <v>38.540389718369802</v>
      </c>
      <c r="AI13" s="119">
        <v>43.5142877978979</v>
      </c>
      <c r="AJ13" s="119">
        <v>42.632828764920802</v>
      </c>
      <c r="AK13" s="119">
        <v>41.785476298181102</v>
      </c>
      <c r="AL13" s="155">
        <v>45.053313313287703</v>
      </c>
      <c r="AM13" s="156">
        <v>44.223170924373498</v>
      </c>
      <c r="AN13" s="156">
        <v>41.8874520638173</v>
      </c>
      <c r="AO13" s="156">
        <v>46.035902836925302</v>
      </c>
      <c r="AP13" s="156">
        <v>42.942243349461599</v>
      </c>
      <c r="AQ13" s="156">
        <v>39.492515326439801</v>
      </c>
      <c r="AR13" s="156">
        <v>40.245529781206201</v>
      </c>
      <c r="AS13" s="156">
        <v>47.811706154615898</v>
      </c>
      <c r="AT13" s="156">
        <v>37.483168547714797</v>
      </c>
      <c r="AU13" s="156">
        <v>46.7905321609135</v>
      </c>
      <c r="AV13" s="156">
        <v>42.928234607587697</v>
      </c>
      <c r="AW13" s="156">
        <v>44.907635541145602</v>
      </c>
      <c r="AX13" s="155">
        <v>41.87</v>
      </c>
      <c r="AY13" s="156">
        <v>43.83</v>
      </c>
      <c r="AZ13" s="156">
        <v>51.8</v>
      </c>
      <c r="BA13" s="156">
        <v>49.269999999999996</v>
      </c>
      <c r="BB13" s="156">
        <v>35.65</v>
      </c>
      <c r="BC13" s="156">
        <v>35.08</v>
      </c>
      <c r="BD13" s="156">
        <v>42.08</v>
      </c>
      <c r="BE13" s="208">
        <v>41.940000000000005</v>
      </c>
      <c r="BF13" s="208">
        <v>42.51</v>
      </c>
      <c r="BG13" s="208">
        <v>38.92</v>
      </c>
      <c r="BH13" s="208">
        <v>37.57</v>
      </c>
      <c r="BI13" s="209">
        <v>44.48</v>
      </c>
      <c r="BJ13" s="155">
        <v>46.708493211270536</v>
      </c>
      <c r="BK13" s="156">
        <v>37.520433555088651</v>
      </c>
      <c r="BL13" s="156">
        <v>43.061277189911657</v>
      </c>
      <c r="BM13" s="156">
        <v>43.276888297393342</v>
      </c>
      <c r="BN13" s="156">
        <v>42.421329113231351</v>
      </c>
      <c r="BO13" s="156">
        <v>39.455414450802749</v>
      </c>
      <c r="BP13" s="156">
        <v>44.819451603646861</v>
      </c>
      <c r="BQ13" s="156">
        <v>41.630660090202362</v>
      </c>
      <c r="BR13" s="156">
        <v>36.160748852811309</v>
      </c>
      <c r="BS13" s="156">
        <v>37.440717162085761</v>
      </c>
      <c r="BT13" s="156">
        <v>34.04905424925127</v>
      </c>
      <c r="BU13" s="209">
        <v>42.60120289994186</v>
      </c>
      <c r="BV13" s="156">
        <v>47.652422585064294</v>
      </c>
      <c r="BW13" s="156">
        <v>40.052230353017592</v>
      </c>
      <c r="BX13" s="156">
        <v>48.203323548508195</v>
      </c>
      <c r="BY13" s="156">
        <v>43.890876530662084</v>
      </c>
      <c r="BZ13" s="156">
        <v>38.098693527728003</v>
      </c>
      <c r="CA13" s="156">
        <v>36.502874124060796</v>
      </c>
      <c r="CB13" s="156">
        <v>39.126265262254897</v>
      </c>
      <c r="CC13" s="156">
        <v>36.356695527444302</v>
      </c>
      <c r="CD13" s="156">
        <v>40.323016421356094</v>
      </c>
      <c r="CE13" s="156">
        <v>43.308297159836982</v>
      </c>
      <c r="CF13" s="156">
        <v>36.131193383365705</v>
      </c>
      <c r="CG13" s="156">
        <v>38.996589276377293</v>
      </c>
      <c r="CH13" s="525">
        <f t="shared" si="37"/>
        <v>-8.4612954052747824E-2</v>
      </c>
      <c r="CI13"/>
      <c r="CJ13" s="160"/>
      <c r="CK13"/>
      <c r="CL13"/>
    </row>
    <row r="14" spans="1:90" s="71" customFormat="1">
      <c r="A14" s="84" t="s">
        <v>56</v>
      </c>
      <c r="B14" s="85">
        <f t="shared" ref="B14:AQ14" si="38">SUM(B15:B17)</f>
        <v>2.0951599999999999</v>
      </c>
      <c r="C14" s="86">
        <f t="shared" si="38"/>
        <v>1.115985</v>
      </c>
      <c r="D14" s="86">
        <f t="shared" si="38"/>
        <v>1.9446599999999998</v>
      </c>
      <c r="E14" s="86">
        <f t="shared" si="38"/>
        <v>2.0060509999999998</v>
      </c>
      <c r="F14" s="86">
        <f t="shared" si="38"/>
        <v>4.0591089999999994</v>
      </c>
      <c r="G14" s="86">
        <f t="shared" si="38"/>
        <v>3.2290199999999998</v>
      </c>
      <c r="H14" s="86">
        <f t="shared" si="38"/>
        <v>3.2333699999999999</v>
      </c>
      <c r="I14" s="86">
        <f t="shared" si="38"/>
        <v>0.46862000000000004</v>
      </c>
      <c r="J14" s="86">
        <f t="shared" si="38"/>
        <v>0.58751699999999996</v>
      </c>
      <c r="K14" s="86">
        <f t="shared" si="38"/>
        <v>3.7757899999999998</v>
      </c>
      <c r="L14" s="86">
        <f t="shared" si="38"/>
        <v>3.2453594999999997</v>
      </c>
      <c r="M14" s="86">
        <f t="shared" si="38"/>
        <v>2.8526784999999997</v>
      </c>
      <c r="N14" s="85">
        <f t="shared" si="38"/>
        <v>4.9930000000000003</v>
      </c>
      <c r="O14" s="86">
        <f t="shared" si="38"/>
        <v>4.4290000000000003</v>
      </c>
      <c r="P14" s="86">
        <f t="shared" si="38"/>
        <v>2.2969999999999997</v>
      </c>
      <c r="Q14" s="86">
        <f t="shared" si="38"/>
        <v>3.9859999999999998</v>
      </c>
      <c r="R14" s="86">
        <f t="shared" si="38"/>
        <v>4.1229999999999993</v>
      </c>
      <c r="S14" s="86">
        <f t="shared" si="38"/>
        <v>2.9420000000000002</v>
      </c>
      <c r="T14" s="86">
        <f t="shared" si="38"/>
        <v>5.6690000000000005</v>
      </c>
      <c r="U14" s="86">
        <f t="shared" si="38"/>
        <v>6.9850000000000003</v>
      </c>
      <c r="V14" s="86">
        <f t="shared" si="38"/>
        <v>6.1440000000000001</v>
      </c>
      <c r="W14" s="86">
        <f t="shared" si="38"/>
        <v>3.3260000000000001</v>
      </c>
      <c r="X14" s="86">
        <f t="shared" si="38"/>
        <v>1.6019999999999999</v>
      </c>
      <c r="Y14" s="86">
        <f t="shared" si="38"/>
        <v>8.5280000000000005</v>
      </c>
      <c r="Z14" s="85">
        <f t="shared" ref="Z14:AK14" si="39">SUM(Z15:Z17)</f>
        <v>4.9685509999999997</v>
      </c>
      <c r="AA14" s="86">
        <f t="shared" si="39"/>
        <v>4.6024100000000008</v>
      </c>
      <c r="AB14" s="86">
        <f t="shared" si="39"/>
        <v>9.7312599999999989</v>
      </c>
      <c r="AC14" s="86">
        <f t="shared" si="39"/>
        <v>2.8425039999999999</v>
      </c>
      <c r="AD14" s="86">
        <f t="shared" si="39"/>
        <v>3.2380135000000001</v>
      </c>
      <c r="AE14" s="86">
        <f t="shared" si="39"/>
        <v>4.8473839999999999</v>
      </c>
      <c r="AF14" s="86">
        <f t="shared" si="39"/>
        <v>18.233255499999999</v>
      </c>
      <c r="AG14" s="86">
        <f t="shared" si="39"/>
        <v>8.6834695000000011</v>
      </c>
      <c r="AH14" s="86">
        <f t="shared" si="39"/>
        <v>7.3549355000000007</v>
      </c>
      <c r="AI14" s="86">
        <f t="shared" si="39"/>
        <v>5.8226589999999998</v>
      </c>
      <c r="AJ14" s="86">
        <f t="shared" si="39"/>
        <v>2.042484</v>
      </c>
      <c r="AK14" s="86">
        <f t="shared" si="39"/>
        <v>7.6908656000000004</v>
      </c>
      <c r="AL14" s="202">
        <f t="shared" si="38"/>
        <v>5.9955419999999995</v>
      </c>
      <c r="AM14" s="203">
        <f t="shared" si="38"/>
        <v>9.2115355000000001</v>
      </c>
      <c r="AN14" s="203">
        <f t="shared" si="38"/>
        <v>11.15573</v>
      </c>
      <c r="AO14" s="203">
        <f t="shared" si="38"/>
        <v>3.9175049999999998</v>
      </c>
      <c r="AP14" s="203">
        <f t="shared" si="38"/>
        <v>2.7475510000000001</v>
      </c>
      <c r="AQ14" s="203">
        <f t="shared" si="38"/>
        <v>10.7122993</v>
      </c>
      <c r="AR14" s="203">
        <f t="shared" ref="AR14:AW14" si="40">SUM(AR15:AR17)</f>
        <v>11.223616</v>
      </c>
      <c r="AS14" s="203">
        <f t="shared" si="40"/>
        <v>7.6692540000000005</v>
      </c>
      <c r="AT14" s="203">
        <f t="shared" si="40"/>
        <v>6.7892679999999999</v>
      </c>
      <c r="AU14" s="203">
        <f t="shared" si="40"/>
        <v>3.2154600000000002</v>
      </c>
      <c r="AV14" s="203">
        <f t="shared" si="40"/>
        <v>2.0598909999999999</v>
      </c>
      <c r="AW14" s="203">
        <f t="shared" si="40"/>
        <v>9.1904184999999998</v>
      </c>
      <c r="AX14" s="202">
        <f t="shared" ref="AX14:BD14" si="41">SUM(AX15:AX17)</f>
        <v>7.0362834999999997</v>
      </c>
      <c r="AY14" s="203">
        <f t="shared" si="41"/>
        <v>8.8696819999999974</v>
      </c>
      <c r="AZ14" s="203">
        <f t="shared" si="41"/>
        <v>8.1727125000000012</v>
      </c>
      <c r="BA14" s="203">
        <f t="shared" si="41"/>
        <v>6.307785</v>
      </c>
      <c r="BB14" s="203">
        <f t="shared" si="41"/>
        <v>2.2829009999999994</v>
      </c>
      <c r="BC14" s="203">
        <f t="shared" si="41"/>
        <v>2.5897949999999996</v>
      </c>
      <c r="BD14" s="203">
        <f t="shared" si="41"/>
        <v>2.2137100000000003</v>
      </c>
      <c r="BE14" s="203">
        <f t="shared" ref="BE14:BN14" si="42">SUM(BE15:BE17)</f>
        <v>2.0235504999999998</v>
      </c>
      <c r="BF14" s="203">
        <f t="shared" si="42"/>
        <v>4.0240780000000003</v>
      </c>
      <c r="BG14" s="203">
        <f t="shared" si="42"/>
        <v>2.8528650000000004</v>
      </c>
      <c r="BH14" s="203">
        <f t="shared" si="42"/>
        <v>2.6757505000000004</v>
      </c>
      <c r="BI14" s="210">
        <f t="shared" si="42"/>
        <v>1.6727430000000003</v>
      </c>
      <c r="BJ14" s="202">
        <f t="shared" si="42"/>
        <v>2.1861278770600001</v>
      </c>
      <c r="BK14" s="203">
        <f t="shared" si="42"/>
        <v>2.2367395459899999</v>
      </c>
      <c r="BL14" s="203">
        <f t="shared" si="42"/>
        <v>1.8635070229799999</v>
      </c>
      <c r="BM14" s="203">
        <f t="shared" si="42"/>
        <v>4.0465007569000004</v>
      </c>
      <c r="BN14" s="203">
        <f t="shared" si="42"/>
        <v>5.3028104039899997</v>
      </c>
      <c r="BO14" s="203">
        <f t="shared" ref="BO14:BP14" si="43">SUM(BO15:BO17)</f>
        <v>2.5975809999100004</v>
      </c>
      <c r="BP14" s="203">
        <f t="shared" si="43"/>
        <v>3.7967140869199998</v>
      </c>
      <c r="BQ14" s="203">
        <f t="shared" ref="BQ14:BR14" si="44">SUM(BQ15:BQ17)</f>
        <v>3.7914064230300002</v>
      </c>
      <c r="BR14" s="203">
        <f t="shared" si="44"/>
        <v>3.8221178560100002</v>
      </c>
      <c r="BS14" s="203">
        <f t="shared" ref="BS14:BW14" si="45">SUM(BS15:BS17)</f>
        <v>11.14401040301</v>
      </c>
      <c r="BT14" s="203">
        <f t="shared" si="45"/>
        <v>4.3233309970009994</v>
      </c>
      <c r="BU14" s="210">
        <f t="shared" si="45"/>
        <v>2.1917433412</v>
      </c>
      <c r="BV14" s="203">
        <f t="shared" si="45"/>
        <v>3.5526757000000004</v>
      </c>
      <c r="BW14" s="203">
        <f t="shared" si="45"/>
        <v>6.2035854999999991</v>
      </c>
      <c r="BX14" s="203">
        <f t="shared" ref="BX14" si="46">SUM(BX15:BX17)</f>
        <v>3.9203329999999998</v>
      </c>
      <c r="BY14" s="203">
        <f t="shared" ref="BY14:CD14" si="47">SUM(BY15:BY17)</f>
        <v>8.1405600000000007</v>
      </c>
      <c r="BZ14" s="203">
        <f t="shared" si="47"/>
        <v>5.6100335000000001</v>
      </c>
      <c r="CA14" s="203">
        <f t="shared" si="47"/>
        <v>7.66493</v>
      </c>
      <c r="CB14" s="203">
        <f t="shared" si="47"/>
        <v>5.1483300000000005</v>
      </c>
      <c r="CC14" s="203">
        <f t="shared" si="47"/>
        <v>6.0581357000000002</v>
      </c>
      <c r="CD14" s="203">
        <f t="shared" si="47"/>
        <v>5.3608426109999998</v>
      </c>
      <c r="CE14" s="203">
        <f t="shared" ref="CE14:CG14" si="48">SUM(CE15:CE17)</f>
        <v>3.1330735000000001</v>
      </c>
      <c r="CF14" s="203">
        <f t="shared" ref="CF14" si="49">SUM(CF15:CF17)</f>
        <v>3.1288241999999999</v>
      </c>
      <c r="CG14" s="203">
        <f t="shared" si="48"/>
        <v>4.8954949999999995</v>
      </c>
      <c r="CH14" s="526">
        <f t="shared" si="37"/>
        <v>1.2336077897331128</v>
      </c>
      <c r="CI14"/>
      <c r="CJ14" s="160"/>
      <c r="CK14"/>
      <c r="CL14"/>
    </row>
    <row r="15" spans="1:90" s="71" customFormat="1">
      <c r="A15" s="132" t="s">
        <v>205</v>
      </c>
      <c r="B15" s="108">
        <v>0.85609999999999997</v>
      </c>
      <c r="C15" s="109">
        <v>7.0059999999999997E-2</v>
      </c>
      <c r="D15" s="109">
        <v>6.191E-2</v>
      </c>
      <c r="E15" s="109">
        <v>8.3509E-2</v>
      </c>
      <c r="F15" s="109">
        <v>1.023485</v>
      </c>
      <c r="G15" s="109">
        <v>0.62524999999999997</v>
      </c>
      <c r="H15" s="109">
        <v>1.72956</v>
      </c>
      <c r="I15" s="109">
        <v>0.29159000000000002</v>
      </c>
      <c r="J15" s="109">
        <v>5.4260000000000003E-2</v>
      </c>
      <c r="K15" s="109">
        <v>0.22547</v>
      </c>
      <c r="L15" s="109">
        <v>0.49724699999999999</v>
      </c>
      <c r="M15" s="109">
        <v>1.1306375</v>
      </c>
      <c r="N15" s="108">
        <v>1.784</v>
      </c>
      <c r="O15" s="109">
        <v>2.6389999999999998</v>
      </c>
      <c r="P15" s="109">
        <v>0.96499999999999997</v>
      </c>
      <c r="Q15" s="109">
        <v>0.53600000000000003</v>
      </c>
      <c r="R15" s="109">
        <v>0.27300000000000002</v>
      </c>
      <c r="S15" s="109">
        <v>0.94199999999999995</v>
      </c>
      <c r="T15" s="109">
        <v>2.484</v>
      </c>
      <c r="U15" s="109">
        <v>2.234</v>
      </c>
      <c r="V15" s="109">
        <v>2.585</v>
      </c>
      <c r="W15" s="109">
        <v>0.625</v>
      </c>
      <c r="X15" s="109">
        <v>0.34599999999999997</v>
      </c>
      <c r="Y15" s="109">
        <v>0.24</v>
      </c>
      <c r="Z15" s="108">
        <v>6.6414000000000001E-2</v>
      </c>
      <c r="AA15" s="109">
        <v>1.209185</v>
      </c>
      <c r="AB15" s="109">
        <v>0.23019999999999999</v>
      </c>
      <c r="AC15" s="109">
        <v>0.16999400000000001</v>
      </c>
      <c r="AD15" s="109">
        <v>0.28757149999999998</v>
      </c>
      <c r="AE15" s="109">
        <v>1.9481550000000001</v>
      </c>
      <c r="AF15" s="109">
        <v>15.069011</v>
      </c>
      <c r="AG15" s="109">
        <v>3.8982895000000002</v>
      </c>
      <c r="AH15" s="109">
        <v>3.7220175000000002</v>
      </c>
      <c r="AI15" s="109">
        <v>4.7724029999999997</v>
      </c>
      <c r="AJ15" s="109">
        <v>0.38523800000000002</v>
      </c>
      <c r="AK15" s="109">
        <v>4.0362906000000001</v>
      </c>
      <c r="AL15" s="155">
        <v>2.2274419999999999</v>
      </c>
      <c r="AM15" s="156">
        <v>3.7832154999999998</v>
      </c>
      <c r="AN15" s="156">
        <v>7.9107900000000004</v>
      </c>
      <c r="AO15" s="156">
        <v>1.3054349999999999</v>
      </c>
      <c r="AP15" s="156">
        <v>0.39214500000000002</v>
      </c>
      <c r="AQ15" s="156">
        <v>4.9865933</v>
      </c>
      <c r="AR15" s="156">
        <v>7.5416100000000004</v>
      </c>
      <c r="AS15" s="156">
        <v>4.2349300000000003</v>
      </c>
      <c r="AT15" s="156">
        <v>2.681508</v>
      </c>
      <c r="AU15" s="156">
        <v>0.65783999999999998</v>
      </c>
      <c r="AV15" s="156">
        <v>0.360101</v>
      </c>
      <c r="AW15" s="156">
        <v>6.3477560000000004</v>
      </c>
      <c r="AX15" s="155">
        <v>4.5668784999999996</v>
      </c>
      <c r="AY15" s="156">
        <v>5.8589439999999984</v>
      </c>
      <c r="AZ15" s="156">
        <v>4.7256325000000006</v>
      </c>
      <c r="BA15" s="156">
        <v>3.35893</v>
      </c>
      <c r="BB15" s="156">
        <v>0.29077600000000003</v>
      </c>
      <c r="BC15" s="156">
        <v>0.98604499999999984</v>
      </c>
      <c r="BD15" s="156">
        <v>0.69621</v>
      </c>
      <c r="BE15" s="156">
        <v>0.1881005</v>
      </c>
      <c r="BF15" s="156">
        <v>1.3621780000000001</v>
      </c>
      <c r="BG15" s="156">
        <v>0.85974500000000009</v>
      </c>
      <c r="BH15" s="156">
        <v>1.7314105000000002</v>
      </c>
      <c r="BI15" s="209">
        <v>0.39645300000000006</v>
      </c>
      <c r="BJ15" s="155">
        <v>1.2083619999999999</v>
      </c>
      <c r="BK15" s="156">
        <v>1.0417059999999998</v>
      </c>
      <c r="BL15" s="156">
        <v>0.75167000000000006</v>
      </c>
      <c r="BM15" s="156">
        <v>2.1064230999999998</v>
      </c>
      <c r="BN15" s="156">
        <v>1.3799001</v>
      </c>
      <c r="BO15" s="156">
        <v>0.49051499999999998</v>
      </c>
      <c r="BP15" s="156">
        <v>1.864179</v>
      </c>
      <c r="BQ15" s="156">
        <v>1.4222099999999998</v>
      </c>
      <c r="BR15" s="156">
        <v>0.62426000000000004</v>
      </c>
      <c r="BS15" s="156">
        <v>4.8003899999999984</v>
      </c>
      <c r="BT15" s="156">
        <v>0.43415999999999999</v>
      </c>
      <c r="BU15" s="209">
        <v>0.46849950000000001</v>
      </c>
      <c r="BV15" s="156">
        <v>0.62263070000000009</v>
      </c>
      <c r="BW15" s="156">
        <v>1.8724224999999997</v>
      </c>
      <c r="BX15" s="156">
        <v>1.0008030000000001</v>
      </c>
      <c r="BY15" s="156">
        <v>1.8096889999999999</v>
      </c>
      <c r="BZ15" s="156">
        <v>1.7932485</v>
      </c>
      <c r="CA15" s="156">
        <v>5.8709170000000004</v>
      </c>
      <c r="CB15" s="156">
        <v>3.2271770000000006</v>
      </c>
      <c r="CC15" s="156">
        <v>3.8823987</v>
      </c>
      <c r="CD15" s="156">
        <v>3.7808990000000002</v>
      </c>
      <c r="CE15" s="156">
        <v>1.1696800000000001</v>
      </c>
      <c r="CF15" s="156">
        <v>1.6369400000000001</v>
      </c>
      <c r="CG15" s="156">
        <v>3.6953149999999995</v>
      </c>
      <c r="CH15" s="525">
        <f t="shared" si="37"/>
        <v>6.8875537754042417</v>
      </c>
      <c r="CI15"/>
      <c r="CJ15" s="160"/>
      <c r="CK15"/>
      <c r="CL15"/>
    </row>
    <row r="16" spans="1:90" s="71" customFormat="1">
      <c r="A16" s="132" t="s">
        <v>206</v>
      </c>
      <c r="B16" s="108">
        <v>0.31164999999999998</v>
      </c>
      <c r="C16" s="109">
        <v>0.3029</v>
      </c>
      <c r="D16" s="109">
        <v>0.58299999999999996</v>
      </c>
      <c r="E16" s="109">
        <v>0.85975999999999997</v>
      </c>
      <c r="F16" s="109">
        <v>0.56811</v>
      </c>
      <c r="G16" s="109">
        <v>1.95919</v>
      </c>
      <c r="H16" s="109">
        <v>2.3619999999999999E-2</v>
      </c>
      <c r="I16" s="109">
        <v>2.9389999999999999E-2</v>
      </c>
      <c r="J16" s="109">
        <v>0.47692699999999999</v>
      </c>
      <c r="K16" s="109">
        <v>1.1903699999999999</v>
      </c>
      <c r="L16" s="109">
        <v>0.16955999999999999</v>
      </c>
      <c r="M16" s="109">
        <v>0.93838999999999995</v>
      </c>
      <c r="N16" s="108">
        <v>2.4980000000000002</v>
      </c>
      <c r="O16" s="109">
        <v>1.121</v>
      </c>
      <c r="P16" s="109">
        <v>0.69699999999999995</v>
      </c>
      <c r="Q16" s="109">
        <v>1.3360000000000001</v>
      </c>
      <c r="R16" s="109">
        <v>1.74</v>
      </c>
      <c r="S16" s="109">
        <v>0.90700000000000003</v>
      </c>
      <c r="T16" s="109">
        <v>0.79100000000000004</v>
      </c>
      <c r="U16" s="109">
        <v>0.80900000000000005</v>
      </c>
      <c r="V16" s="109">
        <v>0.73499999999999999</v>
      </c>
      <c r="W16" s="109">
        <v>1.2290000000000001</v>
      </c>
      <c r="X16" s="109">
        <v>1.18</v>
      </c>
      <c r="Y16" s="109">
        <v>1.163</v>
      </c>
      <c r="Z16" s="108">
        <v>1.4804900000000001</v>
      </c>
      <c r="AA16" s="109">
        <v>1.347915</v>
      </c>
      <c r="AB16" s="109">
        <v>4.5260699999999998</v>
      </c>
      <c r="AC16" s="109">
        <v>0.84923999999999999</v>
      </c>
      <c r="AD16" s="109">
        <v>1.1868240000000001</v>
      </c>
      <c r="AE16" s="109">
        <v>1.12649</v>
      </c>
      <c r="AF16" s="109">
        <v>0.83637600000000001</v>
      </c>
      <c r="AG16" s="109">
        <v>1.17093</v>
      </c>
      <c r="AH16" s="109">
        <v>1.5189680000000001</v>
      </c>
      <c r="AI16" s="109">
        <v>0.84826599999999996</v>
      </c>
      <c r="AJ16" s="109">
        <v>1.4382140000000001</v>
      </c>
      <c r="AK16" s="109">
        <v>2.0808439999999999</v>
      </c>
      <c r="AL16" s="155">
        <v>1.2368699999999999</v>
      </c>
      <c r="AM16" s="156">
        <v>2.7953700000000001</v>
      </c>
      <c r="AN16" s="156">
        <v>2.3891499999999999</v>
      </c>
      <c r="AO16" s="156">
        <v>2.25691</v>
      </c>
      <c r="AP16" s="156">
        <v>1.81212</v>
      </c>
      <c r="AQ16" s="156">
        <v>1.9584459999999999</v>
      </c>
      <c r="AR16" s="156">
        <v>1.574276</v>
      </c>
      <c r="AS16" s="156">
        <v>1.587866</v>
      </c>
      <c r="AT16" s="156">
        <v>1.5063200000000001</v>
      </c>
      <c r="AU16" s="156">
        <v>1.73461</v>
      </c>
      <c r="AV16" s="156">
        <v>1.65828</v>
      </c>
      <c r="AW16" s="156">
        <v>2.7959100000000001</v>
      </c>
      <c r="AX16" s="155">
        <v>1.9123400000000002</v>
      </c>
      <c r="AY16" s="156">
        <v>2.8219859999999999</v>
      </c>
      <c r="AZ16" s="156">
        <v>1.85192</v>
      </c>
      <c r="BA16" s="156">
        <v>2.0648549999999997</v>
      </c>
      <c r="BB16" s="156">
        <v>1.8501399999999992</v>
      </c>
      <c r="BC16" s="156">
        <v>1.6011599999999997</v>
      </c>
      <c r="BD16" s="156">
        <v>1.2662400000000003</v>
      </c>
      <c r="BE16" s="156">
        <v>1.7181899999999999</v>
      </c>
      <c r="BF16" s="156">
        <v>1.7565</v>
      </c>
      <c r="BG16" s="156">
        <v>1.75156</v>
      </c>
      <c r="BH16" s="156">
        <v>0.65281000000000011</v>
      </c>
      <c r="BI16" s="209">
        <v>1.1361400000000001</v>
      </c>
      <c r="BJ16" s="155">
        <v>0.5948699999999999</v>
      </c>
      <c r="BK16" s="156">
        <v>0.64279999999999993</v>
      </c>
      <c r="BL16" s="156">
        <v>0.86951000000000001</v>
      </c>
      <c r="BM16" s="156">
        <v>1.2864200000000001</v>
      </c>
      <c r="BN16" s="156">
        <v>1.7384500000000003</v>
      </c>
      <c r="BO16" s="156">
        <v>1.0901800000000004</v>
      </c>
      <c r="BP16" s="156">
        <v>1.3553850000000001</v>
      </c>
      <c r="BQ16" s="156">
        <v>2.0061000000000004</v>
      </c>
      <c r="BR16" s="156">
        <v>0.93319999999999981</v>
      </c>
      <c r="BS16" s="156">
        <v>1.3533600000000001</v>
      </c>
      <c r="BT16" s="156">
        <v>1.6409800000000003</v>
      </c>
      <c r="BU16" s="209">
        <v>1.3877299999999999</v>
      </c>
      <c r="BV16" s="156">
        <v>2.0829800000000001</v>
      </c>
      <c r="BW16" s="156">
        <v>0.99353000000000014</v>
      </c>
      <c r="BX16" s="156">
        <v>1.4823999999999999</v>
      </c>
      <c r="BY16" s="156">
        <v>2.4677599999999997</v>
      </c>
      <c r="BZ16" s="156">
        <v>3.3049050000000002</v>
      </c>
      <c r="CA16" s="156">
        <v>1.5460400000000001</v>
      </c>
      <c r="CB16" s="156">
        <v>1.6318200000000003</v>
      </c>
      <c r="CC16" s="156">
        <v>0.98311000000000004</v>
      </c>
      <c r="CD16" s="156">
        <v>1.3726531109999998</v>
      </c>
      <c r="CE16" s="156">
        <v>1.3822400000000001</v>
      </c>
      <c r="CF16" s="156">
        <v>0.95243420000000001</v>
      </c>
      <c r="CG16" s="156">
        <v>0.6794</v>
      </c>
      <c r="CH16" s="525">
        <f t="shared" si="37"/>
        <v>-0.51042349736620229</v>
      </c>
      <c r="CI16"/>
      <c r="CJ16" s="160"/>
      <c r="CK16"/>
      <c r="CL16"/>
    </row>
    <row r="17" spans="1:90" s="71" customFormat="1">
      <c r="A17" s="132" t="s">
        <v>178</v>
      </c>
      <c r="B17" s="108">
        <v>0.92740999999999996</v>
      </c>
      <c r="C17" s="109">
        <v>0.74302500000000005</v>
      </c>
      <c r="D17" s="109">
        <v>1.29975</v>
      </c>
      <c r="E17" s="109">
        <v>1.0627819999999999</v>
      </c>
      <c r="F17" s="109">
        <v>2.467514</v>
      </c>
      <c r="G17" s="109">
        <v>0.64458000000000004</v>
      </c>
      <c r="H17" s="109">
        <v>1.4801899999999999</v>
      </c>
      <c r="I17" s="109">
        <v>0.14763999999999999</v>
      </c>
      <c r="J17" s="109">
        <v>5.6329999999999998E-2</v>
      </c>
      <c r="K17" s="109">
        <v>2.35995</v>
      </c>
      <c r="L17" s="109">
        <v>2.5785524999999998</v>
      </c>
      <c r="M17" s="109">
        <v>0.78365099999999999</v>
      </c>
      <c r="N17" s="108">
        <v>0.71099999999999997</v>
      </c>
      <c r="O17" s="109">
        <v>0.66900000000000004</v>
      </c>
      <c r="P17" s="109">
        <v>0.63500000000000001</v>
      </c>
      <c r="Q17" s="109">
        <v>2.1139999999999999</v>
      </c>
      <c r="R17" s="109">
        <v>2.11</v>
      </c>
      <c r="S17" s="109">
        <v>1.093</v>
      </c>
      <c r="T17" s="109">
        <v>2.3940000000000001</v>
      </c>
      <c r="U17" s="109">
        <v>3.9420000000000002</v>
      </c>
      <c r="V17" s="109">
        <v>2.8239999999999998</v>
      </c>
      <c r="W17" s="109">
        <v>1.472</v>
      </c>
      <c r="X17" s="109">
        <v>7.5999999999999998E-2</v>
      </c>
      <c r="Y17" s="109">
        <v>7.125</v>
      </c>
      <c r="Z17" s="108">
        <v>3.4216470000000001</v>
      </c>
      <c r="AA17" s="109">
        <v>2.0453100000000002</v>
      </c>
      <c r="AB17" s="109">
        <v>4.97499</v>
      </c>
      <c r="AC17" s="109">
        <v>1.8232699999999999</v>
      </c>
      <c r="AD17" s="109">
        <v>1.7636179999999999</v>
      </c>
      <c r="AE17" s="109">
        <v>1.7727390000000001</v>
      </c>
      <c r="AF17" s="109">
        <v>2.3278685000000001</v>
      </c>
      <c r="AG17" s="109">
        <v>3.6142500000000002</v>
      </c>
      <c r="AH17" s="109">
        <v>2.11395</v>
      </c>
      <c r="AI17" s="109">
        <v>0.20199</v>
      </c>
      <c r="AJ17" s="109">
        <v>0.219032</v>
      </c>
      <c r="AK17" s="109">
        <v>1.573731</v>
      </c>
      <c r="AL17" s="155">
        <v>2.5312299999999999</v>
      </c>
      <c r="AM17" s="156">
        <v>2.6329500000000001</v>
      </c>
      <c r="AN17" s="156">
        <v>0.85579000000000005</v>
      </c>
      <c r="AO17" s="156">
        <v>0.35515999999999998</v>
      </c>
      <c r="AP17" s="156">
        <v>0.54328600000000005</v>
      </c>
      <c r="AQ17" s="156">
        <v>3.7672599999999998</v>
      </c>
      <c r="AR17" s="156">
        <v>2.1077300000000001</v>
      </c>
      <c r="AS17" s="156">
        <v>1.8464579999999999</v>
      </c>
      <c r="AT17" s="156">
        <v>2.6014400000000002</v>
      </c>
      <c r="AU17" s="156">
        <v>0.82301000000000002</v>
      </c>
      <c r="AV17" s="156">
        <v>4.1509999999999998E-2</v>
      </c>
      <c r="AW17" s="156">
        <v>4.6752500000000002E-2</v>
      </c>
      <c r="AX17" s="155">
        <v>0.55706500000000003</v>
      </c>
      <c r="AY17" s="156">
        <v>0.188752</v>
      </c>
      <c r="AZ17" s="156">
        <v>1.5951600000000001</v>
      </c>
      <c r="BA17" s="156">
        <v>0.88400000000000012</v>
      </c>
      <c r="BB17" s="156">
        <v>0.141985</v>
      </c>
      <c r="BC17" s="156">
        <v>2.5899999999999999E-3</v>
      </c>
      <c r="BD17" s="156">
        <v>0.25125999999999998</v>
      </c>
      <c r="BE17" s="156">
        <v>0.11725999999999999</v>
      </c>
      <c r="BF17" s="156">
        <v>0.90540000000000009</v>
      </c>
      <c r="BG17" s="156">
        <v>0.24156</v>
      </c>
      <c r="BH17" s="156">
        <v>0.29152999999999996</v>
      </c>
      <c r="BI17" s="209">
        <v>0.14014999999999997</v>
      </c>
      <c r="BJ17" s="155">
        <v>0.38289587706</v>
      </c>
      <c r="BK17" s="156">
        <v>0.55223354598999996</v>
      </c>
      <c r="BL17" s="156">
        <v>0.24232702297999997</v>
      </c>
      <c r="BM17" s="156">
        <v>0.65365765690000011</v>
      </c>
      <c r="BN17" s="156">
        <v>2.1844603039899999</v>
      </c>
      <c r="BO17" s="156">
        <v>1.0168859999099999</v>
      </c>
      <c r="BP17" s="156">
        <v>0.57715008691999992</v>
      </c>
      <c r="BQ17" s="156">
        <v>0.36309642303</v>
      </c>
      <c r="BR17" s="156">
        <v>2.2646578560100004</v>
      </c>
      <c r="BS17" s="156">
        <v>4.9902604030100006</v>
      </c>
      <c r="BT17" s="156">
        <v>2.2481909970009997</v>
      </c>
      <c r="BU17" s="209">
        <v>0.33551384120000005</v>
      </c>
      <c r="BV17" s="156">
        <v>0.84706500000000007</v>
      </c>
      <c r="BW17" s="156">
        <v>3.3376329999999998</v>
      </c>
      <c r="BX17" s="156">
        <v>1.4371299999999998</v>
      </c>
      <c r="BY17" s="156">
        <v>3.8631110000000004</v>
      </c>
      <c r="BZ17" s="156">
        <v>0.51188</v>
      </c>
      <c r="CA17" s="156">
        <v>0.24797300000000005</v>
      </c>
      <c r="CB17" s="156">
        <v>0.28933299999999995</v>
      </c>
      <c r="CC17" s="156">
        <v>1.1926269999999999</v>
      </c>
      <c r="CD17" s="156">
        <v>0.20729050000000002</v>
      </c>
      <c r="CE17" s="156">
        <v>0.58115349999999999</v>
      </c>
      <c r="CF17" s="156">
        <v>0.5394500000000001</v>
      </c>
      <c r="CG17" s="156">
        <v>0.52078000000000002</v>
      </c>
      <c r="CH17" s="525">
        <f t="shared" si="37"/>
        <v>0.55218633644852422</v>
      </c>
      <c r="CI17"/>
      <c r="CJ17" s="160"/>
      <c r="CK17"/>
      <c r="CL17"/>
    </row>
    <row r="18" spans="1:90" s="71" customFormat="1">
      <c r="A18" s="195" t="s">
        <v>120</v>
      </c>
      <c r="B18" s="129">
        <v>2.8344399999999998</v>
      </c>
      <c r="C18" s="128">
        <v>1.6363700000000001</v>
      </c>
      <c r="D18" s="128">
        <v>1.5846100000000001</v>
      </c>
      <c r="E18" s="128">
        <v>2.2933300000000001</v>
      </c>
      <c r="F18" s="128">
        <v>2.31874</v>
      </c>
      <c r="G18" s="128">
        <v>1.9253499999999999</v>
      </c>
      <c r="H18" s="128">
        <v>1.4809399999999999</v>
      </c>
      <c r="I18" s="128">
        <v>2.3933900000000001</v>
      </c>
      <c r="J18" s="128">
        <v>2.7606600000000001</v>
      </c>
      <c r="K18" s="128">
        <v>2.9155899999999999</v>
      </c>
      <c r="L18" s="128">
        <v>2.5577000000000001</v>
      </c>
      <c r="M18" s="128">
        <v>2.5942750000000001</v>
      </c>
      <c r="N18" s="129">
        <v>3.1251560700000001</v>
      </c>
      <c r="O18" s="128">
        <v>3.3620206769999998</v>
      </c>
      <c r="P18" s="128">
        <v>2.4379111999999998</v>
      </c>
      <c r="Q18" s="128">
        <v>1.3256549559999999</v>
      </c>
      <c r="R18" s="128">
        <v>3.8037271939999999</v>
      </c>
      <c r="S18" s="128">
        <v>3.0897068000000001</v>
      </c>
      <c r="T18" s="128">
        <v>4.2652196</v>
      </c>
      <c r="U18" s="128">
        <v>2.8067652359999999</v>
      </c>
      <c r="V18" s="128">
        <v>7.0617320000000001</v>
      </c>
      <c r="W18" s="128">
        <v>3.4206911619999998</v>
      </c>
      <c r="X18" s="128">
        <v>1.946233265</v>
      </c>
      <c r="Y18" s="128">
        <v>3.4086661999999999</v>
      </c>
      <c r="Z18" s="129">
        <v>2.6730368179999999</v>
      </c>
      <c r="AA18" s="128">
        <v>1.132930062</v>
      </c>
      <c r="AB18" s="128">
        <v>1.6465138240000099</v>
      </c>
      <c r="AC18" s="128">
        <v>1.503730674</v>
      </c>
      <c r="AD18" s="128">
        <v>2.133805084</v>
      </c>
      <c r="AE18" s="128">
        <v>1.7907574230000001</v>
      </c>
      <c r="AF18" s="128">
        <v>2.7648380879999901</v>
      </c>
      <c r="AG18" s="128">
        <v>2.2876470449999999</v>
      </c>
      <c r="AH18" s="128">
        <v>2.1816759559999999</v>
      </c>
      <c r="AI18" s="128">
        <v>1.2822891599999999</v>
      </c>
      <c r="AJ18" s="128">
        <v>3.1005928909999998</v>
      </c>
      <c r="AK18" s="128">
        <v>2.8145608929999999</v>
      </c>
      <c r="AL18" s="204">
        <v>3.4763188879923002</v>
      </c>
      <c r="AM18" s="205">
        <v>2.5564843120332901</v>
      </c>
      <c r="AN18" s="205">
        <v>2.58577639703346</v>
      </c>
      <c r="AO18" s="205">
        <v>1.0403878989978801</v>
      </c>
      <c r="AP18" s="205">
        <v>1.5571941050107001</v>
      </c>
      <c r="AQ18" s="205">
        <v>4.1691618569519999</v>
      </c>
      <c r="AR18" s="205">
        <v>3.9889623098785001</v>
      </c>
      <c r="AS18" s="205">
        <v>2.3357797269851099</v>
      </c>
      <c r="AT18" s="205">
        <v>1.9759696110626599</v>
      </c>
      <c r="AU18" s="205">
        <v>2.4382308890009998</v>
      </c>
      <c r="AV18" s="205">
        <v>2.2460344169908</v>
      </c>
      <c r="AW18" s="205">
        <v>2.1847657180698001</v>
      </c>
      <c r="AX18" s="204">
        <v>1.0900000000000001</v>
      </c>
      <c r="AY18" s="205">
        <v>1.4</v>
      </c>
      <c r="AZ18" s="205">
        <v>1.72</v>
      </c>
      <c r="BA18" s="205">
        <v>4.1399999999999997</v>
      </c>
      <c r="BB18" s="205">
        <v>2.19</v>
      </c>
      <c r="BC18" s="205">
        <v>1.25</v>
      </c>
      <c r="BD18" s="205">
        <v>1.47</v>
      </c>
      <c r="BE18" s="205">
        <v>4.2</v>
      </c>
      <c r="BF18" s="205">
        <v>4.24</v>
      </c>
      <c r="BG18" s="205">
        <v>3.16</v>
      </c>
      <c r="BH18" s="205">
        <v>1.26</v>
      </c>
      <c r="BI18" s="211">
        <v>2.0699999999999998</v>
      </c>
      <c r="BJ18" s="204">
        <v>0.47520050306361306</v>
      </c>
      <c r="BK18" s="205">
        <v>0.84448810003640995</v>
      </c>
      <c r="BL18" s="205">
        <v>0.4299360860332796</v>
      </c>
      <c r="BM18" s="205">
        <v>0.69311306501943248</v>
      </c>
      <c r="BN18" s="205">
        <v>2.8070030002022479</v>
      </c>
      <c r="BO18" s="205">
        <v>1.2983051999345803</v>
      </c>
      <c r="BP18" s="205">
        <v>1.8411124000387795</v>
      </c>
      <c r="BQ18" s="205">
        <v>1.0637130489829283</v>
      </c>
      <c r="BR18" s="205">
        <v>0.62909017394401689</v>
      </c>
      <c r="BS18" s="205">
        <v>0.58330260590259786</v>
      </c>
      <c r="BT18" s="205">
        <v>1.3273650420501357</v>
      </c>
      <c r="BU18" s="211">
        <v>1.30901608098359</v>
      </c>
      <c r="BV18" s="205">
        <v>0.97602731504640539</v>
      </c>
      <c r="BW18" s="205">
        <v>33.884129154883595</v>
      </c>
      <c r="BX18" s="205">
        <v>1.3846457239585015</v>
      </c>
      <c r="BY18" s="205">
        <v>1.2489758089586001</v>
      </c>
      <c r="BZ18" s="205">
        <v>1.381459757031906</v>
      </c>
      <c r="CA18" s="205">
        <v>1.0850621939185012</v>
      </c>
      <c r="CB18" s="205">
        <v>1.332959800102989</v>
      </c>
      <c r="CC18" s="205">
        <v>1.0810372329738658</v>
      </c>
      <c r="CD18" s="205">
        <v>0.97541275498937829</v>
      </c>
      <c r="CE18" s="205">
        <v>1.7986435309965478</v>
      </c>
      <c r="CF18" s="205">
        <v>2.1352030958958368</v>
      </c>
      <c r="CG18" s="205">
        <v>1.5008673400698318</v>
      </c>
      <c r="CH18" s="527">
        <f t="shared" si="37"/>
        <v>0.14656142263896821</v>
      </c>
      <c r="CI18"/>
      <c r="CJ18" s="160"/>
      <c r="CK18"/>
      <c r="CL18"/>
    </row>
    <row r="19" spans="1:90">
      <c r="A19" s="24" t="s">
        <v>59</v>
      </c>
      <c r="CJ19" s="160"/>
    </row>
    <row r="20" spans="1:90">
      <c r="A20" s="70" t="s">
        <v>207</v>
      </c>
      <c r="M20" s="160"/>
      <c r="BL20" s="160"/>
      <c r="BM20" s="160"/>
      <c r="CJ20" s="45"/>
    </row>
    <row r="21" spans="1:90">
      <c r="A21" s="70" t="s">
        <v>61</v>
      </c>
      <c r="Z21" s="197"/>
      <c r="BM21" s="213"/>
      <c r="BO21" s="160"/>
      <c r="BP21" s="160"/>
      <c r="BQ21" s="160"/>
      <c r="BR21" s="160"/>
      <c r="BS21" s="160"/>
      <c r="BT21" s="160"/>
      <c r="BU21" s="160"/>
      <c r="BV21" s="160"/>
      <c r="BW21" s="160"/>
      <c r="BX21" s="160"/>
      <c r="BY21" s="160"/>
      <c r="BZ21" s="160"/>
      <c r="CA21" s="160"/>
      <c r="CB21" s="160"/>
      <c r="CC21" s="160"/>
      <c r="CD21" s="160"/>
      <c r="CE21" s="160"/>
      <c r="CF21" s="160"/>
      <c r="CG21" s="160"/>
      <c r="CH21" s="43"/>
      <c r="CJ21" s="160"/>
    </row>
    <row r="22" spans="1:90">
      <c r="BO22" s="160"/>
      <c r="BP22" s="160"/>
      <c r="BQ22" s="160"/>
      <c r="BR22" s="160"/>
      <c r="BS22" s="160"/>
      <c r="BT22" s="160"/>
      <c r="BU22" s="160"/>
      <c r="BV22" s="160"/>
      <c r="BW22" s="160"/>
      <c r="BX22" s="160"/>
      <c r="BY22" s="160"/>
      <c r="BZ22" s="160"/>
      <c r="CA22" s="160"/>
      <c r="CB22" s="160"/>
      <c r="CC22" s="160"/>
      <c r="CD22" s="160"/>
      <c r="CE22" s="160"/>
      <c r="CF22" s="160"/>
      <c r="CG22" s="160"/>
      <c r="CH22" s="43"/>
      <c r="CJ22" s="160"/>
    </row>
    <row r="23" spans="1:90"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BO23" s="160"/>
      <c r="BP23" s="160"/>
      <c r="BQ23" s="160"/>
      <c r="BR23" s="160"/>
      <c r="BS23" s="160"/>
      <c r="BT23" s="160"/>
      <c r="BU23" s="160"/>
      <c r="BV23" s="160"/>
      <c r="BW23" s="160"/>
      <c r="BX23" s="160"/>
      <c r="BY23" s="160"/>
      <c r="BZ23" s="160"/>
      <c r="CA23" s="160"/>
      <c r="CB23" s="160"/>
      <c r="CC23" s="160"/>
      <c r="CD23" s="160"/>
      <c r="CE23" s="160"/>
      <c r="CF23" s="160"/>
      <c r="CG23" s="160"/>
      <c r="CH23" s="43"/>
    </row>
    <row r="24" spans="1:90"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F24" s="160"/>
      <c r="CG24" s="160"/>
      <c r="CH24" s="43"/>
    </row>
    <row r="25" spans="1:90">
      <c r="BO25" s="160"/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160"/>
      <c r="CF25" s="160"/>
      <c r="CG25" s="160"/>
      <c r="CH25" s="43"/>
    </row>
    <row r="26" spans="1:90"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G26" s="160"/>
      <c r="CH26" s="43"/>
    </row>
    <row r="27" spans="1:90"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43"/>
    </row>
    <row r="28" spans="1:90"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H28" s="43"/>
    </row>
    <row r="29" spans="1:90"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  <c r="CH29" s="43"/>
    </row>
    <row r="30" spans="1:90">
      <c r="BO30" s="160"/>
      <c r="BP30" s="160"/>
      <c r="BQ30" s="160"/>
      <c r="BR30" s="160"/>
      <c r="BS30" s="160"/>
      <c r="BT30" s="160"/>
      <c r="BU30" s="160"/>
      <c r="BV30" s="160"/>
      <c r="BW30" s="160"/>
      <c r="BX30" s="160"/>
      <c r="BY30" s="160"/>
      <c r="BZ30" s="160"/>
      <c r="CA30" s="160"/>
      <c r="CB30" s="160"/>
      <c r="CC30" s="160"/>
      <c r="CD30" s="160"/>
      <c r="CE30" s="160"/>
      <c r="CF30" s="160"/>
      <c r="CG30" s="160"/>
      <c r="CH30" s="43"/>
    </row>
    <row r="31" spans="1:90">
      <c r="BO31" s="160"/>
      <c r="BP31" s="160"/>
      <c r="BQ31" s="160"/>
      <c r="BR31" s="160"/>
      <c r="BS31" s="160"/>
      <c r="BT31" s="160"/>
      <c r="BU31" s="160"/>
      <c r="BV31" s="160"/>
      <c r="BW31" s="160"/>
      <c r="BX31" s="160"/>
      <c r="BY31" s="160"/>
      <c r="BZ31" s="160"/>
      <c r="CA31" s="160"/>
      <c r="CB31" s="160"/>
      <c r="CC31" s="160"/>
      <c r="CD31" s="160"/>
      <c r="CE31" s="160"/>
      <c r="CF31" s="160"/>
      <c r="CG31" s="160"/>
      <c r="CH31" s="43"/>
    </row>
  </sheetData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F14:CG14 B14:CE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K21"/>
  <sheetViews>
    <sheetView showGridLines="0" zoomScale="80" zoomScaleNormal="80" workbookViewId="0">
      <pane xSplit="1" ySplit="7" topLeftCell="CE8" activePane="bottomRight" state="frozen"/>
      <selection pane="topRight"/>
      <selection pane="bottomLeft"/>
      <selection pane="bottomRight" activeCell="CG9" sqref="CG9:CG10"/>
    </sheetView>
  </sheetViews>
  <sheetFormatPr baseColWidth="10" defaultColWidth="11" defaultRowHeight="15"/>
  <cols>
    <col min="1" max="1" width="20" customWidth="1"/>
    <col min="2" max="2" width="11.28515625" customWidth="1"/>
    <col min="3" max="3" width="10.85546875" customWidth="1"/>
    <col min="4" max="6" width="11.5703125" customWidth="1"/>
    <col min="7" max="9" width="11.28515625" customWidth="1"/>
    <col min="10" max="14" width="11.5703125" customWidth="1"/>
    <col min="15" max="15" width="11.28515625" customWidth="1"/>
    <col min="16" max="16" width="11.5703125" customWidth="1"/>
    <col min="17" max="17" width="10.7109375" customWidth="1"/>
    <col min="18" max="18" width="10.28515625" customWidth="1"/>
    <col min="19" max="19" width="10.7109375" customWidth="1"/>
    <col min="20" max="20" width="11.28515625" customWidth="1"/>
    <col min="21" max="21" width="11.5703125" customWidth="1"/>
    <col min="22" max="22" width="10.85546875" customWidth="1"/>
    <col min="23" max="24" width="11.28515625" customWidth="1"/>
    <col min="25" max="25" width="11.5703125" customWidth="1"/>
    <col min="26" max="26" width="13.140625" customWidth="1"/>
    <col min="27" max="27" width="11.28515625" customWidth="1"/>
    <col min="28" max="85" width="12.140625" customWidth="1"/>
    <col min="86" max="86" width="12.5703125" customWidth="1"/>
  </cols>
  <sheetData>
    <row r="1" spans="1:89">
      <c r="A1" s="74" t="s">
        <v>30</v>
      </c>
    </row>
    <row r="3" spans="1:89">
      <c r="A3" s="180" t="s">
        <v>208</v>
      </c>
    </row>
    <row r="4" spans="1:89">
      <c r="A4" s="48" t="s">
        <v>209</v>
      </c>
    </row>
    <row r="5" spans="1:89">
      <c r="A5" s="181" t="s">
        <v>181</v>
      </c>
    </row>
    <row r="6" spans="1:89">
      <c r="A6" s="637" t="s">
        <v>210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9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45">
        <v>2024</v>
      </c>
      <c r="BK6" s="645"/>
      <c r="BL6" s="645"/>
      <c r="BM6" s="645"/>
      <c r="BN6" s="645"/>
      <c r="BO6" s="645"/>
      <c r="BP6" s="645"/>
      <c r="BQ6" s="645"/>
      <c r="BR6" s="645"/>
      <c r="BS6" s="645"/>
      <c r="BT6" s="645"/>
      <c r="BU6" s="645"/>
      <c r="BV6" s="639">
        <v>2025</v>
      </c>
      <c r="BW6" s="639"/>
      <c r="BX6" s="639"/>
      <c r="BY6" s="645"/>
      <c r="BZ6" s="645"/>
      <c r="CA6" s="645"/>
      <c r="CB6" s="645"/>
      <c r="CC6" s="645"/>
      <c r="CD6" s="645"/>
      <c r="CE6" s="645"/>
      <c r="CF6" s="645"/>
      <c r="CG6" s="645"/>
      <c r="CH6" s="645"/>
    </row>
    <row r="7" spans="1:89" ht="25.5">
      <c r="A7" s="643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18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18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48" t="s">
        <v>35</v>
      </c>
      <c r="BW7" s="448" t="s">
        <v>36</v>
      </c>
      <c r="BX7" s="448" t="s">
        <v>37</v>
      </c>
      <c r="BY7" s="448" t="s">
        <v>38</v>
      </c>
      <c r="BZ7" s="556" t="s">
        <v>39</v>
      </c>
      <c r="CA7" s="562" t="s">
        <v>40</v>
      </c>
      <c r="CB7" s="585" t="s">
        <v>41</v>
      </c>
      <c r="CC7" s="585" t="s">
        <v>42</v>
      </c>
      <c r="CD7" s="595" t="s">
        <v>43</v>
      </c>
      <c r="CE7" s="622" t="s">
        <v>44</v>
      </c>
      <c r="CF7" s="629" t="s">
        <v>45</v>
      </c>
      <c r="CG7" s="629" t="s">
        <v>46</v>
      </c>
      <c r="CH7" s="41" t="str">
        <f>'Cdr 15'!CH7</f>
        <v>Var. % 
Dic 25/24</v>
      </c>
    </row>
    <row r="8" spans="1:89">
      <c r="A8" s="81" t="s">
        <v>48</v>
      </c>
      <c r="B8" s="183">
        <f>SUM(B9:B10)</f>
        <v>12318.73</v>
      </c>
      <c r="C8" s="184">
        <f>SUM(C9:C10)</f>
        <v>11901.35</v>
      </c>
      <c r="D8" s="184">
        <f t="shared" ref="D8:O8" si="0">SUM(D9:D10)</f>
        <v>13047.720000000001</v>
      </c>
      <c r="E8" s="184">
        <f t="shared" si="0"/>
        <v>12543.349999999999</v>
      </c>
      <c r="F8" s="184">
        <f t="shared" si="0"/>
        <v>13300.75</v>
      </c>
      <c r="G8" s="184">
        <f t="shared" si="0"/>
        <v>11892.23</v>
      </c>
      <c r="H8" s="184">
        <f t="shared" si="0"/>
        <v>11877.39</v>
      </c>
      <c r="I8" s="184">
        <f t="shared" si="0"/>
        <v>12481.79</v>
      </c>
      <c r="J8" s="184">
        <f t="shared" si="0"/>
        <v>10007.549999999999</v>
      </c>
      <c r="K8" s="184">
        <f t="shared" si="0"/>
        <v>12735.599999999999</v>
      </c>
      <c r="L8" s="184">
        <f t="shared" si="0"/>
        <v>12420.15</v>
      </c>
      <c r="M8" s="184">
        <f t="shared" si="0"/>
        <v>12246.55</v>
      </c>
      <c r="N8" s="183">
        <f t="shared" si="0"/>
        <v>15159.543</v>
      </c>
      <c r="O8" s="184">
        <f t="shared" si="0"/>
        <v>14108.077000000001</v>
      </c>
      <c r="P8" s="184">
        <f t="shared" ref="P8:AA8" si="1">SUM(P9:P10)</f>
        <v>13107.7</v>
      </c>
      <c r="Q8" s="184">
        <f t="shared" si="1"/>
        <v>4272.4709999999995</v>
      </c>
      <c r="R8" s="184">
        <f t="shared" si="1"/>
        <v>6815.9349999999995</v>
      </c>
      <c r="S8" s="184">
        <f t="shared" si="1"/>
        <v>8289.0030000000006</v>
      </c>
      <c r="T8" s="184">
        <f t="shared" si="1"/>
        <v>10816.391</v>
      </c>
      <c r="U8" s="184">
        <f t="shared" si="1"/>
        <v>10875.773999999999</v>
      </c>
      <c r="V8" s="184">
        <f t="shared" si="1"/>
        <v>11331.393</v>
      </c>
      <c r="W8" s="184">
        <f t="shared" si="1"/>
        <v>14416.046</v>
      </c>
      <c r="X8" s="184">
        <f t="shared" si="1"/>
        <v>12380.386999999999</v>
      </c>
      <c r="Y8" s="184">
        <f t="shared" si="1"/>
        <v>13199.882</v>
      </c>
      <c r="Z8" s="191">
        <f t="shared" si="1"/>
        <v>14630</v>
      </c>
      <c r="AA8" s="192">
        <f t="shared" si="1"/>
        <v>13371</v>
      </c>
      <c r="AB8" s="192">
        <f t="shared" ref="AB8:AM8" si="2">SUM(AB9:AB10)</f>
        <v>12906</v>
      </c>
      <c r="AC8" s="192">
        <f t="shared" si="2"/>
        <v>10789</v>
      </c>
      <c r="AD8" s="192">
        <f t="shared" si="2"/>
        <v>10605</v>
      </c>
      <c r="AE8" s="192">
        <f t="shared" si="2"/>
        <v>9485</v>
      </c>
      <c r="AF8" s="192">
        <f t="shared" si="2"/>
        <v>10489</v>
      </c>
      <c r="AG8" s="192">
        <f t="shared" si="2"/>
        <v>9739</v>
      </c>
      <c r="AH8" s="192">
        <f t="shared" si="2"/>
        <v>10298</v>
      </c>
      <c r="AI8" s="192">
        <f t="shared" si="2"/>
        <v>11887</v>
      </c>
      <c r="AJ8" s="192">
        <f t="shared" si="2"/>
        <v>11934</v>
      </c>
      <c r="AK8" s="192">
        <f t="shared" si="2"/>
        <v>12910</v>
      </c>
      <c r="AL8" s="183">
        <f t="shared" si="2"/>
        <v>12646</v>
      </c>
      <c r="AM8" s="184">
        <f t="shared" si="2"/>
        <v>11363</v>
      </c>
      <c r="AN8" s="184">
        <f t="shared" ref="AN8:AV8" si="3">SUM(AN9:AN10)</f>
        <v>12396</v>
      </c>
      <c r="AO8" s="184">
        <f t="shared" si="3"/>
        <v>13669</v>
      </c>
      <c r="AP8" s="184">
        <f t="shared" si="3"/>
        <v>11276</v>
      </c>
      <c r="AQ8" s="184">
        <f t="shared" si="3"/>
        <v>11297</v>
      </c>
      <c r="AR8" s="184">
        <f t="shared" si="3"/>
        <v>10314</v>
      </c>
      <c r="AS8" s="184">
        <f t="shared" si="3"/>
        <v>10048</v>
      </c>
      <c r="AT8" s="184">
        <f t="shared" si="3"/>
        <v>8839</v>
      </c>
      <c r="AU8" s="184">
        <f t="shared" si="3"/>
        <v>14289</v>
      </c>
      <c r="AV8" s="184">
        <f t="shared" si="3"/>
        <v>13515</v>
      </c>
      <c r="AW8" s="192">
        <f t="shared" ref="AW8:BC8" si="4">SUM(AW9:AW10)</f>
        <v>12731</v>
      </c>
      <c r="AX8" s="183">
        <f t="shared" si="4"/>
        <v>13112</v>
      </c>
      <c r="AY8" s="183">
        <f t="shared" si="4"/>
        <v>13043</v>
      </c>
      <c r="AZ8" s="183">
        <f t="shared" si="4"/>
        <v>16063</v>
      </c>
      <c r="BA8" s="183">
        <f t="shared" si="4"/>
        <v>13892</v>
      </c>
      <c r="BB8" s="183">
        <f t="shared" ref="BB8" si="5">SUM(BB9:BB10)</f>
        <v>10864</v>
      </c>
      <c r="BC8" s="183">
        <f t="shared" si="4"/>
        <v>9715</v>
      </c>
      <c r="BD8" s="183">
        <f t="shared" ref="BD8:BI8" si="6">SUM(BD9:BD10)</f>
        <v>12347</v>
      </c>
      <c r="BE8" s="183">
        <f t="shared" si="6"/>
        <v>12875</v>
      </c>
      <c r="BF8" s="183">
        <f t="shared" si="6"/>
        <v>12029</v>
      </c>
      <c r="BG8" s="183">
        <f t="shared" si="6"/>
        <v>11505</v>
      </c>
      <c r="BH8" s="183">
        <f t="shared" si="6"/>
        <v>11810</v>
      </c>
      <c r="BI8" s="191">
        <f t="shared" si="6"/>
        <v>14673</v>
      </c>
      <c r="BJ8" s="183">
        <f t="shared" ref="BJ8:BL8" si="7">SUM(BJ9:BJ10)</f>
        <v>14884</v>
      </c>
      <c r="BK8" s="184">
        <f t="shared" si="7"/>
        <v>12547.61</v>
      </c>
      <c r="BL8" s="184">
        <f t="shared" si="7"/>
        <v>15182.52</v>
      </c>
      <c r="BM8" s="184">
        <f t="shared" ref="BM8:BN8" si="8">SUM(BM9:BM10)</f>
        <v>13594.720000000001</v>
      </c>
      <c r="BN8" s="184">
        <f t="shared" si="8"/>
        <v>14290.78</v>
      </c>
      <c r="BO8" s="184">
        <f t="shared" ref="BO8:BR8" si="9">SUM(BO9:BO10)</f>
        <v>12661.11</v>
      </c>
      <c r="BP8" s="184">
        <f t="shared" si="9"/>
        <v>15006.61</v>
      </c>
      <c r="BQ8" s="184">
        <f t="shared" si="9"/>
        <v>14419.86</v>
      </c>
      <c r="BR8" s="184">
        <f t="shared" si="9"/>
        <v>11379.82</v>
      </c>
      <c r="BS8" s="184">
        <f t="shared" ref="BS8:BT8" si="10">SUM(BS9:BS10)</f>
        <v>12777.25</v>
      </c>
      <c r="BT8" s="192">
        <f t="shared" si="10"/>
        <v>10024.31</v>
      </c>
      <c r="BU8" s="530">
        <f t="shared" ref="BU8:BV8" si="11">SUM(BU9:BU10)</f>
        <v>14464.439999999999</v>
      </c>
      <c r="BV8" s="192">
        <f t="shared" si="11"/>
        <v>15916</v>
      </c>
      <c r="BW8" s="192">
        <f t="shared" ref="BW8:BY8" si="12">SUM(BW9:BW10)</f>
        <v>14535</v>
      </c>
      <c r="BX8" s="192">
        <f t="shared" ref="BX8" si="13">SUM(BX9:BX10)</f>
        <v>15594</v>
      </c>
      <c r="BY8" s="192">
        <f t="shared" si="12"/>
        <v>13910</v>
      </c>
      <c r="BZ8" s="192">
        <f t="shared" ref="BZ8:CC8" si="14">SUM(BZ9:BZ10)</f>
        <v>12127</v>
      </c>
      <c r="CA8" s="192">
        <f t="shared" ref="CA8:CB8" si="15">SUM(CA9:CA10)</f>
        <v>11113</v>
      </c>
      <c r="CB8" s="192">
        <f t="shared" si="15"/>
        <v>11326</v>
      </c>
      <c r="CC8" s="192">
        <f t="shared" si="14"/>
        <v>11402</v>
      </c>
      <c r="CD8" s="192">
        <f t="shared" ref="CD8:CG8" si="16">SUM(CD9:CD10)</f>
        <v>12635</v>
      </c>
      <c r="CE8" s="192">
        <f t="shared" ref="CE8:CF8" si="17">SUM(CE9:CE10)</f>
        <v>13396</v>
      </c>
      <c r="CF8" s="192">
        <f t="shared" si="17"/>
        <v>9862</v>
      </c>
      <c r="CG8" s="192">
        <f t="shared" si="16"/>
        <v>14259</v>
      </c>
      <c r="CH8" s="508">
        <f>+IFERROR(CG8/BU8-1,"-")</f>
        <v>-1.4203107759443112E-2</v>
      </c>
      <c r="CI8" s="121"/>
      <c r="CK8" s="44"/>
    </row>
    <row r="9" spans="1:89">
      <c r="A9" s="185" t="s">
        <v>211</v>
      </c>
      <c r="B9" s="186">
        <v>6021.36</v>
      </c>
      <c r="C9" s="187">
        <v>5617.97</v>
      </c>
      <c r="D9" s="187">
        <v>6322.27</v>
      </c>
      <c r="E9" s="187">
        <v>6107.19</v>
      </c>
      <c r="F9" s="187">
        <v>6486.26</v>
      </c>
      <c r="G9" s="187">
        <v>5355.4</v>
      </c>
      <c r="H9" s="187">
        <v>5734.1</v>
      </c>
      <c r="I9" s="187">
        <v>5664.64</v>
      </c>
      <c r="J9" s="187">
        <v>4342.7</v>
      </c>
      <c r="K9" s="187">
        <v>5985.49</v>
      </c>
      <c r="L9" s="187">
        <v>5888.87</v>
      </c>
      <c r="M9" s="187">
        <v>5241.24</v>
      </c>
      <c r="N9" s="186">
        <v>7709.2569999999996</v>
      </c>
      <c r="O9" s="187">
        <v>6552.625</v>
      </c>
      <c r="P9" s="187">
        <v>6655.2759999999998</v>
      </c>
      <c r="Q9" s="187">
        <v>2972.4580000000001</v>
      </c>
      <c r="R9" s="187">
        <v>3727.5410000000002</v>
      </c>
      <c r="S9" s="187">
        <v>3873.1129999999998</v>
      </c>
      <c r="T9" s="187">
        <v>5080.4579999999996</v>
      </c>
      <c r="U9" s="187">
        <v>4793.2309999999998</v>
      </c>
      <c r="V9" s="187">
        <v>5016.2120000000004</v>
      </c>
      <c r="W9" s="187">
        <v>7253.9040000000005</v>
      </c>
      <c r="X9" s="187">
        <v>5612.8729999999996</v>
      </c>
      <c r="Y9" s="187">
        <v>5506.62</v>
      </c>
      <c r="Z9" s="186">
        <v>6481</v>
      </c>
      <c r="AA9" s="187">
        <v>6368</v>
      </c>
      <c r="AB9" s="187">
        <v>5028</v>
      </c>
      <c r="AC9" s="187">
        <v>3737</v>
      </c>
      <c r="AD9" s="187">
        <v>3858</v>
      </c>
      <c r="AE9" s="187">
        <v>3714</v>
      </c>
      <c r="AF9" s="187">
        <v>4458</v>
      </c>
      <c r="AG9" s="187">
        <v>4243</v>
      </c>
      <c r="AH9" s="187">
        <v>4354</v>
      </c>
      <c r="AI9" s="187">
        <v>4416</v>
      </c>
      <c r="AJ9" s="187">
        <v>4414</v>
      </c>
      <c r="AK9" s="187">
        <v>5352</v>
      </c>
      <c r="AL9" s="186">
        <v>4520</v>
      </c>
      <c r="AM9" s="187">
        <v>4180</v>
      </c>
      <c r="AN9" s="187">
        <v>4694</v>
      </c>
      <c r="AO9" s="187">
        <v>5382</v>
      </c>
      <c r="AP9" s="187">
        <v>4537</v>
      </c>
      <c r="AQ9" s="187">
        <v>4902</v>
      </c>
      <c r="AR9" s="187">
        <v>4352</v>
      </c>
      <c r="AS9" s="187">
        <v>4230</v>
      </c>
      <c r="AT9" s="187">
        <v>3205</v>
      </c>
      <c r="AU9" s="187">
        <v>6868</v>
      </c>
      <c r="AV9" s="187">
        <v>6502</v>
      </c>
      <c r="AW9" s="187">
        <v>5496</v>
      </c>
      <c r="AX9" s="186">
        <v>5638</v>
      </c>
      <c r="AY9" s="187">
        <v>5553</v>
      </c>
      <c r="AZ9" s="187">
        <v>7663</v>
      </c>
      <c r="BA9" s="187">
        <v>6355</v>
      </c>
      <c r="BB9" s="187">
        <v>4838</v>
      </c>
      <c r="BC9" s="187">
        <v>4239</v>
      </c>
      <c r="BD9" s="187">
        <v>5666</v>
      </c>
      <c r="BE9" s="187">
        <v>6374</v>
      </c>
      <c r="BF9" s="187">
        <v>6099</v>
      </c>
      <c r="BG9" s="187">
        <v>4935</v>
      </c>
      <c r="BH9" s="187">
        <v>5345</v>
      </c>
      <c r="BI9" s="187">
        <v>7320</v>
      </c>
      <c r="BJ9" s="186">
        <v>7401</v>
      </c>
      <c r="BK9" s="187">
        <v>5397.59</v>
      </c>
      <c r="BL9" s="187">
        <v>7015.97</v>
      </c>
      <c r="BM9" s="187">
        <v>6652.58</v>
      </c>
      <c r="BN9" s="187">
        <v>7628.02</v>
      </c>
      <c r="BO9" s="187">
        <v>6631.98</v>
      </c>
      <c r="BP9" s="187">
        <v>8277.91</v>
      </c>
      <c r="BQ9" s="187">
        <v>7685.23</v>
      </c>
      <c r="BR9" s="187">
        <v>5462.57</v>
      </c>
      <c r="BS9" s="187">
        <v>6898.73</v>
      </c>
      <c r="BT9" s="187">
        <v>4831.83</v>
      </c>
      <c r="BU9" s="531">
        <v>7403.87</v>
      </c>
      <c r="BV9" s="187">
        <v>8856</v>
      </c>
      <c r="BW9" s="187">
        <v>7784</v>
      </c>
      <c r="BX9" s="187">
        <v>8356</v>
      </c>
      <c r="BY9" s="187">
        <v>7143</v>
      </c>
      <c r="BZ9" s="187">
        <v>5940</v>
      </c>
      <c r="CA9" s="187">
        <v>6019</v>
      </c>
      <c r="CB9" s="187">
        <v>5780</v>
      </c>
      <c r="CC9" s="187">
        <v>5789</v>
      </c>
      <c r="CD9" s="187">
        <v>6852</v>
      </c>
      <c r="CE9" s="187">
        <v>7011</v>
      </c>
      <c r="CF9" s="187">
        <v>4756</v>
      </c>
      <c r="CG9" s="187">
        <v>6747</v>
      </c>
      <c r="CH9" s="528">
        <f t="shared" ref="CH9:CH10" si="18">+IFERROR(CG9/BU9-1,"-")</f>
        <v>-8.8719818149157081E-2</v>
      </c>
      <c r="CI9" s="121"/>
      <c r="CK9" s="44"/>
    </row>
    <row r="10" spans="1:89">
      <c r="A10" s="188" t="s">
        <v>212</v>
      </c>
      <c r="B10" s="189">
        <v>6297.37</v>
      </c>
      <c r="C10" s="190">
        <v>6283.38</v>
      </c>
      <c r="D10" s="190">
        <v>6725.45</v>
      </c>
      <c r="E10" s="190">
        <v>6436.16</v>
      </c>
      <c r="F10" s="190">
        <v>6814.49</v>
      </c>
      <c r="G10" s="190">
        <v>6536.83</v>
      </c>
      <c r="H10" s="190">
        <v>6143.29</v>
      </c>
      <c r="I10" s="190">
        <v>6817.15</v>
      </c>
      <c r="J10" s="190">
        <v>5664.85</v>
      </c>
      <c r="K10" s="190">
        <v>6750.11</v>
      </c>
      <c r="L10" s="190">
        <v>6531.28</v>
      </c>
      <c r="M10" s="190">
        <v>7005.31</v>
      </c>
      <c r="N10" s="189">
        <v>7450.2860000000001</v>
      </c>
      <c r="O10" s="190">
        <v>7555.4520000000002</v>
      </c>
      <c r="P10" s="190">
        <v>6452.424</v>
      </c>
      <c r="Q10" s="190">
        <v>1300.0129999999999</v>
      </c>
      <c r="R10" s="190">
        <v>3088.3939999999998</v>
      </c>
      <c r="S10" s="190">
        <v>4415.8900000000003</v>
      </c>
      <c r="T10" s="190">
        <v>5735.933</v>
      </c>
      <c r="U10" s="190">
        <v>6082.5429999999997</v>
      </c>
      <c r="V10" s="190">
        <v>6315.1809999999996</v>
      </c>
      <c r="W10" s="190">
        <v>7162.1419999999998</v>
      </c>
      <c r="X10" s="190">
        <v>6767.5140000000001</v>
      </c>
      <c r="Y10" s="190">
        <v>7693.2619999999997</v>
      </c>
      <c r="Z10" s="189">
        <v>8149</v>
      </c>
      <c r="AA10" s="190">
        <v>7003</v>
      </c>
      <c r="AB10" s="190">
        <v>7878</v>
      </c>
      <c r="AC10" s="190">
        <v>7052</v>
      </c>
      <c r="AD10" s="190">
        <v>6747</v>
      </c>
      <c r="AE10" s="190">
        <v>5771</v>
      </c>
      <c r="AF10" s="190">
        <v>6031</v>
      </c>
      <c r="AG10" s="190">
        <v>5496</v>
      </c>
      <c r="AH10" s="190">
        <v>5944</v>
      </c>
      <c r="AI10" s="190">
        <v>7471</v>
      </c>
      <c r="AJ10" s="190">
        <v>7520</v>
      </c>
      <c r="AK10" s="190">
        <v>7558</v>
      </c>
      <c r="AL10" s="189">
        <v>8126</v>
      </c>
      <c r="AM10" s="190">
        <v>7183</v>
      </c>
      <c r="AN10" s="190">
        <v>7702</v>
      </c>
      <c r="AO10" s="190">
        <v>8287</v>
      </c>
      <c r="AP10" s="190">
        <v>6739</v>
      </c>
      <c r="AQ10" s="190">
        <v>6395</v>
      </c>
      <c r="AR10" s="190">
        <v>5962</v>
      </c>
      <c r="AS10" s="190">
        <v>5818</v>
      </c>
      <c r="AT10" s="190">
        <v>5634</v>
      </c>
      <c r="AU10" s="190">
        <v>7421</v>
      </c>
      <c r="AV10" s="190">
        <v>7013</v>
      </c>
      <c r="AW10" s="190">
        <v>7235</v>
      </c>
      <c r="AX10" s="189">
        <v>7474</v>
      </c>
      <c r="AY10" s="190">
        <v>7490</v>
      </c>
      <c r="AZ10" s="190">
        <v>8400</v>
      </c>
      <c r="BA10" s="190">
        <v>7537</v>
      </c>
      <c r="BB10" s="190">
        <v>6026</v>
      </c>
      <c r="BC10" s="190">
        <v>5476</v>
      </c>
      <c r="BD10" s="190">
        <v>6681</v>
      </c>
      <c r="BE10" s="190">
        <v>6501</v>
      </c>
      <c r="BF10" s="190">
        <v>5930</v>
      </c>
      <c r="BG10" s="190">
        <v>6570</v>
      </c>
      <c r="BH10" s="190">
        <v>6465</v>
      </c>
      <c r="BI10" s="190">
        <v>7353</v>
      </c>
      <c r="BJ10" s="189">
        <v>7483</v>
      </c>
      <c r="BK10" s="190">
        <v>7150.02</v>
      </c>
      <c r="BL10" s="190">
        <v>8166.55</v>
      </c>
      <c r="BM10" s="190">
        <v>6942.14</v>
      </c>
      <c r="BN10" s="190">
        <v>6662.76</v>
      </c>
      <c r="BO10" s="190">
        <v>6029.13</v>
      </c>
      <c r="BP10" s="190">
        <v>6728.7</v>
      </c>
      <c r="BQ10" s="190">
        <v>6734.63</v>
      </c>
      <c r="BR10" s="190">
        <v>5917.25</v>
      </c>
      <c r="BS10" s="190">
        <v>5878.52</v>
      </c>
      <c r="BT10" s="190">
        <v>5192.4799999999996</v>
      </c>
      <c r="BU10" s="532">
        <v>7060.57</v>
      </c>
      <c r="BV10" s="190">
        <v>7060</v>
      </c>
      <c r="BW10" s="190">
        <v>6751</v>
      </c>
      <c r="BX10" s="190">
        <v>7238</v>
      </c>
      <c r="BY10" s="190">
        <v>6767</v>
      </c>
      <c r="BZ10" s="190">
        <v>6187</v>
      </c>
      <c r="CA10" s="190">
        <v>5094</v>
      </c>
      <c r="CB10" s="190">
        <v>5546</v>
      </c>
      <c r="CC10" s="190">
        <v>5613</v>
      </c>
      <c r="CD10" s="190">
        <v>5783</v>
      </c>
      <c r="CE10" s="190">
        <v>6385</v>
      </c>
      <c r="CF10" s="190">
        <v>5106</v>
      </c>
      <c r="CG10" s="190">
        <v>7512</v>
      </c>
      <c r="CH10" s="529">
        <f t="shared" si="18"/>
        <v>6.3936764312229721E-2</v>
      </c>
      <c r="CI10" s="121"/>
      <c r="CK10" s="44"/>
    </row>
    <row r="11" spans="1:89">
      <c r="A11" s="71" t="s">
        <v>59</v>
      </c>
    </row>
    <row r="12" spans="1:89">
      <c r="A12" s="95" t="s">
        <v>207</v>
      </c>
    </row>
    <row r="13" spans="1:89">
      <c r="A13" s="71" t="s">
        <v>61</v>
      </c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7"/>
      <c r="CA13" s="187"/>
      <c r="CB13" s="187"/>
      <c r="CC13" s="187"/>
      <c r="CD13" s="187"/>
      <c r="CE13" s="187"/>
      <c r="CF13" s="187"/>
      <c r="CG13" s="187"/>
    </row>
    <row r="14" spans="1:89"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</row>
    <row r="15" spans="1:89"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93"/>
      <c r="BW15" s="193"/>
      <c r="BX15" s="193"/>
      <c r="BY15" s="193"/>
      <c r="BZ15" s="193"/>
      <c r="CA15" s="193"/>
      <c r="CB15" s="193"/>
      <c r="CC15" s="193"/>
      <c r="CD15" s="193"/>
      <c r="CE15" s="193"/>
      <c r="CF15" s="193"/>
      <c r="CG15" s="193"/>
    </row>
    <row r="16" spans="1:89">
      <c r="BR16" s="193"/>
      <c r="BS16" s="193"/>
      <c r="BT16" s="193"/>
      <c r="BU16" s="193"/>
      <c r="BV16" s="193"/>
      <c r="BW16" s="193"/>
      <c r="BX16" s="193"/>
      <c r="BY16" s="193"/>
      <c r="BZ16" s="193"/>
      <c r="CA16" s="193"/>
      <c r="CB16" s="193"/>
      <c r="CC16" s="193"/>
      <c r="CD16" s="193"/>
      <c r="CE16" s="193"/>
      <c r="CF16" s="193"/>
      <c r="CG16" s="193"/>
    </row>
    <row r="17" spans="62:73">
      <c r="BJ17" s="550"/>
      <c r="BK17" s="550"/>
      <c r="BL17" s="550"/>
      <c r="BM17" s="550"/>
      <c r="BN17" s="550"/>
      <c r="BO17" s="550"/>
      <c r="BP17" s="550"/>
      <c r="BQ17" s="550"/>
      <c r="BR17" s="550"/>
      <c r="BS17" s="550"/>
      <c r="BT17" s="550"/>
      <c r="BU17" s="550"/>
    </row>
    <row r="18" spans="62:73">
      <c r="BJ18" s="550"/>
      <c r="BK18" s="550"/>
      <c r="BL18" s="550"/>
      <c r="BM18" s="550"/>
      <c r="BN18" s="550"/>
    </row>
    <row r="21" spans="62:73"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</row>
  </sheetData>
  <mergeCells count="8">
    <mergeCell ref="AX6:BI6"/>
    <mergeCell ref="BV6:CH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Q42"/>
  <sheetViews>
    <sheetView showGridLines="0" zoomScale="90" zoomScaleNormal="90" workbookViewId="0">
      <pane xSplit="1" ySplit="7" topLeftCell="CE8" activePane="bottomRight" state="frozen"/>
      <selection pane="topRight"/>
      <selection pane="bottomLeft"/>
      <selection pane="bottomRight" activeCell="CG9" activeCellId="2" sqref="A9:A23 BU9:BU23 CG9:CG23"/>
    </sheetView>
  </sheetViews>
  <sheetFormatPr baseColWidth="10" defaultColWidth="11" defaultRowHeight="15"/>
  <cols>
    <col min="1" max="1" width="14" style="45" customWidth="1"/>
    <col min="2" max="2" width="10.140625" style="45" customWidth="1"/>
    <col min="3" max="3" width="8.85546875" style="45" customWidth="1"/>
    <col min="4" max="7" width="9.28515625" style="45" customWidth="1"/>
    <col min="8" max="8" width="8.85546875" style="45" customWidth="1"/>
    <col min="9" max="12" width="9.28515625" style="45" customWidth="1"/>
    <col min="13" max="13" width="8.85546875" style="45" customWidth="1"/>
    <col min="14" max="18" width="11.42578125" style="45"/>
    <col min="19" max="19" width="11.5703125" style="45"/>
    <col min="20" max="21" width="11.42578125" style="45"/>
    <col min="22" max="22" width="11.5703125" style="45"/>
    <col min="23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4" width="11.42578125" style="45"/>
    <col min="35" max="36" width="11.5703125" style="45"/>
    <col min="37" max="41" width="11.42578125" style="45"/>
    <col min="42" max="42" width="11.5703125" style="45"/>
    <col min="43" max="58" width="11.42578125" style="45"/>
    <col min="59" max="85" width="11.140625" style="45" customWidth="1"/>
    <col min="86" max="86" width="12.7109375" style="45" customWidth="1"/>
    <col min="88" max="88" width="15.85546875" customWidth="1"/>
  </cols>
  <sheetData>
    <row r="1" spans="1:89">
      <c r="A1" s="74" t="s">
        <v>30</v>
      </c>
    </row>
    <row r="2" spans="1:89">
      <c r="A2" s="74"/>
    </row>
    <row r="3" spans="1:89" ht="14.25" customHeight="1">
      <c r="A3" s="75" t="s">
        <v>213</v>
      </c>
    </row>
    <row r="4" spans="1:89">
      <c r="A4" s="130" t="s">
        <v>214</v>
      </c>
    </row>
    <row r="5" spans="1:89">
      <c r="A5" s="130" t="s">
        <v>181</v>
      </c>
    </row>
    <row r="6" spans="1:89">
      <c r="A6" s="670" t="s">
        <v>215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86"/>
      <c r="BJ6" s="679">
        <v>2024</v>
      </c>
      <c r="BK6" s="679"/>
      <c r="BL6" s="679"/>
      <c r="BM6" s="679"/>
      <c r="BN6" s="679"/>
      <c r="BO6" s="679"/>
      <c r="BP6" s="679"/>
      <c r="BQ6" s="679"/>
      <c r="BR6" s="679"/>
      <c r="BS6" s="679"/>
      <c r="BT6" s="679"/>
      <c r="BU6" s="679"/>
      <c r="BV6" s="679">
        <v>2025</v>
      </c>
      <c r="BW6" s="680"/>
      <c r="BX6" s="680"/>
      <c r="BY6" s="680"/>
      <c r="BZ6" s="680"/>
      <c r="CA6" s="680"/>
      <c r="CB6" s="680"/>
      <c r="CC6" s="680"/>
      <c r="CD6" s="680"/>
      <c r="CE6" s="680"/>
      <c r="CF6" s="680"/>
      <c r="CG6" s="680"/>
      <c r="CH6" s="681"/>
    </row>
    <row r="7" spans="1:89" ht="25.5">
      <c r="A7" s="687"/>
      <c r="B7" s="163" t="s">
        <v>35</v>
      </c>
      <c r="C7" s="164" t="s">
        <v>36</v>
      </c>
      <c r="D7" s="164" t="s">
        <v>37</v>
      </c>
      <c r="E7" s="164" t="s">
        <v>38</v>
      </c>
      <c r="F7" s="165" t="s">
        <v>39</v>
      </c>
      <c r="G7" s="164" t="s">
        <v>40</v>
      </c>
      <c r="H7" s="165" t="s">
        <v>41</v>
      </c>
      <c r="I7" s="164" t="s">
        <v>42</v>
      </c>
      <c r="J7" s="164" t="s">
        <v>43</v>
      </c>
      <c r="K7" s="164" t="s">
        <v>44</v>
      </c>
      <c r="L7" s="164" t="s">
        <v>45</v>
      </c>
      <c r="M7" s="164" t="s">
        <v>46</v>
      </c>
      <c r="N7" s="163" t="s">
        <v>35</v>
      </c>
      <c r="O7" s="164" t="s">
        <v>36</v>
      </c>
      <c r="P7" s="164" t="s">
        <v>37</v>
      </c>
      <c r="Q7" s="164" t="s">
        <v>38</v>
      </c>
      <c r="R7" s="165" t="s">
        <v>39</v>
      </c>
      <c r="S7" s="164" t="s">
        <v>40</v>
      </c>
      <c r="T7" s="165" t="s">
        <v>41</v>
      </c>
      <c r="U7" s="164" t="s">
        <v>42</v>
      </c>
      <c r="V7" s="164" t="s">
        <v>43</v>
      </c>
      <c r="W7" s="164" t="s">
        <v>44</v>
      </c>
      <c r="X7" s="164" t="s">
        <v>45</v>
      </c>
      <c r="Y7" s="168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7" t="s">
        <v>39</v>
      </c>
      <c r="CA7" s="563" t="s">
        <v>40</v>
      </c>
      <c r="CB7" s="586" t="s">
        <v>41</v>
      </c>
      <c r="CC7" s="589" t="s">
        <v>42</v>
      </c>
      <c r="CD7" s="599" t="s">
        <v>43</v>
      </c>
      <c r="CE7" s="623" t="s">
        <v>44</v>
      </c>
      <c r="CF7" s="631" t="s">
        <v>45</v>
      </c>
      <c r="CG7" s="631" t="s">
        <v>46</v>
      </c>
      <c r="CH7" s="41" t="str">
        <f>'Cdr 16'!CH7</f>
        <v>Var. % 
Dic 25/24</v>
      </c>
    </row>
    <row r="8" spans="1:89">
      <c r="A8" s="146" t="s">
        <v>48</v>
      </c>
      <c r="B8" s="147">
        <f t="shared" ref="B8:AK8" si="0">+SUM(B9:B23)</f>
        <v>6021.3600000000006</v>
      </c>
      <c r="C8" s="148">
        <f t="shared" si="0"/>
        <v>5617.9699999999993</v>
      </c>
      <c r="D8" s="148">
        <f t="shared" si="0"/>
        <v>6322.2699999999995</v>
      </c>
      <c r="E8" s="148">
        <f t="shared" si="0"/>
        <v>6107.1899999999987</v>
      </c>
      <c r="F8" s="148">
        <f t="shared" si="0"/>
        <v>6486.26</v>
      </c>
      <c r="G8" s="148">
        <f t="shared" si="0"/>
        <v>5355.4000000000015</v>
      </c>
      <c r="H8" s="148">
        <f t="shared" si="0"/>
        <v>5734.1</v>
      </c>
      <c r="I8" s="148">
        <f t="shared" si="0"/>
        <v>5664.64</v>
      </c>
      <c r="J8" s="148">
        <f t="shared" si="0"/>
        <v>4342.7000000000007</v>
      </c>
      <c r="K8" s="148">
        <f t="shared" si="0"/>
        <v>5985.4900000000007</v>
      </c>
      <c r="L8" s="148">
        <f t="shared" si="0"/>
        <v>5888.869999999999</v>
      </c>
      <c r="M8" s="148">
        <f t="shared" si="0"/>
        <v>5241.24</v>
      </c>
      <c r="N8" s="147">
        <f t="shared" si="0"/>
        <v>7709.2570000000014</v>
      </c>
      <c r="O8" s="148">
        <f t="shared" si="0"/>
        <v>6552.625</v>
      </c>
      <c r="P8" s="148">
        <f t="shared" si="0"/>
        <v>6655.2760000000007</v>
      </c>
      <c r="Q8" s="148">
        <f t="shared" si="0"/>
        <v>2972.4579999999992</v>
      </c>
      <c r="R8" s="148">
        <f t="shared" si="0"/>
        <v>3727.5410000000002</v>
      </c>
      <c r="S8" s="148">
        <f t="shared" si="0"/>
        <v>3873.1129999999989</v>
      </c>
      <c r="T8" s="148">
        <f t="shared" si="0"/>
        <v>5080.4580000000005</v>
      </c>
      <c r="U8" s="148">
        <f t="shared" si="0"/>
        <v>4793.2309999999998</v>
      </c>
      <c r="V8" s="148">
        <f t="shared" si="0"/>
        <v>5016.2120000000014</v>
      </c>
      <c r="W8" s="148">
        <f t="shared" si="0"/>
        <v>7253.9040000000014</v>
      </c>
      <c r="X8" s="148">
        <f t="shared" si="0"/>
        <v>5612.8729999999987</v>
      </c>
      <c r="Y8" s="148">
        <f t="shared" si="0"/>
        <v>5506.62</v>
      </c>
      <c r="Z8" s="147">
        <f t="shared" si="0"/>
        <v>6481</v>
      </c>
      <c r="AA8" s="148">
        <f t="shared" si="0"/>
        <v>6368</v>
      </c>
      <c r="AB8" s="148">
        <f t="shared" si="0"/>
        <v>5028</v>
      </c>
      <c r="AC8" s="148">
        <f t="shared" si="0"/>
        <v>3737</v>
      </c>
      <c r="AD8" s="148">
        <f t="shared" si="0"/>
        <v>3858</v>
      </c>
      <c r="AE8" s="148">
        <f t="shared" si="0"/>
        <v>3717</v>
      </c>
      <c r="AF8" s="148">
        <f t="shared" si="0"/>
        <v>4458</v>
      </c>
      <c r="AG8" s="148">
        <f t="shared" si="0"/>
        <v>4243</v>
      </c>
      <c r="AH8" s="148">
        <f t="shared" si="0"/>
        <v>4354</v>
      </c>
      <c r="AI8" s="148">
        <f t="shared" si="0"/>
        <v>4416</v>
      </c>
      <c r="AJ8" s="148">
        <f t="shared" si="0"/>
        <v>4414</v>
      </c>
      <c r="AK8" s="148">
        <f t="shared" si="0"/>
        <v>5352</v>
      </c>
      <c r="AL8" s="147">
        <f t="shared" ref="AL8:AT8" si="1">+SUM(AL9:AL23)</f>
        <v>4520</v>
      </c>
      <c r="AM8" s="148">
        <f t="shared" si="1"/>
        <v>4179</v>
      </c>
      <c r="AN8" s="148">
        <f t="shared" si="1"/>
        <v>4692</v>
      </c>
      <c r="AO8" s="148">
        <f t="shared" si="1"/>
        <v>5382</v>
      </c>
      <c r="AP8" s="148">
        <f t="shared" si="1"/>
        <v>4537</v>
      </c>
      <c r="AQ8" s="148">
        <f t="shared" si="1"/>
        <v>4902</v>
      </c>
      <c r="AR8" s="148">
        <f t="shared" si="1"/>
        <v>4352</v>
      </c>
      <c r="AS8" s="148">
        <f t="shared" si="1"/>
        <v>4232</v>
      </c>
      <c r="AT8" s="148">
        <f t="shared" si="1"/>
        <v>3205</v>
      </c>
      <c r="AU8" s="148">
        <f t="shared" ref="AU8:AZ8" si="2">+SUM(AU9:AU23)</f>
        <v>6868</v>
      </c>
      <c r="AV8" s="148">
        <f t="shared" si="2"/>
        <v>6502</v>
      </c>
      <c r="AW8" s="148">
        <f t="shared" si="2"/>
        <v>5496</v>
      </c>
      <c r="AX8" s="147">
        <f t="shared" si="2"/>
        <v>5638</v>
      </c>
      <c r="AY8" s="148">
        <f t="shared" si="2"/>
        <v>5553</v>
      </c>
      <c r="AZ8" s="148">
        <f t="shared" si="2"/>
        <v>7663</v>
      </c>
      <c r="BA8" s="148">
        <f t="shared" ref="BA8:BC8" si="3">+SUM(BA9:BA23)</f>
        <v>6355</v>
      </c>
      <c r="BB8" s="148">
        <f t="shared" ref="BB8" si="4">+SUM(BB9:BB23)</f>
        <v>4838</v>
      </c>
      <c r="BC8" s="148">
        <f t="shared" si="3"/>
        <v>4239.2</v>
      </c>
      <c r="BD8" s="148">
        <f t="shared" ref="BD8:BI8" si="5">+SUM(BD9:BD23)</f>
        <v>5666</v>
      </c>
      <c r="BE8" s="148">
        <f t="shared" si="5"/>
        <v>6374</v>
      </c>
      <c r="BF8" s="148">
        <f t="shared" si="5"/>
        <v>6099</v>
      </c>
      <c r="BG8" s="148">
        <f t="shared" si="5"/>
        <v>4935</v>
      </c>
      <c r="BH8" s="148">
        <f t="shared" si="5"/>
        <v>5345</v>
      </c>
      <c r="BI8" s="162">
        <f t="shared" si="5"/>
        <v>7320</v>
      </c>
      <c r="BJ8" s="148">
        <f t="shared" ref="BJ8:BM8" si="6">+SUM(BJ9:BJ23)</f>
        <v>7400.8949999999932</v>
      </c>
      <c r="BK8" s="148">
        <f t="shared" si="6"/>
        <v>5397.5849999999973</v>
      </c>
      <c r="BL8" s="148">
        <f t="shared" si="6"/>
        <v>7105.0959999999941</v>
      </c>
      <c r="BM8" s="148">
        <f t="shared" si="6"/>
        <v>7288.6400000000094</v>
      </c>
      <c r="BN8" s="148">
        <f t="shared" ref="BN8:BR8" si="7">+SUM(BN9:BN23)</f>
        <v>7628.0259999999935</v>
      </c>
      <c r="BO8" s="148">
        <f t="shared" si="7"/>
        <v>6631.9759999999987</v>
      </c>
      <c r="BP8" s="148">
        <f t="shared" si="7"/>
        <v>8277.91</v>
      </c>
      <c r="BQ8" s="148">
        <f t="shared" si="7"/>
        <v>7685.2299999999977</v>
      </c>
      <c r="BR8" s="148">
        <f t="shared" si="7"/>
        <v>5462.5700000000033</v>
      </c>
      <c r="BS8" s="148">
        <f t="shared" ref="BS8:BT8" si="8">+SUM(BS9:BS23)</f>
        <v>6898.7300000000059</v>
      </c>
      <c r="BT8" s="148">
        <f t="shared" si="8"/>
        <v>4831.8300000000008</v>
      </c>
      <c r="BU8" s="162">
        <f t="shared" ref="BU8:BV8" si="9">+SUM(BU9:BU23)</f>
        <v>7403.8680000000095</v>
      </c>
      <c r="BV8" s="148">
        <f t="shared" si="9"/>
        <v>8856</v>
      </c>
      <c r="BW8" s="148">
        <f t="shared" ref="BW8:BY8" si="10">+SUM(BW9:BW23)</f>
        <v>7784</v>
      </c>
      <c r="BX8" s="148">
        <f t="shared" ref="BX8" si="11">+SUM(BX9:BX23)</f>
        <v>8356</v>
      </c>
      <c r="BY8" s="148">
        <f t="shared" si="10"/>
        <v>7143</v>
      </c>
      <c r="BZ8" s="148">
        <f t="shared" ref="BZ8:CC8" si="12">+SUM(BZ9:BZ23)</f>
        <v>5940</v>
      </c>
      <c r="CA8" s="148">
        <f t="shared" ref="CA8:CB8" si="13">+SUM(CA9:CA23)</f>
        <v>6019</v>
      </c>
      <c r="CB8" s="148">
        <f t="shared" si="13"/>
        <v>5780</v>
      </c>
      <c r="CC8" s="148">
        <f t="shared" si="12"/>
        <v>5789</v>
      </c>
      <c r="CD8" s="148">
        <f t="shared" ref="CD8:CG8" si="14">+SUM(CD9:CD23)</f>
        <v>6852</v>
      </c>
      <c r="CE8" s="148">
        <f t="shared" ref="CE8:CF8" si="15">+SUM(CE9:CE23)</f>
        <v>7011</v>
      </c>
      <c r="CF8" s="148">
        <f t="shared" si="15"/>
        <v>4756</v>
      </c>
      <c r="CG8" s="148">
        <f t="shared" si="14"/>
        <v>6747</v>
      </c>
      <c r="CH8" s="508">
        <f>+IFERROR(CG8/BU8-1,"-")</f>
        <v>-8.8719571985887424E-2</v>
      </c>
      <c r="CI8" s="166"/>
      <c r="CJ8" s="166"/>
      <c r="CK8" s="547"/>
    </row>
    <row r="9" spans="1:89">
      <c r="A9" s="132" t="s">
        <v>69</v>
      </c>
      <c r="B9" s="108">
        <v>1138.31</v>
      </c>
      <c r="C9" s="109">
        <v>1106.3499999999999</v>
      </c>
      <c r="D9" s="109">
        <v>1641.2</v>
      </c>
      <c r="E9" s="109">
        <v>2281.27</v>
      </c>
      <c r="F9" s="109">
        <v>2541.0700000000002</v>
      </c>
      <c r="G9" s="109">
        <v>1227.73</v>
      </c>
      <c r="H9" s="109">
        <v>428.83</v>
      </c>
      <c r="I9" s="109">
        <v>432.25</v>
      </c>
      <c r="J9" s="109">
        <v>300.68</v>
      </c>
      <c r="K9" s="109">
        <v>1398.69</v>
      </c>
      <c r="L9" s="109">
        <v>2219.21</v>
      </c>
      <c r="M9" s="109">
        <v>1980.18</v>
      </c>
      <c r="N9" s="108">
        <v>2842.92</v>
      </c>
      <c r="O9" s="109">
        <v>2281.0770000000002</v>
      </c>
      <c r="P9" s="109">
        <v>3681.4059999999999</v>
      </c>
      <c r="Q9" s="109">
        <v>1821.81</v>
      </c>
      <c r="R9" s="109">
        <v>1999.279</v>
      </c>
      <c r="S9" s="109">
        <v>1530.402</v>
      </c>
      <c r="T9" s="109">
        <v>1375.3430000000001</v>
      </c>
      <c r="U9" s="109">
        <v>888.572</v>
      </c>
      <c r="V9" s="109">
        <v>1819.567</v>
      </c>
      <c r="W9" s="109">
        <v>3648.5990000000002</v>
      </c>
      <c r="X9" s="109">
        <v>1670.769</v>
      </c>
      <c r="Y9" s="109">
        <v>1447.748</v>
      </c>
      <c r="Z9" s="108">
        <v>1428</v>
      </c>
      <c r="AA9" s="109">
        <v>1538</v>
      </c>
      <c r="AB9" s="109">
        <v>1269</v>
      </c>
      <c r="AC9" s="109">
        <v>968</v>
      </c>
      <c r="AD9" s="109">
        <v>817</v>
      </c>
      <c r="AE9" s="109">
        <v>470</v>
      </c>
      <c r="AF9" s="109">
        <v>330</v>
      </c>
      <c r="AG9" s="109">
        <v>261</v>
      </c>
      <c r="AH9" s="109">
        <v>198</v>
      </c>
      <c r="AI9" s="109">
        <v>894</v>
      </c>
      <c r="AJ9" s="109">
        <v>656</v>
      </c>
      <c r="AK9" s="109">
        <v>110</v>
      </c>
      <c r="AL9" s="108">
        <v>528</v>
      </c>
      <c r="AM9" s="109">
        <v>701</v>
      </c>
      <c r="AN9" s="109">
        <v>760</v>
      </c>
      <c r="AO9" s="109">
        <v>1538</v>
      </c>
      <c r="AP9" s="109">
        <v>854</v>
      </c>
      <c r="AQ9" s="109">
        <v>759</v>
      </c>
      <c r="AR9" s="109">
        <v>1412</v>
      </c>
      <c r="AS9" s="109">
        <v>796</v>
      </c>
      <c r="AT9" s="109">
        <v>416</v>
      </c>
      <c r="AU9" s="109">
        <v>4024</v>
      </c>
      <c r="AV9" s="109">
        <v>386</v>
      </c>
      <c r="AW9" s="109">
        <v>249</v>
      </c>
      <c r="AX9" s="108">
        <v>921</v>
      </c>
      <c r="AY9" s="109">
        <v>1031</v>
      </c>
      <c r="AZ9" s="109">
        <v>2281</v>
      </c>
      <c r="BA9" s="109">
        <v>2048</v>
      </c>
      <c r="BB9" s="109">
        <v>1753</v>
      </c>
      <c r="BC9" s="109">
        <v>1067</v>
      </c>
      <c r="BD9" s="109">
        <v>1450</v>
      </c>
      <c r="BE9" s="109">
        <v>1333</v>
      </c>
      <c r="BF9" s="109">
        <v>1755</v>
      </c>
      <c r="BG9" s="109">
        <v>1281</v>
      </c>
      <c r="BH9" s="109">
        <v>1126</v>
      </c>
      <c r="BI9" s="172">
        <v>1618</v>
      </c>
      <c r="BJ9" s="173">
        <v>2910.1599999999994</v>
      </c>
      <c r="BK9" s="109">
        <v>2238.7200000000003</v>
      </c>
      <c r="BL9" s="109">
        <v>3606.95</v>
      </c>
      <c r="BM9" s="109">
        <v>2134.7600000000002</v>
      </c>
      <c r="BN9" s="109">
        <v>2542.1000000000004</v>
      </c>
      <c r="BO9" s="109">
        <v>1727.6099999999997</v>
      </c>
      <c r="BP9" s="109">
        <v>1453.3300000000002</v>
      </c>
      <c r="BQ9" s="109">
        <v>1366.7200000000003</v>
      </c>
      <c r="BR9" s="109">
        <v>1857.12</v>
      </c>
      <c r="BS9" s="109">
        <v>2692.23</v>
      </c>
      <c r="BT9" s="109">
        <v>654.18999999999994</v>
      </c>
      <c r="BU9" s="172">
        <v>2457.8799999999997</v>
      </c>
      <c r="BV9" s="173">
        <v>1698</v>
      </c>
      <c r="BW9" s="109">
        <v>1931</v>
      </c>
      <c r="BX9" s="109">
        <v>2055</v>
      </c>
      <c r="BY9" s="109">
        <v>2679</v>
      </c>
      <c r="BZ9" s="109">
        <v>1168</v>
      </c>
      <c r="CA9" s="109">
        <v>1136</v>
      </c>
      <c r="CB9" s="109">
        <v>954</v>
      </c>
      <c r="CC9" s="109">
        <v>403</v>
      </c>
      <c r="CD9" s="109">
        <v>1894</v>
      </c>
      <c r="CE9" s="109">
        <v>3669</v>
      </c>
      <c r="CF9" s="109">
        <v>612</v>
      </c>
      <c r="CG9" s="109">
        <v>2109</v>
      </c>
      <c r="CH9" s="528">
        <f t="shared" ref="CH9:CH23" si="16">+IFERROR(CG9/BU9-1,"-")</f>
        <v>-0.14194346347258602</v>
      </c>
      <c r="CI9" s="166"/>
      <c r="CJ9" s="166"/>
      <c r="CK9" s="547"/>
    </row>
    <row r="10" spans="1:89">
      <c r="A10" s="132" t="s">
        <v>70</v>
      </c>
      <c r="B10" s="108">
        <v>205.12</v>
      </c>
      <c r="C10" s="109">
        <v>477.88</v>
      </c>
      <c r="D10" s="109">
        <v>365.35</v>
      </c>
      <c r="E10" s="109">
        <v>13.2</v>
      </c>
      <c r="F10" s="109">
        <v>15</v>
      </c>
      <c r="G10" s="109">
        <v>180.13</v>
      </c>
      <c r="H10" s="109">
        <v>168.99</v>
      </c>
      <c r="I10" s="109">
        <v>137.84</v>
      </c>
      <c r="J10" s="109">
        <v>175.3</v>
      </c>
      <c r="K10" s="109">
        <v>61.08</v>
      </c>
      <c r="L10" s="109">
        <v>3.2</v>
      </c>
      <c r="M10" s="109">
        <v>177.7</v>
      </c>
      <c r="N10" s="108">
        <v>164.8</v>
      </c>
      <c r="O10" s="109">
        <v>327.27</v>
      </c>
      <c r="P10" s="109">
        <v>216.14</v>
      </c>
      <c r="Q10" s="109">
        <v>136.22999999999999</v>
      </c>
      <c r="R10" s="109">
        <v>113.78</v>
      </c>
      <c r="S10" s="109">
        <v>36.103999999999999</v>
      </c>
      <c r="T10" s="109">
        <v>76.884</v>
      </c>
      <c r="U10" s="109">
        <v>101.43600000000001</v>
      </c>
      <c r="V10" s="109">
        <v>95.010999999999996</v>
      </c>
      <c r="W10" s="109">
        <v>302.90899999999999</v>
      </c>
      <c r="X10" s="109">
        <v>349.666</v>
      </c>
      <c r="Y10" s="109">
        <v>107.748</v>
      </c>
      <c r="Z10" s="108">
        <v>178</v>
      </c>
      <c r="AA10" s="109">
        <v>304</v>
      </c>
      <c r="AB10" s="109">
        <v>133</v>
      </c>
      <c r="AC10" s="109">
        <v>82</v>
      </c>
      <c r="AD10" s="109">
        <v>47</v>
      </c>
      <c r="AE10" s="109">
        <v>143</v>
      </c>
      <c r="AF10" s="109">
        <v>168</v>
      </c>
      <c r="AG10" s="109">
        <v>139</v>
      </c>
      <c r="AH10" s="109">
        <v>337</v>
      </c>
      <c r="AI10" s="109">
        <v>106</v>
      </c>
      <c r="AJ10" s="109">
        <v>422</v>
      </c>
      <c r="AK10" s="109">
        <v>601</v>
      </c>
      <c r="AL10" s="108">
        <v>142</v>
      </c>
      <c r="AM10" s="109">
        <v>209</v>
      </c>
      <c r="AN10" s="109">
        <v>416</v>
      </c>
      <c r="AO10" s="109">
        <v>361</v>
      </c>
      <c r="AP10" s="109">
        <v>510</v>
      </c>
      <c r="AQ10" s="109">
        <v>332</v>
      </c>
      <c r="AR10" s="109">
        <v>263</v>
      </c>
      <c r="AS10" s="109">
        <v>494</v>
      </c>
      <c r="AT10" s="109">
        <v>275</v>
      </c>
      <c r="AU10" s="109">
        <v>194</v>
      </c>
      <c r="AV10" s="109">
        <v>495</v>
      </c>
      <c r="AW10" s="109">
        <v>321</v>
      </c>
      <c r="AX10" s="108">
        <v>249</v>
      </c>
      <c r="AY10" s="109">
        <v>229</v>
      </c>
      <c r="AZ10" s="109">
        <v>509</v>
      </c>
      <c r="BA10" s="109">
        <v>366</v>
      </c>
      <c r="BB10" s="109">
        <v>144</v>
      </c>
      <c r="BC10" s="109">
        <v>51</v>
      </c>
      <c r="BD10" s="109">
        <v>128</v>
      </c>
      <c r="BE10" s="109">
        <v>83</v>
      </c>
      <c r="BF10" s="109">
        <v>27</v>
      </c>
      <c r="BG10" s="109">
        <v>12</v>
      </c>
      <c r="BH10" s="109">
        <v>37</v>
      </c>
      <c r="BI10" s="172">
        <v>116</v>
      </c>
      <c r="BJ10" s="173">
        <v>696.4</v>
      </c>
      <c r="BK10" s="109">
        <v>89.13</v>
      </c>
      <c r="BL10" s="109">
        <v>58.250000000000007</v>
      </c>
      <c r="BM10" s="109">
        <v>13.58</v>
      </c>
      <c r="BN10" s="109">
        <v>261.34500000000003</v>
      </c>
      <c r="BO10" s="109">
        <v>195.29999999999998</v>
      </c>
      <c r="BP10" s="109">
        <v>157.04000000000005</v>
      </c>
      <c r="BQ10" s="109">
        <v>262.45999999999998</v>
      </c>
      <c r="BR10" s="109">
        <v>29.05</v>
      </c>
      <c r="BS10" s="109">
        <v>15.75</v>
      </c>
      <c r="BT10" s="109">
        <v>42.019999999999996</v>
      </c>
      <c r="BU10" s="172">
        <v>144.28999999999994</v>
      </c>
      <c r="BV10" s="173">
        <v>610</v>
      </c>
      <c r="BW10" s="109">
        <v>451</v>
      </c>
      <c r="BX10" s="109">
        <v>227</v>
      </c>
      <c r="BY10" s="109">
        <v>17</v>
      </c>
      <c r="BZ10" s="109">
        <v>16</v>
      </c>
      <c r="CA10" s="109">
        <v>432</v>
      </c>
      <c r="CB10" s="109">
        <v>243</v>
      </c>
      <c r="CC10" s="109">
        <v>232</v>
      </c>
      <c r="CD10" s="109">
        <v>230</v>
      </c>
      <c r="CE10" s="109">
        <v>33</v>
      </c>
      <c r="CF10" s="109">
        <v>31</v>
      </c>
      <c r="CG10" s="109">
        <v>22</v>
      </c>
      <c r="CH10" s="528">
        <f t="shared" si="16"/>
        <v>-0.84752928130847593</v>
      </c>
      <c r="CI10" s="166"/>
      <c r="CJ10" s="166"/>
      <c r="CK10" s="547"/>
    </row>
    <row r="11" spans="1:89">
      <c r="A11" s="132" t="s">
        <v>95</v>
      </c>
      <c r="B11" s="108">
        <v>154.46</v>
      </c>
      <c r="C11" s="109">
        <v>18.2</v>
      </c>
      <c r="D11" s="109">
        <v>79.98</v>
      </c>
      <c r="E11" s="109">
        <v>69.7</v>
      </c>
      <c r="F11" s="109">
        <v>84.7</v>
      </c>
      <c r="G11" s="109">
        <v>120.26</v>
      </c>
      <c r="H11" s="109">
        <v>95.86</v>
      </c>
      <c r="I11" s="109">
        <v>93.97</v>
      </c>
      <c r="J11" s="109">
        <v>75.599999999999994</v>
      </c>
      <c r="K11" s="109">
        <v>134.80000000000001</v>
      </c>
      <c r="L11" s="109">
        <v>104.3</v>
      </c>
      <c r="M11" s="109">
        <v>100.25</v>
      </c>
      <c r="N11" s="108">
        <v>34</v>
      </c>
      <c r="O11" s="109">
        <v>16.7</v>
      </c>
      <c r="P11" s="109">
        <v>21.02</v>
      </c>
      <c r="Q11" s="109">
        <v>8.6</v>
      </c>
      <c r="R11" s="109">
        <v>26.622</v>
      </c>
      <c r="S11" s="109">
        <v>29.15</v>
      </c>
      <c r="T11" s="109">
        <v>31.616</v>
      </c>
      <c r="U11" s="109">
        <v>33.499000000000002</v>
      </c>
      <c r="V11" s="109">
        <v>49.122</v>
      </c>
      <c r="W11" s="109">
        <v>52.83</v>
      </c>
      <c r="X11" s="109">
        <v>95.875</v>
      </c>
      <c r="Y11" s="109">
        <v>67.72</v>
      </c>
      <c r="Z11" s="108">
        <v>86</v>
      </c>
      <c r="AA11" s="109">
        <v>44</v>
      </c>
      <c r="AB11" s="109">
        <v>34</v>
      </c>
      <c r="AC11" s="109">
        <v>10</v>
      </c>
      <c r="AD11" s="109">
        <v>21</v>
      </c>
      <c r="AE11" s="109">
        <v>43</v>
      </c>
      <c r="AF11" s="109">
        <v>94</v>
      </c>
      <c r="AG11" s="109">
        <v>22</v>
      </c>
      <c r="AH11" s="109">
        <v>69</v>
      </c>
      <c r="AI11" s="109">
        <v>32</v>
      </c>
      <c r="AJ11" s="109">
        <v>27</v>
      </c>
      <c r="AK11" s="109">
        <v>54</v>
      </c>
      <c r="AL11" s="108">
        <v>20</v>
      </c>
      <c r="AM11" s="109">
        <v>8</v>
      </c>
      <c r="AN11" s="109">
        <v>24</v>
      </c>
      <c r="AO11" s="109">
        <v>39</v>
      </c>
      <c r="AP11" s="109">
        <v>40</v>
      </c>
      <c r="AQ11" s="109">
        <v>27</v>
      </c>
      <c r="AR11" s="109">
        <v>25</v>
      </c>
      <c r="AS11" s="109">
        <v>45</v>
      </c>
      <c r="AT11" s="109">
        <v>48</v>
      </c>
      <c r="AU11" s="109">
        <v>27</v>
      </c>
      <c r="AV11" s="109">
        <v>62</v>
      </c>
      <c r="AW11" s="109">
        <v>23</v>
      </c>
      <c r="AX11" s="108">
        <v>18</v>
      </c>
      <c r="AY11" s="109">
        <v>29</v>
      </c>
      <c r="AZ11" s="109">
        <v>23</v>
      </c>
      <c r="BA11" s="109">
        <v>16</v>
      </c>
      <c r="BB11" s="109">
        <v>43</v>
      </c>
      <c r="BC11" s="109">
        <v>19</v>
      </c>
      <c r="BD11" s="109">
        <v>48</v>
      </c>
      <c r="BE11" s="109">
        <v>44</v>
      </c>
      <c r="BF11" s="109">
        <v>42</v>
      </c>
      <c r="BG11" s="109">
        <v>31</v>
      </c>
      <c r="BH11" s="109">
        <v>54</v>
      </c>
      <c r="BI11" s="172">
        <v>74</v>
      </c>
      <c r="BJ11" s="173">
        <v>30.95</v>
      </c>
      <c r="BK11" s="109">
        <v>11.020000000000001</v>
      </c>
      <c r="BL11" s="109">
        <v>34.729999999999997</v>
      </c>
      <c r="BM11" s="109">
        <v>26.530000000000005</v>
      </c>
      <c r="BN11" s="109">
        <v>16.849999999999998</v>
      </c>
      <c r="BO11" s="109">
        <v>22.28</v>
      </c>
      <c r="BP11" s="109">
        <v>28.300000000000004</v>
      </c>
      <c r="BQ11" s="109">
        <v>10.62</v>
      </c>
      <c r="BR11" s="109">
        <v>13.79</v>
      </c>
      <c r="BS11" s="109">
        <v>28.409999999999993</v>
      </c>
      <c r="BT11" s="109">
        <v>26.93</v>
      </c>
      <c r="BU11" s="172">
        <v>28.410000000000007</v>
      </c>
      <c r="BV11" s="173">
        <v>33</v>
      </c>
      <c r="BW11" s="109">
        <v>20</v>
      </c>
      <c r="BX11" s="109">
        <v>16</v>
      </c>
      <c r="BY11" s="109">
        <v>17</v>
      </c>
      <c r="BZ11" s="109">
        <v>47</v>
      </c>
      <c r="CA11" s="109">
        <v>48</v>
      </c>
      <c r="CB11" s="109">
        <v>33</v>
      </c>
      <c r="CC11" s="109">
        <v>22</v>
      </c>
      <c r="CD11" s="109">
        <v>47</v>
      </c>
      <c r="CE11" s="109">
        <v>51</v>
      </c>
      <c r="CF11" s="109">
        <v>68</v>
      </c>
      <c r="CG11" s="109">
        <v>36</v>
      </c>
      <c r="CH11" s="528">
        <f t="shared" si="16"/>
        <v>0.26715945089757098</v>
      </c>
      <c r="CI11" s="166"/>
      <c r="CJ11" s="166"/>
      <c r="CK11" s="547"/>
    </row>
    <row r="12" spans="1:89">
      <c r="A12" s="132" t="s">
        <v>79</v>
      </c>
      <c r="B12" s="108">
        <v>16.3</v>
      </c>
      <c r="C12" s="109">
        <v>46.4</v>
      </c>
      <c r="D12" s="109">
        <v>86.9</v>
      </c>
      <c r="E12" s="109">
        <v>29.7</v>
      </c>
      <c r="F12" s="109">
        <v>139.80000000000001</v>
      </c>
      <c r="G12" s="109">
        <v>88.1</v>
      </c>
      <c r="H12" s="109">
        <v>89.3</v>
      </c>
      <c r="I12" s="109">
        <v>57.6</v>
      </c>
      <c r="J12" s="109">
        <v>26.2</v>
      </c>
      <c r="K12" s="109" t="s">
        <v>216</v>
      </c>
      <c r="L12" s="109">
        <v>33.979999999999997</v>
      </c>
      <c r="M12" s="109">
        <v>0</v>
      </c>
      <c r="N12" s="108">
        <v>45.1</v>
      </c>
      <c r="O12" s="109">
        <v>32.49</v>
      </c>
      <c r="P12" s="109">
        <v>22.4</v>
      </c>
      <c r="Q12" s="109">
        <v>0</v>
      </c>
      <c r="R12" s="109">
        <v>4.7</v>
      </c>
      <c r="S12" s="109">
        <v>51.43</v>
      </c>
      <c r="T12" s="109">
        <v>50.534999999999997</v>
      </c>
      <c r="U12" s="109">
        <v>13.138999999999999</v>
      </c>
      <c r="V12" s="109">
        <v>6.6829999999999998</v>
      </c>
      <c r="W12" s="109">
        <v>3.4</v>
      </c>
      <c r="X12" s="109">
        <v>0</v>
      </c>
      <c r="Y12" s="109">
        <v>3.7850000000000001</v>
      </c>
      <c r="Z12" s="108">
        <v>0</v>
      </c>
      <c r="AA12" s="109">
        <v>6</v>
      </c>
      <c r="AB12" s="109">
        <v>8</v>
      </c>
      <c r="AC12" s="109">
        <v>16</v>
      </c>
      <c r="AD12" s="109">
        <v>9</v>
      </c>
      <c r="AE12" s="109">
        <v>22</v>
      </c>
      <c r="AF12" s="109">
        <v>12</v>
      </c>
      <c r="AG12" s="109">
        <v>2</v>
      </c>
      <c r="AH12" s="109">
        <v>2</v>
      </c>
      <c r="AI12" s="109">
        <v>1</v>
      </c>
      <c r="AJ12" s="109">
        <v>0</v>
      </c>
      <c r="AK12" s="109">
        <v>0</v>
      </c>
      <c r="AL12" s="108">
        <v>1</v>
      </c>
      <c r="AM12" s="109">
        <v>1</v>
      </c>
      <c r="AN12" s="109">
        <v>0</v>
      </c>
      <c r="AO12" s="109">
        <v>0</v>
      </c>
      <c r="AP12" s="109">
        <v>0</v>
      </c>
      <c r="AQ12" s="109">
        <v>0</v>
      </c>
      <c r="AR12" s="109">
        <v>0</v>
      </c>
      <c r="AS12" s="109">
        <v>0</v>
      </c>
      <c r="AT12" s="109">
        <v>1</v>
      </c>
      <c r="AU12" s="109">
        <v>0</v>
      </c>
      <c r="AV12" s="109">
        <v>0</v>
      </c>
      <c r="AW12" s="109">
        <v>0</v>
      </c>
      <c r="AX12" s="108">
        <v>1</v>
      </c>
      <c r="AY12" s="109">
        <v>0</v>
      </c>
      <c r="AZ12" s="109">
        <v>0</v>
      </c>
      <c r="BA12" s="109">
        <v>1</v>
      </c>
      <c r="BB12" s="109">
        <v>0</v>
      </c>
      <c r="BC12" s="109">
        <v>0.2</v>
      </c>
      <c r="BD12" s="109">
        <v>2</v>
      </c>
      <c r="BE12" s="109">
        <v>1</v>
      </c>
      <c r="BF12" s="109">
        <v>8</v>
      </c>
      <c r="BG12" s="109">
        <v>6</v>
      </c>
      <c r="BH12" s="109">
        <v>7</v>
      </c>
      <c r="BI12" s="172">
        <v>21</v>
      </c>
      <c r="BJ12" s="173">
        <v>0.22</v>
      </c>
      <c r="BK12" s="109">
        <v>3.54</v>
      </c>
      <c r="BL12" s="109">
        <v>2.91</v>
      </c>
      <c r="BM12" s="109">
        <v>1.26</v>
      </c>
      <c r="BN12" s="109">
        <v>1.6800000000000002</v>
      </c>
      <c r="BO12" s="109">
        <v>2.1800000000000002</v>
      </c>
      <c r="BP12" s="109">
        <v>0.66999999999999993</v>
      </c>
      <c r="BQ12" s="109">
        <v>1.5</v>
      </c>
      <c r="BR12" s="109">
        <v>2.5099999999999998</v>
      </c>
      <c r="BS12" s="109">
        <v>142.74</v>
      </c>
      <c r="BT12" s="109">
        <v>1</v>
      </c>
      <c r="BU12" s="172"/>
      <c r="BV12" s="173">
        <v>0</v>
      </c>
      <c r="BW12" s="109">
        <v>1</v>
      </c>
      <c r="BX12" s="109">
        <v>0</v>
      </c>
      <c r="BY12" s="109">
        <v>0</v>
      </c>
      <c r="BZ12" s="109">
        <v>0</v>
      </c>
      <c r="CA12" s="109">
        <v>0</v>
      </c>
      <c r="CB12" s="109">
        <v>0</v>
      </c>
      <c r="CC12" s="109">
        <v>0</v>
      </c>
      <c r="CD12" s="109">
        <v>0</v>
      </c>
      <c r="CE12" s="109">
        <v>0</v>
      </c>
      <c r="CF12" s="109">
        <v>0</v>
      </c>
      <c r="CG12" s="109">
        <v>0</v>
      </c>
      <c r="CH12" s="528" t="str">
        <f t="shared" si="16"/>
        <v>-</v>
      </c>
      <c r="CI12" s="166"/>
      <c r="CJ12" s="166"/>
      <c r="CK12" s="547"/>
    </row>
    <row r="13" spans="1:89">
      <c r="A13" s="149" t="s">
        <v>217</v>
      </c>
      <c r="B13" s="108">
        <v>68.95</v>
      </c>
      <c r="C13" s="109">
        <v>40.15</v>
      </c>
      <c r="D13" s="109">
        <v>46.8</v>
      </c>
      <c r="E13" s="109">
        <v>50.35</v>
      </c>
      <c r="F13" s="109">
        <v>36.85</v>
      </c>
      <c r="G13" s="109">
        <v>30.24</v>
      </c>
      <c r="H13" s="109">
        <v>32.799999999999997</v>
      </c>
      <c r="I13" s="109">
        <v>33.1</v>
      </c>
      <c r="J13" s="109">
        <v>27.4</v>
      </c>
      <c r="K13" s="109">
        <v>37.049999999999997</v>
      </c>
      <c r="L13" s="109">
        <v>56.5</v>
      </c>
      <c r="M13" s="109">
        <v>28.35</v>
      </c>
      <c r="N13" s="108">
        <v>21.88</v>
      </c>
      <c r="O13" s="109">
        <v>24.51</v>
      </c>
      <c r="P13" s="109">
        <v>13.25</v>
      </c>
      <c r="Q13" s="109">
        <v>1.78</v>
      </c>
      <c r="R13" s="109">
        <v>5.89</v>
      </c>
      <c r="S13" s="109">
        <v>6.29</v>
      </c>
      <c r="T13" s="109">
        <v>5.92</v>
      </c>
      <c r="U13" s="109">
        <v>6.8529999999999998</v>
      </c>
      <c r="V13" s="109">
        <v>7.35</v>
      </c>
      <c r="W13" s="109">
        <v>13.72</v>
      </c>
      <c r="X13" s="109">
        <v>6.173</v>
      </c>
      <c r="Y13" s="109">
        <v>9.8529999999999998</v>
      </c>
      <c r="Z13" s="108">
        <v>4</v>
      </c>
      <c r="AA13" s="109">
        <v>6</v>
      </c>
      <c r="AB13" s="109">
        <v>4</v>
      </c>
      <c r="AC13" s="109">
        <v>3</v>
      </c>
      <c r="AD13" s="109">
        <v>2</v>
      </c>
      <c r="AE13" s="109">
        <v>4</v>
      </c>
      <c r="AF13" s="109">
        <v>2</v>
      </c>
      <c r="AG13" s="109">
        <v>4</v>
      </c>
      <c r="AH13" s="109">
        <v>3</v>
      </c>
      <c r="AI13" s="109">
        <v>1</v>
      </c>
      <c r="AJ13" s="109">
        <v>2</v>
      </c>
      <c r="AK13" s="109">
        <v>1</v>
      </c>
      <c r="AL13" s="108">
        <v>3</v>
      </c>
      <c r="AM13" s="109">
        <v>3</v>
      </c>
      <c r="AN13" s="109">
        <v>1</v>
      </c>
      <c r="AO13" s="109">
        <v>1</v>
      </c>
      <c r="AP13" s="109">
        <v>0</v>
      </c>
      <c r="AQ13" s="109">
        <v>1</v>
      </c>
      <c r="AR13" s="109">
        <v>1</v>
      </c>
      <c r="AS13" s="109">
        <v>1</v>
      </c>
      <c r="AT13" s="109">
        <v>0</v>
      </c>
      <c r="AU13" s="109">
        <v>0</v>
      </c>
      <c r="AV13" s="109">
        <v>0</v>
      </c>
      <c r="AW13" s="109">
        <v>0</v>
      </c>
      <c r="AX13" s="108">
        <v>1</v>
      </c>
      <c r="AY13" s="109">
        <v>0</v>
      </c>
      <c r="AZ13" s="109">
        <v>0</v>
      </c>
      <c r="BA13" s="109">
        <v>1</v>
      </c>
      <c r="BB13" s="109">
        <v>0</v>
      </c>
      <c r="BC13" s="109">
        <v>0</v>
      </c>
      <c r="BD13" s="109">
        <v>0</v>
      </c>
      <c r="BE13" s="109">
        <v>0</v>
      </c>
      <c r="BF13" s="109">
        <v>0</v>
      </c>
      <c r="BG13" s="109">
        <v>0</v>
      </c>
      <c r="BH13" s="109">
        <v>0</v>
      </c>
      <c r="BI13" s="172">
        <v>0</v>
      </c>
      <c r="BJ13" s="173">
        <v>0.24</v>
      </c>
      <c r="BK13" s="109">
        <v>0.68</v>
      </c>
      <c r="BL13" s="109">
        <v>0.36000000000000004</v>
      </c>
      <c r="BM13" s="109">
        <v>0.87000000000000011</v>
      </c>
      <c r="BN13" s="109">
        <v>0.48000000000000004</v>
      </c>
      <c r="BO13" s="109">
        <v>1.06</v>
      </c>
      <c r="BP13" s="109">
        <v>2.6900000000000004</v>
      </c>
      <c r="BQ13" s="109">
        <v>0.60000000000000009</v>
      </c>
      <c r="BR13" s="109">
        <v>0.44</v>
      </c>
      <c r="BS13" s="109">
        <v>0.16</v>
      </c>
      <c r="BT13" s="109">
        <v>4.2300000000000004</v>
      </c>
      <c r="BU13" s="172">
        <v>4.54</v>
      </c>
      <c r="BV13" s="173">
        <v>7</v>
      </c>
      <c r="BW13" s="109">
        <v>10</v>
      </c>
      <c r="BX13" s="109">
        <v>4</v>
      </c>
      <c r="BY13" s="109">
        <v>7</v>
      </c>
      <c r="BZ13" s="109">
        <v>1</v>
      </c>
      <c r="CA13" s="109">
        <v>6</v>
      </c>
      <c r="CB13" s="109">
        <v>4</v>
      </c>
      <c r="CC13" s="109">
        <v>4</v>
      </c>
      <c r="CD13" s="109">
        <v>2</v>
      </c>
      <c r="CE13" s="109">
        <v>0</v>
      </c>
      <c r="CF13" s="109">
        <v>0</v>
      </c>
      <c r="CG13" s="109">
        <v>2</v>
      </c>
      <c r="CH13" s="528">
        <f t="shared" si="16"/>
        <v>-0.55947136563876654</v>
      </c>
      <c r="CI13" s="166"/>
      <c r="CJ13" s="166"/>
      <c r="CK13" s="547"/>
    </row>
    <row r="14" spans="1:89">
      <c r="A14" s="149" t="s">
        <v>96</v>
      </c>
      <c r="B14" s="108">
        <v>19.100000000000001</v>
      </c>
      <c r="C14" s="109">
        <v>39.5</v>
      </c>
      <c r="D14" s="109">
        <v>17.8</v>
      </c>
      <c r="E14" s="109">
        <v>43</v>
      </c>
      <c r="F14" s="109">
        <v>30.3</v>
      </c>
      <c r="G14" s="109">
        <v>38</v>
      </c>
      <c r="H14" s="109">
        <v>54.7</v>
      </c>
      <c r="I14" s="109">
        <v>42.2</v>
      </c>
      <c r="J14" s="109">
        <v>33.299999999999997</v>
      </c>
      <c r="K14" s="109">
        <v>29.2</v>
      </c>
      <c r="L14" s="109">
        <v>25.38</v>
      </c>
      <c r="M14" s="109">
        <v>69.8</v>
      </c>
      <c r="N14" s="108">
        <v>42.6</v>
      </c>
      <c r="O14" s="109">
        <v>18.5</v>
      </c>
      <c r="P14" s="109">
        <v>11</v>
      </c>
      <c r="Q14" s="109">
        <v>31.5</v>
      </c>
      <c r="R14" s="109">
        <v>0</v>
      </c>
      <c r="S14" s="109">
        <v>37.305</v>
      </c>
      <c r="T14" s="109">
        <v>42.959000000000003</v>
      </c>
      <c r="U14" s="109">
        <v>35.414999999999999</v>
      </c>
      <c r="V14" s="109">
        <v>46.841999999999999</v>
      </c>
      <c r="W14" s="109">
        <v>26.085000000000001</v>
      </c>
      <c r="X14" s="109">
        <v>50.13</v>
      </c>
      <c r="Y14" s="109">
        <v>39.979999999999997</v>
      </c>
      <c r="Z14" s="108">
        <v>51</v>
      </c>
      <c r="AA14" s="109">
        <v>11</v>
      </c>
      <c r="AB14" s="109">
        <v>3</v>
      </c>
      <c r="AC14" s="109">
        <v>14</v>
      </c>
      <c r="AD14" s="109">
        <v>13</v>
      </c>
      <c r="AE14" s="109">
        <v>35</v>
      </c>
      <c r="AF14" s="109">
        <v>41</v>
      </c>
      <c r="AG14" s="109">
        <v>39</v>
      </c>
      <c r="AH14" s="109">
        <v>56</v>
      </c>
      <c r="AI14" s="109">
        <v>26</v>
      </c>
      <c r="AJ14" s="109">
        <v>31</v>
      </c>
      <c r="AK14" s="109">
        <v>19</v>
      </c>
      <c r="AL14" s="108">
        <v>26</v>
      </c>
      <c r="AM14" s="109">
        <v>8</v>
      </c>
      <c r="AN14" s="109">
        <v>13</v>
      </c>
      <c r="AO14" s="109">
        <v>13</v>
      </c>
      <c r="AP14" s="109">
        <v>15</v>
      </c>
      <c r="AQ14" s="109">
        <v>19</v>
      </c>
      <c r="AR14" s="109">
        <v>15</v>
      </c>
      <c r="AS14" s="109">
        <v>11</v>
      </c>
      <c r="AT14" s="109">
        <v>23</v>
      </c>
      <c r="AU14" s="109">
        <v>17</v>
      </c>
      <c r="AV14" s="109">
        <v>14</v>
      </c>
      <c r="AW14" s="109">
        <v>12</v>
      </c>
      <c r="AX14" s="108">
        <v>10</v>
      </c>
      <c r="AY14" s="109">
        <v>9</v>
      </c>
      <c r="AZ14" s="109">
        <v>3</v>
      </c>
      <c r="BA14" s="109">
        <v>12</v>
      </c>
      <c r="BB14" s="109">
        <v>14</v>
      </c>
      <c r="BC14" s="109">
        <v>39</v>
      </c>
      <c r="BD14" s="109">
        <v>19</v>
      </c>
      <c r="BE14" s="109">
        <v>40</v>
      </c>
      <c r="BF14" s="109">
        <v>44</v>
      </c>
      <c r="BG14" s="109">
        <v>50</v>
      </c>
      <c r="BH14" s="109">
        <v>63</v>
      </c>
      <c r="BI14" s="172">
        <v>24</v>
      </c>
      <c r="BJ14" s="173">
        <v>45.59</v>
      </c>
      <c r="BK14" s="109">
        <v>29.06</v>
      </c>
      <c r="BL14" s="109">
        <v>23.499999999999996</v>
      </c>
      <c r="BM14" s="109">
        <v>34.08</v>
      </c>
      <c r="BN14" s="109">
        <v>17.46</v>
      </c>
      <c r="BO14" s="109">
        <v>25.11</v>
      </c>
      <c r="BP14" s="109">
        <v>37.63000000000001</v>
      </c>
      <c r="BQ14" s="109">
        <v>26.27</v>
      </c>
      <c r="BR14" s="109">
        <v>41.88</v>
      </c>
      <c r="BS14" s="109">
        <v>27.159999999999997</v>
      </c>
      <c r="BT14" s="109">
        <v>34.429999999999993</v>
      </c>
      <c r="BU14" s="172">
        <v>93.469999999999985</v>
      </c>
      <c r="BV14" s="173">
        <v>76</v>
      </c>
      <c r="BW14" s="109">
        <v>39</v>
      </c>
      <c r="BX14" s="109">
        <v>35</v>
      </c>
      <c r="BY14" s="109">
        <v>33</v>
      </c>
      <c r="BZ14" s="109">
        <v>62</v>
      </c>
      <c r="CA14" s="109">
        <v>52</v>
      </c>
      <c r="CB14" s="109">
        <v>39</v>
      </c>
      <c r="CC14" s="109">
        <v>37</v>
      </c>
      <c r="CD14" s="109">
        <v>29</v>
      </c>
      <c r="CE14" s="109">
        <v>51</v>
      </c>
      <c r="CF14" s="109">
        <v>19</v>
      </c>
      <c r="CG14" s="109">
        <v>30</v>
      </c>
      <c r="CH14" s="528">
        <f t="shared" si="16"/>
        <v>-0.67904140365892796</v>
      </c>
      <c r="CI14" s="166"/>
      <c r="CJ14" s="166"/>
      <c r="CK14" s="547"/>
    </row>
    <row r="15" spans="1:89">
      <c r="A15" s="149" t="s">
        <v>97</v>
      </c>
      <c r="B15" s="108">
        <v>19.59</v>
      </c>
      <c r="C15" s="109">
        <v>4.6500000000000004</v>
      </c>
      <c r="D15" s="109">
        <v>6.2</v>
      </c>
      <c r="E15" s="109">
        <v>13.26</v>
      </c>
      <c r="F15" s="109">
        <v>4.62</v>
      </c>
      <c r="G15" s="109">
        <v>19.2</v>
      </c>
      <c r="H15" s="109">
        <v>1.55</v>
      </c>
      <c r="I15" s="109">
        <v>13.36</v>
      </c>
      <c r="J15" s="109">
        <v>16.2</v>
      </c>
      <c r="K15" s="109">
        <v>18.14</v>
      </c>
      <c r="L15" s="109">
        <v>5.18</v>
      </c>
      <c r="M15" s="109">
        <v>17.8</v>
      </c>
      <c r="N15" s="108">
        <v>9.26</v>
      </c>
      <c r="O15" s="109">
        <v>12.62</v>
      </c>
      <c r="P15" s="109">
        <v>8.74</v>
      </c>
      <c r="Q15" s="109">
        <v>6</v>
      </c>
      <c r="R15" s="109">
        <v>3.3</v>
      </c>
      <c r="S15" s="109">
        <v>20.059999999999999</v>
      </c>
      <c r="T15" s="109">
        <v>19.100000000000001</v>
      </c>
      <c r="U15" s="109">
        <v>61.83</v>
      </c>
      <c r="V15" s="109">
        <v>32.613</v>
      </c>
      <c r="W15" s="109">
        <v>20.27</v>
      </c>
      <c r="X15" s="109">
        <v>20.567</v>
      </c>
      <c r="Y15" s="109">
        <v>59.954000000000001</v>
      </c>
      <c r="Z15" s="108">
        <v>27</v>
      </c>
      <c r="AA15" s="109">
        <v>27</v>
      </c>
      <c r="AB15" s="109">
        <v>33</v>
      </c>
      <c r="AC15" s="109">
        <v>8</v>
      </c>
      <c r="AD15" s="109">
        <v>26</v>
      </c>
      <c r="AE15" s="109">
        <v>2</v>
      </c>
      <c r="AF15" s="109">
        <v>12</v>
      </c>
      <c r="AG15" s="109">
        <v>17</v>
      </c>
      <c r="AH15" s="109">
        <v>2</v>
      </c>
      <c r="AI15" s="109">
        <v>1</v>
      </c>
      <c r="AJ15" s="109">
        <v>3</v>
      </c>
      <c r="AK15" s="109">
        <v>22</v>
      </c>
      <c r="AL15" s="108">
        <v>9</v>
      </c>
      <c r="AM15" s="109">
        <v>3</v>
      </c>
      <c r="AN15" s="109">
        <v>9</v>
      </c>
      <c r="AO15" s="109">
        <v>4</v>
      </c>
      <c r="AP15" s="109">
        <v>9</v>
      </c>
      <c r="AQ15" s="109">
        <v>0</v>
      </c>
      <c r="AR15" s="109">
        <v>5</v>
      </c>
      <c r="AS15" s="109">
        <v>1</v>
      </c>
      <c r="AT15" s="109">
        <v>11</v>
      </c>
      <c r="AU15" s="109">
        <v>4</v>
      </c>
      <c r="AV15" s="109">
        <v>0</v>
      </c>
      <c r="AW15" s="109">
        <v>11</v>
      </c>
      <c r="AX15" s="108">
        <v>3</v>
      </c>
      <c r="AY15" s="109">
        <v>5</v>
      </c>
      <c r="AZ15" s="109">
        <v>6</v>
      </c>
      <c r="BA15" s="109">
        <v>14</v>
      </c>
      <c r="BB15" s="109">
        <v>0</v>
      </c>
      <c r="BC15" s="109">
        <v>14</v>
      </c>
      <c r="BD15" s="109">
        <v>9</v>
      </c>
      <c r="BE15" s="109">
        <v>3</v>
      </c>
      <c r="BF15" s="109">
        <v>80</v>
      </c>
      <c r="BG15" s="109">
        <v>1</v>
      </c>
      <c r="BH15" s="109">
        <v>11</v>
      </c>
      <c r="BI15" s="172">
        <v>15</v>
      </c>
      <c r="BJ15" s="173">
        <v>12.6</v>
      </c>
      <c r="BK15" s="109">
        <v>14.959999999999996</v>
      </c>
      <c r="BL15" s="109">
        <v>14.180000000000001</v>
      </c>
      <c r="BM15" s="109">
        <v>9.2399999999999984</v>
      </c>
      <c r="BN15" s="109">
        <v>21.14</v>
      </c>
      <c r="BO15" s="109">
        <v>20.599999999999998</v>
      </c>
      <c r="BP15" s="109">
        <v>27.959999999999997</v>
      </c>
      <c r="BQ15" s="109">
        <v>12.879999999999997</v>
      </c>
      <c r="BR15" s="109">
        <v>9.59</v>
      </c>
      <c r="BS15" s="109">
        <v>19.04</v>
      </c>
      <c r="BT15" s="109">
        <v>0.04</v>
      </c>
      <c r="BU15" s="172">
        <v>3.4699999999999998</v>
      </c>
      <c r="BV15" s="173">
        <v>22</v>
      </c>
      <c r="BW15" s="109">
        <v>16</v>
      </c>
      <c r="BX15" s="109">
        <v>11</v>
      </c>
      <c r="BY15" s="109">
        <v>18</v>
      </c>
      <c r="BZ15" s="109">
        <v>8</v>
      </c>
      <c r="CA15" s="109">
        <v>3</v>
      </c>
      <c r="CB15" s="109">
        <v>5</v>
      </c>
      <c r="CC15" s="109">
        <v>21</v>
      </c>
      <c r="CD15" s="109">
        <v>15</v>
      </c>
      <c r="CE15" s="109">
        <v>0</v>
      </c>
      <c r="CF15" s="109">
        <v>0</v>
      </c>
      <c r="CG15" s="109">
        <v>9</v>
      </c>
      <c r="CH15" s="528">
        <f t="shared" si="16"/>
        <v>1.5936599423631126</v>
      </c>
      <c r="CI15" s="166"/>
      <c r="CJ15" s="166"/>
      <c r="CK15" s="547"/>
    </row>
    <row r="16" spans="1:89">
      <c r="A16" s="132" t="s">
        <v>71</v>
      </c>
      <c r="B16" s="108">
        <v>737.08</v>
      </c>
      <c r="C16" s="109">
        <v>1216.83</v>
      </c>
      <c r="D16" s="109">
        <v>687.3</v>
      </c>
      <c r="E16" s="109">
        <v>210.9</v>
      </c>
      <c r="F16" s="109">
        <v>415.65</v>
      </c>
      <c r="G16" s="109">
        <v>1104.1600000000001</v>
      </c>
      <c r="H16" s="109">
        <v>1978.16</v>
      </c>
      <c r="I16" s="109">
        <v>1793.55</v>
      </c>
      <c r="J16" s="109">
        <v>798.15</v>
      </c>
      <c r="K16" s="109">
        <v>1064.3</v>
      </c>
      <c r="L16" s="109">
        <v>512.78</v>
      </c>
      <c r="M16" s="109">
        <v>54.2</v>
      </c>
      <c r="N16" s="108">
        <v>1194.18</v>
      </c>
      <c r="O16" s="109">
        <v>1306.05</v>
      </c>
      <c r="P16" s="109">
        <v>1020.96</v>
      </c>
      <c r="Q16" s="109">
        <v>227.1</v>
      </c>
      <c r="R16" s="109">
        <v>486.005</v>
      </c>
      <c r="S16" s="109">
        <v>908.01599999999996</v>
      </c>
      <c r="T16" s="109">
        <v>819.69500000000005</v>
      </c>
      <c r="U16" s="109">
        <v>470.76900000000001</v>
      </c>
      <c r="V16" s="109">
        <v>383.94600000000003</v>
      </c>
      <c r="W16" s="109">
        <v>234.339</v>
      </c>
      <c r="X16" s="109">
        <v>613.71100000000001</v>
      </c>
      <c r="Y16" s="109">
        <v>310.16800000000001</v>
      </c>
      <c r="Z16" s="108">
        <v>964</v>
      </c>
      <c r="AA16" s="109">
        <v>1271</v>
      </c>
      <c r="AB16" s="109">
        <v>458</v>
      </c>
      <c r="AC16" s="109">
        <v>328</v>
      </c>
      <c r="AD16" s="109">
        <v>344</v>
      </c>
      <c r="AE16" s="109">
        <v>726</v>
      </c>
      <c r="AF16" s="109">
        <v>827</v>
      </c>
      <c r="AG16" s="109">
        <v>300</v>
      </c>
      <c r="AH16" s="109">
        <v>980</v>
      </c>
      <c r="AI16" s="109">
        <v>296</v>
      </c>
      <c r="AJ16" s="109">
        <v>381</v>
      </c>
      <c r="AK16" s="109">
        <v>1001</v>
      </c>
      <c r="AL16" s="108">
        <v>907</v>
      </c>
      <c r="AM16" s="109">
        <v>752</v>
      </c>
      <c r="AN16" s="109">
        <v>1142</v>
      </c>
      <c r="AO16" s="109">
        <v>753</v>
      </c>
      <c r="AP16" s="109">
        <v>598</v>
      </c>
      <c r="AQ16" s="109">
        <v>1375</v>
      </c>
      <c r="AR16" s="109">
        <v>397</v>
      </c>
      <c r="AS16" s="109">
        <v>507</v>
      </c>
      <c r="AT16" s="109">
        <v>320</v>
      </c>
      <c r="AU16" s="109">
        <v>229</v>
      </c>
      <c r="AV16" s="109">
        <v>3082</v>
      </c>
      <c r="AW16" s="109">
        <v>1972</v>
      </c>
      <c r="AX16" s="108">
        <v>1819</v>
      </c>
      <c r="AY16" s="109">
        <v>1709</v>
      </c>
      <c r="AZ16" s="109">
        <v>2453</v>
      </c>
      <c r="BA16" s="109">
        <v>1564</v>
      </c>
      <c r="BB16" s="109">
        <v>835</v>
      </c>
      <c r="BC16" s="109">
        <v>1033</v>
      </c>
      <c r="BD16" s="109">
        <v>1738</v>
      </c>
      <c r="BE16" s="109">
        <v>2198</v>
      </c>
      <c r="BF16" s="109">
        <v>1681</v>
      </c>
      <c r="BG16" s="109">
        <v>451</v>
      </c>
      <c r="BH16" s="109">
        <v>1129</v>
      </c>
      <c r="BI16" s="172">
        <v>1885</v>
      </c>
      <c r="BJ16" s="173">
        <v>677.91000000000008</v>
      </c>
      <c r="BK16" s="109">
        <v>235.83999999999997</v>
      </c>
      <c r="BL16" s="109">
        <v>273.75999999999993</v>
      </c>
      <c r="BM16" s="109">
        <v>2463.2599999999998</v>
      </c>
      <c r="BN16" s="109">
        <v>2518.1199999999994</v>
      </c>
      <c r="BO16" s="109">
        <v>2055.0300000000002</v>
      </c>
      <c r="BP16" s="109">
        <v>3789.61</v>
      </c>
      <c r="BQ16" s="109">
        <v>3703.48</v>
      </c>
      <c r="BR16" s="109">
        <v>1376.2</v>
      </c>
      <c r="BS16" s="109">
        <v>692.32</v>
      </c>
      <c r="BT16" s="109">
        <v>706.01</v>
      </c>
      <c r="BU16" s="172">
        <v>891.3</v>
      </c>
      <c r="BV16" s="173">
        <v>3055</v>
      </c>
      <c r="BW16" s="109">
        <v>2691</v>
      </c>
      <c r="BX16" s="109">
        <v>3081</v>
      </c>
      <c r="BY16" s="109">
        <v>993</v>
      </c>
      <c r="BZ16" s="109">
        <v>1066</v>
      </c>
      <c r="CA16" s="109">
        <v>1392</v>
      </c>
      <c r="CB16" s="109">
        <v>1357</v>
      </c>
      <c r="CC16" s="109">
        <v>2763</v>
      </c>
      <c r="CD16" s="109">
        <v>1964</v>
      </c>
      <c r="CE16" s="109">
        <v>622</v>
      </c>
      <c r="CF16" s="109">
        <v>814</v>
      </c>
      <c r="CG16" s="109">
        <v>1319</v>
      </c>
      <c r="CH16" s="528">
        <f t="shared" si="16"/>
        <v>0.47986087737013361</v>
      </c>
      <c r="CI16" s="166"/>
      <c r="CJ16" s="166"/>
      <c r="CK16" s="547"/>
    </row>
    <row r="17" spans="1:95">
      <c r="A17" s="132" t="s">
        <v>89</v>
      </c>
      <c r="B17" s="108">
        <v>407.25</v>
      </c>
      <c r="C17" s="109">
        <v>412.05</v>
      </c>
      <c r="D17" s="109">
        <v>458.86</v>
      </c>
      <c r="E17" s="109">
        <v>408.1</v>
      </c>
      <c r="F17" s="109">
        <v>364.5</v>
      </c>
      <c r="G17" s="109">
        <v>529.04999999999995</v>
      </c>
      <c r="H17" s="109">
        <v>360.43</v>
      </c>
      <c r="I17" s="109">
        <v>381.52</v>
      </c>
      <c r="J17" s="109">
        <v>646.19000000000005</v>
      </c>
      <c r="K17" s="109">
        <v>380.55</v>
      </c>
      <c r="L17" s="109">
        <v>391.76</v>
      </c>
      <c r="M17" s="109">
        <v>553.79</v>
      </c>
      <c r="N17" s="108">
        <v>594.32000000000005</v>
      </c>
      <c r="O17" s="109">
        <v>282.61</v>
      </c>
      <c r="P17" s="109">
        <v>304.77</v>
      </c>
      <c r="Q17" s="109">
        <v>179.35</v>
      </c>
      <c r="R17" s="109">
        <v>306.02</v>
      </c>
      <c r="S17" s="109">
        <v>224.00399999999999</v>
      </c>
      <c r="T17" s="109">
        <v>278.11</v>
      </c>
      <c r="U17" s="109">
        <v>380.83300000000003</v>
      </c>
      <c r="V17" s="109">
        <v>348.95800000000003</v>
      </c>
      <c r="W17" s="109">
        <v>511.33199999999999</v>
      </c>
      <c r="X17" s="109">
        <v>213.506</v>
      </c>
      <c r="Y17" s="109">
        <v>226.63800000000001</v>
      </c>
      <c r="Z17" s="108">
        <v>280</v>
      </c>
      <c r="AA17" s="109">
        <v>438</v>
      </c>
      <c r="AB17" s="109">
        <v>595</v>
      </c>
      <c r="AC17" s="109">
        <v>562</v>
      </c>
      <c r="AD17" s="109">
        <v>578</v>
      </c>
      <c r="AE17" s="109">
        <v>234</v>
      </c>
      <c r="AF17" s="109">
        <v>362</v>
      </c>
      <c r="AG17" s="109">
        <v>475</v>
      </c>
      <c r="AH17" s="109">
        <v>237</v>
      </c>
      <c r="AI17" s="109">
        <v>209</v>
      </c>
      <c r="AJ17" s="109">
        <v>149</v>
      </c>
      <c r="AK17" s="109">
        <v>239</v>
      </c>
      <c r="AL17" s="108">
        <v>270</v>
      </c>
      <c r="AM17" s="109">
        <v>198</v>
      </c>
      <c r="AN17" s="109">
        <v>204</v>
      </c>
      <c r="AO17" s="109">
        <v>306</v>
      </c>
      <c r="AP17" s="109">
        <v>251</v>
      </c>
      <c r="AQ17" s="109">
        <v>153</v>
      </c>
      <c r="AR17" s="109">
        <v>147</v>
      </c>
      <c r="AS17" s="109">
        <v>124</v>
      </c>
      <c r="AT17" s="109">
        <v>104</v>
      </c>
      <c r="AU17" s="109">
        <v>91</v>
      </c>
      <c r="AV17" s="109">
        <v>77</v>
      </c>
      <c r="AW17" s="109">
        <v>82</v>
      </c>
      <c r="AX17" s="108">
        <v>107</v>
      </c>
      <c r="AY17" s="109">
        <v>155</v>
      </c>
      <c r="AZ17" s="109">
        <v>281</v>
      </c>
      <c r="BA17" s="109">
        <v>242</v>
      </c>
      <c r="BB17" s="109">
        <v>237</v>
      </c>
      <c r="BC17" s="109">
        <v>263</v>
      </c>
      <c r="BD17" s="109">
        <v>181</v>
      </c>
      <c r="BE17" s="109">
        <v>305</v>
      </c>
      <c r="BF17" s="109">
        <v>163</v>
      </c>
      <c r="BG17" s="109">
        <v>200</v>
      </c>
      <c r="BH17" s="109">
        <v>180</v>
      </c>
      <c r="BI17" s="172">
        <v>307</v>
      </c>
      <c r="BJ17" s="173">
        <v>265.06999999999994</v>
      </c>
      <c r="BK17" s="109">
        <v>370.625</v>
      </c>
      <c r="BL17" s="109">
        <v>451.18999999999994</v>
      </c>
      <c r="BM17" s="109">
        <v>539.20999999999992</v>
      </c>
      <c r="BN17" s="109">
        <v>401.94000000000005</v>
      </c>
      <c r="BO17" s="109">
        <v>358.17999999999995</v>
      </c>
      <c r="BP17" s="109">
        <v>294.66000000000003</v>
      </c>
      <c r="BQ17" s="109">
        <v>256.36999999999995</v>
      </c>
      <c r="BR17" s="109">
        <v>250.75999999999996</v>
      </c>
      <c r="BS17" s="109">
        <v>216.63000000000002</v>
      </c>
      <c r="BT17" s="109">
        <v>345.56999999999994</v>
      </c>
      <c r="BU17" s="172">
        <v>495.84000000000003</v>
      </c>
      <c r="BV17" s="173">
        <v>509</v>
      </c>
      <c r="BW17" s="109">
        <v>583</v>
      </c>
      <c r="BX17" s="109">
        <v>641</v>
      </c>
      <c r="BY17" s="109">
        <v>621</v>
      </c>
      <c r="BZ17" s="109">
        <v>672</v>
      </c>
      <c r="CA17" s="109">
        <v>447</v>
      </c>
      <c r="CB17" s="109">
        <v>475</v>
      </c>
      <c r="CC17" s="109">
        <v>286</v>
      </c>
      <c r="CD17" s="109">
        <v>339</v>
      </c>
      <c r="CE17" s="109">
        <v>378</v>
      </c>
      <c r="CF17" s="109">
        <v>436</v>
      </c>
      <c r="CG17" s="109">
        <v>455</v>
      </c>
      <c r="CH17" s="528">
        <f t="shared" si="16"/>
        <v>-8.2365279122297519E-2</v>
      </c>
      <c r="CI17" s="166"/>
      <c r="CJ17" s="166"/>
      <c r="CK17" s="547"/>
    </row>
    <row r="18" spans="1:95">
      <c r="A18" s="132" t="s">
        <v>99</v>
      </c>
      <c r="B18" s="108">
        <v>91.75</v>
      </c>
      <c r="C18" s="109">
        <v>56.75</v>
      </c>
      <c r="D18" s="109">
        <v>121.5</v>
      </c>
      <c r="E18" s="109">
        <v>0</v>
      </c>
      <c r="F18" s="109">
        <v>117.71</v>
      </c>
      <c r="G18" s="109">
        <v>44.4</v>
      </c>
      <c r="H18" s="109">
        <v>81.55</v>
      </c>
      <c r="I18" s="109">
        <v>104.4</v>
      </c>
      <c r="J18" s="109">
        <v>138.41999999999999</v>
      </c>
      <c r="K18" s="109">
        <v>90.4</v>
      </c>
      <c r="L18" s="109">
        <v>92.6</v>
      </c>
      <c r="M18" s="109">
        <v>56.2</v>
      </c>
      <c r="N18" s="108">
        <v>78</v>
      </c>
      <c r="O18" s="109">
        <v>68.2</v>
      </c>
      <c r="P18" s="109">
        <v>36.4</v>
      </c>
      <c r="Q18" s="109">
        <v>9.6</v>
      </c>
      <c r="R18" s="109">
        <v>0</v>
      </c>
      <c r="S18" s="109">
        <v>0</v>
      </c>
      <c r="T18" s="109">
        <v>28.07</v>
      </c>
      <c r="U18" s="109">
        <v>33.090000000000003</v>
      </c>
      <c r="V18" s="109">
        <v>68.900000000000006</v>
      </c>
      <c r="W18" s="109">
        <v>35.173999999999999</v>
      </c>
      <c r="X18" s="109">
        <v>65.775000000000006</v>
      </c>
      <c r="Y18" s="109">
        <v>39.11</v>
      </c>
      <c r="Z18" s="108">
        <v>52</v>
      </c>
      <c r="AA18" s="109">
        <v>38</v>
      </c>
      <c r="AB18" s="109">
        <v>34</v>
      </c>
      <c r="AC18" s="109">
        <v>6</v>
      </c>
      <c r="AD18" s="109">
        <v>25</v>
      </c>
      <c r="AE18" s="109">
        <v>26</v>
      </c>
      <c r="AF18" s="109">
        <v>83</v>
      </c>
      <c r="AG18" s="109">
        <v>60</v>
      </c>
      <c r="AH18" s="109">
        <v>110</v>
      </c>
      <c r="AI18" s="109">
        <v>89</v>
      </c>
      <c r="AJ18" s="109">
        <v>72</v>
      </c>
      <c r="AK18" s="109">
        <v>49</v>
      </c>
      <c r="AL18" s="108">
        <v>49</v>
      </c>
      <c r="AM18" s="109">
        <v>24</v>
      </c>
      <c r="AN18" s="109">
        <v>41</v>
      </c>
      <c r="AO18" s="109">
        <v>1</v>
      </c>
      <c r="AP18" s="109">
        <v>72</v>
      </c>
      <c r="AQ18" s="109">
        <v>27</v>
      </c>
      <c r="AR18" s="109">
        <v>85</v>
      </c>
      <c r="AS18" s="109">
        <v>80</v>
      </c>
      <c r="AT18" s="109">
        <v>55</v>
      </c>
      <c r="AU18" s="109">
        <v>90</v>
      </c>
      <c r="AV18" s="109">
        <v>112</v>
      </c>
      <c r="AW18" s="109">
        <v>63</v>
      </c>
      <c r="AX18" s="108">
        <v>86</v>
      </c>
      <c r="AY18" s="109">
        <v>39</v>
      </c>
      <c r="AZ18" s="109">
        <v>50</v>
      </c>
      <c r="BA18" s="109">
        <v>8</v>
      </c>
      <c r="BB18" s="109">
        <v>39</v>
      </c>
      <c r="BC18" s="109">
        <v>31</v>
      </c>
      <c r="BD18" s="109">
        <v>48</v>
      </c>
      <c r="BE18" s="109">
        <v>84</v>
      </c>
      <c r="BF18" s="109">
        <v>119</v>
      </c>
      <c r="BG18" s="109">
        <v>159</v>
      </c>
      <c r="BH18" s="109">
        <v>171</v>
      </c>
      <c r="BI18" s="172">
        <v>97</v>
      </c>
      <c r="BJ18" s="173">
        <v>86.84</v>
      </c>
      <c r="BK18" s="109">
        <v>118.6</v>
      </c>
      <c r="BL18" s="109">
        <v>113.49999999999997</v>
      </c>
      <c r="BM18" s="109">
        <v>3.3200000000000003</v>
      </c>
      <c r="BN18" s="109">
        <v>51.62</v>
      </c>
      <c r="BO18" s="109">
        <v>116.24999999999997</v>
      </c>
      <c r="BP18" s="109">
        <v>204.59000000000006</v>
      </c>
      <c r="BQ18" s="109">
        <v>124.19000000000003</v>
      </c>
      <c r="BR18" s="109">
        <v>97.22999999999999</v>
      </c>
      <c r="BS18" s="109">
        <v>110.91999999999997</v>
      </c>
      <c r="BT18" s="109">
        <v>136.66</v>
      </c>
      <c r="BU18" s="172">
        <v>109.06999999999998</v>
      </c>
      <c r="BV18" s="173">
        <v>112</v>
      </c>
      <c r="BW18" s="109">
        <v>123</v>
      </c>
      <c r="BX18" s="109">
        <v>135</v>
      </c>
      <c r="BY18" s="109"/>
      <c r="BZ18" s="109">
        <v>29</v>
      </c>
      <c r="CA18" s="109">
        <v>30</v>
      </c>
      <c r="CB18" s="109">
        <v>96</v>
      </c>
      <c r="CC18" s="109">
        <v>99</v>
      </c>
      <c r="CD18" s="109">
        <v>179</v>
      </c>
      <c r="CE18" s="109">
        <v>167</v>
      </c>
      <c r="CF18" s="109">
        <v>238</v>
      </c>
      <c r="CG18" s="109">
        <v>178</v>
      </c>
      <c r="CH18" s="528">
        <f t="shared" si="16"/>
        <v>0.63197946273035699</v>
      </c>
      <c r="CI18" s="166"/>
      <c r="CJ18" s="166"/>
      <c r="CK18" s="547"/>
    </row>
    <row r="19" spans="1:95">
      <c r="A19" s="132" t="s">
        <v>82</v>
      </c>
      <c r="B19" s="108">
        <v>844.54</v>
      </c>
      <c r="C19" s="109">
        <v>500.8</v>
      </c>
      <c r="D19" s="109">
        <v>802.1</v>
      </c>
      <c r="E19" s="109">
        <v>880.86</v>
      </c>
      <c r="F19" s="109">
        <v>814.51</v>
      </c>
      <c r="G19" s="109">
        <v>842.65</v>
      </c>
      <c r="H19" s="109">
        <v>734.27</v>
      </c>
      <c r="I19" s="109">
        <v>814.04</v>
      </c>
      <c r="J19" s="109">
        <v>458.09</v>
      </c>
      <c r="K19" s="109">
        <v>627.32000000000005</v>
      </c>
      <c r="L19" s="109">
        <v>338.31</v>
      </c>
      <c r="M19" s="109">
        <v>358.52</v>
      </c>
      <c r="N19" s="108">
        <v>409.9</v>
      </c>
      <c r="O19" s="109">
        <v>200.92400000000001</v>
      </c>
      <c r="P19" s="109">
        <v>171.55</v>
      </c>
      <c r="Q19" s="109">
        <v>94.9</v>
      </c>
      <c r="R19" s="109">
        <v>223.85</v>
      </c>
      <c r="S19" s="109">
        <v>319.70299999999997</v>
      </c>
      <c r="T19" s="109">
        <v>511.12799999999999</v>
      </c>
      <c r="U19" s="109">
        <v>781.84900000000005</v>
      </c>
      <c r="V19" s="109">
        <v>355.435</v>
      </c>
      <c r="W19" s="109">
        <v>192.58699999999999</v>
      </c>
      <c r="X19" s="109">
        <v>196.285</v>
      </c>
      <c r="Y19" s="109">
        <v>246.327</v>
      </c>
      <c r="Z19" s="108">
        <v>464</v>
      </c>
      <c r="AA19" s="109">
        <v>377</v>
      </c>
      <c r="AB19" s="109">
        <v>430</v>
      </c>
      <c r="AC19" s="109">
        <v>211</v>
      </c>
      <c r="AD19" s="109">
        <v>276</v>
      </c>
      <c r="AE19" s="109">
        <v>251</v>
      </c>
      <c r="AF19" s="109">
        <v>298</v>
      </c>
      <c r="AG19" s="109">
        <v>285</v>
      </c>
      <c r="AH19" s="109">
        <v>154</v>
      </c>
      <c r="AI19" s="109">
        <v>137</v>
      </c>
      <c r="AJ19" s="109">
        <v>255</v>
      </c>
      <c r="AK19" s="109">
        <v>110</v>
      </c>
      <c r="AL19" s="108">
        <v>149</v>
      </c>
      <c r="AM19" s="109">
        <v>100</v>
      </c>
      <c r="AN19" s="109">
        <v>118</v>
      </c>
      <c r="AO19" s="109">
        <v>324</v>
      </c>
      <c r="AP19" s="109">
        <v>297</v>
      </c>
      <c r="AQ19" s="109">
        <v>241</v>
      </c>
      <c r="AR19" s="109">
        <v>238</v>
      </c>
      <c r="AS19" s="109">
        <v>302</v>
      </c>
      <c r="AT19" s="109">
        <v>306</v>
      </c>
      <c r="AU19" s="109">
        <v>252</v>
      </c>
      <c r="AV19" s="109">
        <v>221</v>
      </c>
      <c r="AW19" s="109">
        <v>225</v>
      </c>
      <c r="AX19" s="108">
        <v>254</v>
      </c>
      <c r="AY19" s="109">
        <v>302</v>
      </c>
      <c r="AZ19" s="109">
        <v>290</v>
      </c>
      <c r="BA19" s="109">
        <v>210</v>
      </c>
      <c r="BB19" s="109">
        <v>104</v>
      </c>
      <c r="BC19" s="109">
        <v>144</v>
      </c>
      <c r="BD19" s="109">
        <v>96</v>
      </c>
      <c r="BE19" s="109">
        <v>173</v>
      </c>
      <c r="BF19" s="109">
        <v>159</v>
      </c>
      <c r="BG19" s="109">
        <v>48</v>
      </c>
      <c r="BH19" s="109">
        <v>96</v>
      </c>
      <c r="BI19" s="172">
        <v>168</v>
      </c>
      <c r="BJ19" s="173">
        <v>27.18</v>
      </c>
      <c r="BK19" s="109">
        <v>10.93</v>
      </c>
      <c r="BL19" s="109">
        <v>173.73999999999995</v>
      </c>
      <c r="BM19" s="109">
        <v>170.36</v>
      </c>
      <c r="BN19" s="109">
        <v>283.09999999999997</v>
      </c>
      <c r="BO19" s="109">
        <v>528.39</v>
      </c>
      <c r="BP19" s="109">
        <v>350.50000000000006</v>
      </c>
      <c r="BQ19" s="109">
        <v>228.69000000000003</v>
      </c>
      <c r="BR19" s="109">
        <v>449.93000000000006</v>
      </c>
      <c r="BS19" s="109">
        <v>709.66</v>
      </c>
      <c r="BT19" s="109">
        <v>638.92999999999995</v>
      </c>
      <c r="BU19" s="172">
        <v>773.13</v>
      </c>
      <c r="BV19" s="173">
        <v>414</v>
      </c>
      <c r="BW19" s="109">
        <v>245</v>
      </c>
      <c r="BX19" s="109">
        <v>142</v>
      </c>
      <c r="BY19" s="109">
        <v>189</v>
      </c>
      <c r="BZ19" s="109">
        <v>210</v>
      </c>
      <c r="CA19" s="109">
        <v>329</v>
      </c>
      <c r="CB19" s="109">
        <v>537</v>
      </c>
      <c r="CC19" s="109">
        <v>217</v>
      </c>
      <c r="CD19" s="109">
        <v>329</v>
      </c>
      <c r="CE19" s="109">
        <v>296</v>
      </c>
      <c r="CF19" s="109">
        <v>380</v>
      </c>
      <c r="CG19" s="109">
        <v>332</v>
      </c>
      <c r="CH19" s="528">
        <f t="shared" si="16"/>
        <v>-0.57057674647213275</v>
      </c>
      <c r="CI19" s="166"/>
      <c r="CJ19" s="166"/>
      <c r="CK19" s="547"/>
    </row>
    <row r="20" spans="1:95">
      <c r="A20" s="132" t="s">
        <v>83</v>
      </c>
      <c r="B20" s="108">
        <v>113.4</v>
      </c>
      <c r="C20" s="109">
        <v>76.25</v>
      </c>
      <c r="D20" s="109">
        <v>111.4</v>
      </c>
      <c r="E20" s="109">
        <v>108.85</v>
      </c>
      <c r="F20" s="109">
        <v>131.69999999999999</v>
      </c>
      <c r="G20" s="109">
        <v>65.3</v>
      </c>
      <c r="H20" s="109">
        <v>112.47</v>
      </c>
      <c r="I20" s="109">
        <v>75.099999999999994</v>
      </c>
      <c r="J20" s="109">
        <v>59.8</v>
      </c>
      <c r="K20" s="109">
        <v>24.1</v>
      </c>
      <c r="L20" s="109">
        <v>91.52</v>
      </c>
      <c r="M20" s="109">
        <v>28</v>
      </c>
      <c r="N20" s="108">
        <v>70.239999999999995</v>
      </c>
      <c r="O20" s="109">
        <v>37.479999999999997</v>
      </c>
      <c r="P20" s="109">
        <v>40.42</v>
      </c>
      <c r="Q20" s="109">
        <v>24.7</v>
      </c>
      <c r="R20" s="109">
        <v>68.92</v>
      </c>
      <c r="S20" s="109">
        <v>86.302000000000007</v>
      </c>
      <c r="T20" s="109">
        <v>126.795</v>
      </c>
      <c r="U20" s="109">
        <v>219.54499999999999</v>
      </c>
      <c r="V20" s="109">
        <v>181.62700000000001</v>
      </c>
      <c r="W20" s="109">
        <v>58.954999999999998</v>
      </c>
      <c r="X20" s="109">
        <v>149.34700000000001</v>
      </c>
      <c r="Y20" s="109">
        <v>99.772999999999996</v>
      </c>
      <c r="Z20" s="108">
        <v>138</v>
      </c>
      <c r="AA20" s="109">
        <v>105</v>
      </c>
      <c r="AB20" s="109">
        <v>105</v>
      </c>
      <c r="AC20" s="109">
        <v>127</v>
      </c>
      <c r="AD20" s="109">
        <v>121</v>
      </c>
      <c r="AE20" s="109">
        <v>171</v>
      </c>
      <c r="AF20" s="109">
        <v>169</v>
      </c>
      <c r="AG20" s="109">
        <v>192</v>
      </c>
      <c r="AH20" s="109">
        <v>32</v>
      </c>
      <c r="AI20" s="109">
        <v>205</v>
      </c>
      <c r="AJ20" s="109">
        <v>187</v>
      </c>
      <c r="AK20" s="109">
        <v>103</v>
      </c>
      <c r="AL20" s="108">
        <v>54</v>
      </c>
      <c r="AM20" s="109">
        <v>90</v>
      </c>
      <c r="AN20" s="109">
        <v>51</v>
      </c>
      <c r="AO20" s="109">
        <v>56</v>
      </c>
      <c r="AP20" s="109">
        <v>85</v>
      </c>
      <c r="AQ20" s="109">
        <v>162</v>
      </c>
      <c r="AR20" s="109">
        <v>186</v>
      </c>
      <c r="AS20" s="109">
        <v>149</v>
      </c>
      <c r="AT20" s="109">
        <v>120</v>
      </c>
      <c r="AU20" s="109">
        <v>62</v>
      </c>
      <c r="AV20" s="109">
        <v>59</v>
      </c>
      <c r="AW20" s="109">
        <v>38</v>
      </c>
      <c r="AX20" s="108">
        <v>41</v>
      </c>
      <c r="AY20" s="109">
        <v>36</v>
      </c>
      <c r="AZ20" s="109">
        <v>53</v>
      </c>
      <c r="BA20" s="109">
        <v>65</v>
      </c>
      <c r="BB20" s="109">
        <v>28</v>
      </c>
      <c r="BC20" s="109">
        <v>15</v>
      </c>
      <c r="BD20" s="109">
        <v>25</v>
      </c>
      <c r="BE20" s="109">
        <v>11</v>
      </c>
      <c r="BF20" s="109">
        <v>11</v>
      </c>
      <c r="BG20" s="109">
        <v>33</v>
      </c>
      <c r="BH20" s="109">
        <v>46</v>
      </c>
      <c r="BI20" s="172">
        <v>34</v>
      </c>
      <c r="BJ20" s="173">
        <v>20.779999999999998</v>
      </c>
      <c r="BK20" s="109">
        <v>13.149999999999999</v>
      </c>
      <c r="BL20" s="109">
        <v>13.639999999999999</v>
      </c>
      <c r="BM20" s="109">
        <v>24.659999999999993</v>
      </c>
      <c r="BN20" s="109">
        <v>38.190000000000005</v>
      </c>
      <c r="BO20" s="109">
        <v>46.910000000000004</v>
      </c>
      <c r="BP20" s="109">
        <v>126.21</v>
      </c>
      <c r="BQ20" s="109">
        <v>58.890000000000008</v>
      </c>
      <c r="BR20" s="109">
        <v>11.129999999999999</v>
      </c>
      <c r="BS20" s="109">
        <v>3.47</v>
      </c>
      <c r="BT20" s="109">
        <v>9.5200000000000014</v>
      </c>
      <c r="BU20" s="172">
        <v>11.8</v>
      </c>
      <c r="BV20" s="173">
        <v>19</v>
      </c>
      <c r="BW20" s="109">
        <v>22</v>
      </c>
      <c r="BX20" s="109">
        <v>38</v>
      </c>
      <c r="BY20" s="109">
        <v>47</v>
      </c>
      <c r="BZ20" s="109">
        <v>80</v>
      </c>
      <c r="CA20" s="109">
        <v>138</v>
      </c>
      <c r="CB20" s="109">
        <v>183</v>
      </c>
      <c r="CC20" s="109">
        <v>124</v>
      </c>
      <c r="CD20" s="109">
        <v>56</v>
      </c>
      <c r="CE20" s="109">
        <v>20</v>
      </c>
      <c r="CF20" s="109">
        <v>103</v>
      </c>
      <c r="CG20" s="109">
        <v>148</v>
      </c>
      <c r="CH20" s="528">
        <f t="shared" si="16"/>
        <v>11.542372881355931</v>
      </c>
      <c r="CI20" s="166"/>
      <c r="CJ20" s="166"/>
      <c r="CK20" s="547"/>
    </row>
    <row r="21" spans="1:95">
      <c r="A21" s="132" t="s">
        <v>84</v>
      </c>
      <c r="B21" s="118">
        <v>627.25</v>
      </c>
      <c r="C21" s="119">
        <v>556.23</v>
      </c>
      <c r="D21" s="119">
        <v>351.65</v>
      </c>
      <c r="E21" s="119">
        <v>152.4</v>
      </c>
      <c r="F21" s="119" t="s">
        <v>216</v>
      </c>
      <c r="G21" s="119" t="s">
        <v>216</v>
      </c>
      <c r="H21" s="119" t="s">
        <v>216</v>
      </c>
      <c r="I21" s="119" t="s">
        <v>216</v>
      </c>
      <c r="J21" s="119" t="s">
        <v>216</v>
      </c>
      <c r="K21" s="119">
        <v>270.45</v>
      </c>
      <c r="L21" s="119">
        <v>594.48</v>
      </c>
      <c r="M21" s="119">
        <v>698.2</v>
      </c>
      <c r="N21" s="118">
        <v>1017.87</v>
      </c>
      <c r="O21" s="119">
        <v>779.47</v>
      </c>
      <c r="P21" s="119">
        <v>382.63</v>
      </c>
      <c r="Q21" s="119">
        <v>183.00800000000001</v>
      </c>
      <c r="R21" s="119">
        <v>56.9</v>
      </c>
      <c r="S21" s="119">
        <v>7.65</v>
      </c>
      <c r="T21" s="119">
        <v>18.815000000000001</v>
      </c>
      <c r="U21" s="119">
        <v>15.425000000000001</v>
      </c>
      <c r="V21" s="119">
        <v>86.951999999999998</v>
      </c>
      <c r="W21" s="119">
        <v>359.43799999999999</v>
      </c>
      <c r="X21" s="119">
        <v>711.49599999999998</v>
      </c>
      <c r="Y21" s="119">
        <v>1037.309</v>
      </c>
      <c r="Z21" s="108">
        <v>1174</v>
      </c>
      <c r="AA21" s="109">
        <v>822</v>
      </c>
      <c r="AB21" s="109">
        <v>496</v>
      </c>
      <c r="AC21" s="109">
        <v>176</v>
      </c>
      <c r="AD21" s="109">
        <v>2</v>
      </c>
      <c r="AE21" s="109">
        <v>0</v>
      </c>
      <c r="AF21" s="109">
        <v>3</v>
      </c>
      <c r="AG21" s="109">
        <v>4</v>
      </c>
      <c r="AH21" s="109">
        <v>0</v>
      </c>
      <c r="AI21" s="109">
        <v>502</v>
      </c>
      <c r="AJ21" s="109">
        <v>507</v>
      </c>
      <c r="AK21" s="109">
        <v>795</v>
      </c>
      <c r="AL21" s="108">
        <v>675</v>
      </c>
      <c r="AM21" s="109">
        <v>632</v>
      </c>
      <c r="AN21" s="109">
        <v>258</v>
      </c>
      <c r="AO21" s="109">
        <v>0</v>
      </c>
      <c r="AP21" s="109">
        <v>0</v>
      </c>
      <c r="AQ21" s="109">
        <v>0</v>
      </c>
      <c r="AR21" s="109">
        <v>0</v>
      </c>
      <c r="AS21" s="109">
        <v>0</v>
      </c>
      <c r="AT21" s="109">
        <v>0</v>
      </c>
      <c r="AU21" s="109">
        <v>387</v>
      </c>
      <c r="AV21" s="109">
        <v>414</v>
      </c>
      <c r="AW21" s="109">
        <v>912</v>
      </c>
      <c r="AX21" s="108">
        <v>908</v>
      </c>
      <c r="AY21" s="109">
        <v>689</v>
      </c>
      <c r="AZ21" s="109">
        <v>373</v>
      </c>
      <c r="BA21" s="109">
        <v>111</v>
      </c>
      <c r="BB21" s="109">
        <v>7</v>
      </c>
      <c r="BC21" s="109">
        <v>5</v>
      </c>
      <c r="BD21" s="109">
        <v>3</v>
      </c>
      <c r="BE21" s="109">
        <v>6</v>
      </c>
      <c r="BF21" s="109">
        <v>320</v>
      </c>
      <c r="BG21" s="109">
        <v>994</v>
      </c>
      <c r="BH21" s="109">
        <v>823</v>
      </c>
      <c r="BI21" s="172">
        <v>1261</v>
      </c>
      <c r="BJ21" s="173">
        <v>1247.44</v>
      </c>
      <c r="BK21" s="109">
        <v>999.64</v>
      </c>
      <c r="BL21" s="109">
        <v>599.67000000000007</v>
      </c>
      <c r="BM21" s="109">
        <v>337.03999999999996</v>
      </c>
      <c r="BN21" s="109">
        <v>133.48000000000002</v>
      </c>
      <c r="BO21" s="109">
        <v>6.77</v>
      </c>
      <c r="BP21" s="109">
        <v>13.41</v>
      </c>
      <c r="BQ21" s="109">
        <v>11.360000000000001</v>
      </c>
      <c r="BR21" s="109">
        <v>4.47</v>
      </c>
      <c r="BS21" s="109">
        <v>250.09</v>
      </c>
      <c r="BT21" s="109">
        <v>152.29000000000002</v>
      </c>
      <c r="BU21" s="172">
        <v>256.80999999999995</v>
      </c>
      <c r="BV21" s="173">
        <v>281</v>
      </c>
      <c r="BW21" s="109">
        <v>71</v>
      </c>
      <c r="BX21" s="109">
        <v>76</v>
      </c>
      <c r="BY21" s="109">
        <v>3</v>
      </c>
      <c r="BZ21" s="109">
        <v>0</v>
      </c>
      <c r="CA21" s="109">
        <v>0</v>
      </c>
      <c r="CB21" s="109">
        <v>0</v>
      </c>
      <c r="CC21" s="109">
        <v>0</v>
      </c>
      <c r="CD21" s="109">
        <v>0</v>
      </c>
      <c r="CE21" s="109">
        <v>35</v>
      </c>
      <c r="CF21" s="109">
        <v>518</v>
      </c>
      <c r="CG21" s="109">
        <v>627</v>
      </c>
      <c r="CH21" s="528">
        <f t="shared" si="16"/>
        <v>1.4414937113040773</v>
      </c>
      <c r="CI21" s="166"/>
      <c r="CJ21" s="166"/>
      <c r="CK21" s="547"/>
    </row>
    <row r="22" spans="1:95">
      <c r="A22" s="149" t="s">
        <v>73</v>
      </c>
      <c r="B22" s="108">
        <v>513.95000000000005</v>
      </c>
      <c r="C22" s="109">
        <v>415.4</v>
      </c>
      <c r="D22" s="109">
        <v>606.79999999999995</v>
      </c>
      <c r="E22" s="109">
        <v>690.4</v>
      </c>
      <c r="F22" s="109">
        <v>650</v>
      </c>
      <c r="G22" s="109">
        <v>268.89999999999998</v>
      </c>
      <c r="H22" s="109">
        <v>389.8</v>
      </c>
      <c r="I22" s="109">
        <v>431.5</v>
      </c>
      <c r="J22" s="109">
        <v>323.11</v>
      </c>
      <c r="K22" s="109">
        <v>486.87</v>
      </c>
      <c r="L22" s="109">
        <v>379.02</v>
      </c>
      <c r="M22" s="109">
        <v>338.2</v>
      </c>
      <c r="N22" s="108">
        <v>508.05</v>
      </c>
      <c r="O22" s="109">
        <v>502.23</v>
      </c>
      <c r="P22" s="109">
        <v>258.89999999999998</v>
      </c>
      <c r="Q22" s="109">
        <v>87.7</v>
      </c>
      <c r="R22" s="109">
        <v>121.71</v>
      </c>
      <c r="S22" s="109">
        <v>174.22</v>
      </c>
      <c r="T22" s="109">
        <v>378.16</v>
      </c>
      <c r="U22" s="109">
        <v>595.56500000000005</v>
      </c>
      <c r="V22" s="109">
        <v>623.09900000000005</v>
      </c>
      <c r="W22" s="109">
        <v>714.93399999999997</v>
      </c>
      <c r="X22" s="109">
        <v>533.02</v>
      </c>
      <c r="Y22" s="109">
        <v>920.48500000000001</v>
      </c>
      <c r="Z22" s="108">
        <v>1004</v>
      </c>
      <c r="AA22" s="109">
        <v>724</v>
      </c>
      <c r="AB22" s="109">
        <v>734</v>
      </c>
      <c r="AC22" s="109">
        <v>626</v>
      </c>
      <c r="AD22" s="109">
        <v>549</v>
      </c>
      <c r="AE22" s="109">
        <v>587</v>
      </c>
      <c r="AF22" s="109">
        <v>633</v>
      </c>
      <c r="AG22" s="109">
        <v>791</v>
      </c>
      <c r="AH22" s="109">
        <v>779</v>
      </c>
      <c r="AI22" s="109">
        <v>595</v>
      </c>
      <c r="AJ22" s="109">
        <v>426</v>
      </c>
      <c r="AK22" s="109">
        <v>820</v>
      </c>
      <c r="AL22" s="108">
        <v>655</v>
      </c>
      <c r="AM22" s="109">
        <v>624</v>
      </c>
      <c r="AN22" s="109">
        <v>677</v>
      </c>
      <c r="AO22" s="109">
        <v>852</v>
      </c>
      <c r="AP22" s="109">
        <v>621</v>
      </c>
      <c r="AQ22" s="109">
        <v>747</v>
      </c>
      <c r="AR22" s="109">
        <v>600</v>
      </c>
      <c r="AS22" s="109">
        <v>568</v>
      </c>
      <c r="AT22" s="109">
        <v>408</v>
      </c>
      <c r="AU22" s="109">
        <v>541</v>
      </c>
      <c r="AV22" s="109">
        <v>634</v>
      </c>
      <c r="AW22" s="109">
        <v>621</v>
      </c>
      <c r="AX22" s="108">
        <v>627</v>
      </c>
      <c r="AY22" s="109">
        <v>653</v>
      </c>
      <c r="AZ22" s="109">
        <v>772</v>
      </c>
      <c r="BA22" s="109">
        <v>923</v>
      </c>
      <c r="BB22" s="109">
        <v>664</v>
      </c>
      <c r="BC22" s="109">
        <v>662</v>
      </c>
      <c r="BD22" s="109">
        <v>914</v>
      </c>
      <c r="BE22" s="109">
        <v>870</v>
      </c>
      <c r="BF22" s="109">
        <v>647</v>
      </c>
      <c r="BG22" s="109">
        <v>767</v>
      </c>
      <c r="BH22" s="109">
        <v>719</v>
      </c>
      <c r="BI22" s="172">
        <v>841</v>
      </c>
      <c r="BJ22" s="173">
        <v>813.89999999999986</v>
      </c>
      <c r="BK22" s="109">
        <v>634.99000000000012</v>
      </c>
      <c r="BL22" s="109">
        <v>841.79</v>
      </c>
      <c r="BM22" s="109">
        <v>636.27</v>
      </c>
      <c r="BN22" s="109">
        <v>451.65</v>
      </c>
      <c r="BO22" s="109">
        <v>749.55</v>
      </c>
      <c r="BP22" s="109">
        <v>611.54</v>
      </c>
      <c r="BQ22" s="109">
        <v>602.25</v>
      </c>
      <c r="BR22" s="109">
        <v>170.56999999999996</v>
      </c>
      <c r="BS22" s="109">
        <v>299.38</v>
      </c>
      <c r="BT22" s="109">
        <v>421.84999999999997</v>
      </c>
      <c r="BU22" s="172">
        <v>468.15</v>
      </c>
      <c r="BV22" s="173">
        <v>728</v>
      </c>
      <c r="BW22" s="109">
        <v>482</v>
      </c>
      <c r="BX22" s="109">
        <v>619</v>
      </c>
      <c r="BY22" s="109">
        <v>904</v>
      </c>
      <c r="BZ22" s="109">
        <v>832</v>
      </c>
      <c r="CA22" s="109">
        <v>581</v>
      </c>
      <c r="CB22" s="109">
        <v>302</v>
      </c>
      <c r="CC22" s="109">
        <v>18</v>
      </c>
      <c r="CD22" s="109">
        <v>317</v>
      </c>
      <c r="CE22" s="109">
        <v>441</v>
      </c>
      <c r="CF22" s="109">
        <v>130</v>
      </c>
      <c r="CG22" s="109">
        <v>395</v>
      </c>
      <c r="CH22" s="528">
        <f t="shared" si="16"/>
        <v>-0.15625333760546833</v>
      </c>
      <c r="CI22" s="166"/>
      <c r="CJ22" s="166"/>
      <c r="CK22" s="547"/>
    </row>
    <row r="23" spans="1:95">
      <c r="A23" s="150" t="s">
        <v>120</v>
      </c>
      <c r="B23" s="151">
        <v>1064.31</v>
      </c>
      <c r="C23" s="142">
        <v>650.52999999999895</v>
      </c>
      <c r="D23" s="142">
        <v>938.42999999999904</v>
      </c>
      <c r="E23" s="142">
        <v>1155.2</v>
      </c>
      <c r="F23" s="142">
        <v>1139.8499999999999</v>
      </c>
      <c r="G23" s="142">
        <v>797.28000000000202</v>
      </c>
      <c r="H23" s="142">
        <v>1205.3900000000001</v>
      </c>
      <c r="I23" s="142">
        <v>1254.21</v>
      </c>
      <c r="J23" s="142">
        <v>1264.26</v>
      </c>
      <c r="K23" s="142">
        <v>1362.54</v>
      </c>
      <c r="L23" s="142">
        <v>1040.6500000000001</v>
      </c>
      <c r="M23" s="142">
        <v>780.05</v>
      </c>
      <c r="N23" s="151">
        <v>676.13700000000199</v>
      </c>
      <c r="O23" s="142">
        <v>662.49400000000105</v>
      </c>
      <c r="P23" s="142">
        <v>465.69000000000102</v>
      </c>
      <c r="Q23" s="142">
        <v>160.18</v>
      </c>
      <c r="R23" s="142">
        <v>310.565</v>
      </c>
      <c r="S23" s="142">
        <v>442.47699999999901</v>
      </c>
      <c r="T23" s="142">
        <v>1317.328</v>
      </c>
      <c r="U23" s="142">
        <v>1155.4110000000001</v>
      </c>
      <c r="V23" s="142">
        <v>910.10700000000099</v>
      </c>
      <c r="W23" s="142">
        <v>1079.3320000000001</v>
      </c>
      <c r="X23" s="142">
        <v>936.55299999999897</v>
      </c>
      <c r="Y23" s="142">
        <v>890.02200000000005</v>
      </c>
      <c r="Z23" s="151">
        <v>631</v>
      </c>
      <c r="AA23" s="142">
        <v>657</v>
      </c>
      <c r="AB23" s="142">
        <v>692</v>
      </c>
      <c r="AC23" s="142">
        <v>600</v>
      </c>
      <c r="AD23" s="142">
        <v>1028</v>
      </c>
      <c r="AE23" s="142">
        <v>1003</v>
      </c>
      <c r="AF23" s="142">
        <v>1424</v>
      </c>
      <c r="AG23" s="142">
        <v>1652</v>
      </c>
      <c r="AH23" s="142">
        <v>1395</v>
      </c>
      <c r="AI23" s="142">
        <v>1322</v>
      </c>
      <c r="AJ23" s="142">
        <v>1296</v>
      </c>
      <c r="AK23" s="142">
        <v>1428</v>
      </c>
      <c r="AL23" s="151">
        <v>1032</v>
      </c>
      <c r="AM23" s="142">
        <v>826</v>
      </c>
      <c r="AN23" s="142">
        <v>978</v>
      </c>
      <c r="AO23" s="142">
        <v>1134</v>
      </c>
      <c r="AP23" s="142">
        <v>1185</v>
      </c>
      <c r="AQ23" s="142">
        <v>1059</v>
      </c>
      <c r="AR23" s="142">
        <v>978</v>
      </c>
      <c r="AS23" s="142">
        <v>1154</v>
      </c>
      <c r="AT23" s="142">
        <v>1118</v>
      </c>
      <c r="AU23" s="142">
        <v>950</v>
      </c>
      <c r="AV23" s="142">
        <v>946</v>
      </c>
      <c r="AW23" s="142">
        <v>967</v>
      </c>
      <c r="AX23" s="151">
        <v>593</v>
      </c>
      <c r="AY23" s="142">
        <v>667</v>
      </c>
      <c r="AZ23" s="142">
        <v>569</v>
      </c>
      <c r="BA23" s="142">
        <v>774</v>
      </c>
      <c r="BB23" s="142">
        <v>970</v>
      </c>
      <c r="BC23" s="142">
        <v>896</v>
      </c>
      <c r="BD23" s="142">
        <v>1005</v>
      </c>
      <c r="BE23" s="142">
        <v>1223</v>
      </c>
      <c r="BF23" s="142">
        <v>1043</v>
      </c>
      <c r="BG23" s="142">
        <v>902</v>
      </c>
      <c r="BH23" s="142">
        <v>883</v>
      </c>
      <c r="BI23" s="174">
        <v>859</v>
      </c>
      <c r="BJ23" s="175">
        <v>565.61499999999432</v>
      </c>
      <c r="BK23" s="176">
        <v>626.69999999999709</v>
      </c>
      <c r="BL23" s="176">
        <v>896.92599999999493</v>
      </c>
      <c r="BM23" s="177">
        <v>894.20000000001073</v>
      </c>
      <c r="BN23" s="178">
        <v>888.87099999999464</v>
      </c>
      <c r="BO23" s="178">
        <v>776.75599999999849</v>
      </c>
      <c r="BP23" s="178">
        <v>1179.7699999999995</v>
      </c>
      <c r="BQ23" s="178">
        <v>1018.949999999998</v>
      </c>
      <c r="BR23" s="178">
        <v>1147.9000000000033</v>
      </c>
      <c r="BS23" s="178">
        <v>1690.770000000005</v>
      </c>
      <c r="BT23" s="178">
        <v>1658.1600000000012</v>
      </c>
      <c r="BU23" s="174">
        <v>1665.7080000000115</v>
      </c>
      <c r="BV23" s="175">
        <v>1292</v>
      </c>
      <c r="BW23" s="176">
        <v>1099</v>
      </c>
      <c r="BX23" s="176">
        <v>1276</v>
      </c>
      <c r="BY23" s="176">
        <v>1615</v>
      </c>
      <c r="BZ23" s="176">
        <v>1749</v>
      </c>
      <c r="CA23" s="176">
        <v>1425</v>
      </c>
      <c r="CB23" s="176">
        <v>1552</v>
      </c>
      <c r="CC23" s="176">
        <v>1563</v>
      </c>
      <c r="CD23" s="176">
        <v>1451</v>
      </c>
      <c r="CE23" s="176">
        <v>1248</v>
      </c>
      <c r="CF23" s="176">
        <v>1407</v>
      </c>
      <c r="CG23" s="176">
        <v>1085</v>
      </c>
      <c r="CH23" s="529">
        <f t="shared" si="16"/>
        <v>-0.3486253292894117</v>
      </c>
      <c r="CI23" s="166"/>
      <c r="CJ23" s="166"/>
      <c r="CK23" s="547"/>
    </row>
    <row r="24" spans="1:95">
      <c r="A24" s="70" t="s">
        <v>59</v>
      </c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G24" s="166"/>
      <c r="CH24" s="166"/>
      <c r="CJ24" s="166"/>
    </row>
    <row r="25" spans="1:95">
      <c r="A25" s="70" t="s">
        <v>218</v>
      </c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9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H25" s="170"/>
      <c r="CJ25" s="166"/>
    </row>
    <row r="26" spans="1:95">
      <c r="A26" s="24" t="s">
        <v>61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6"/>
      <c r="O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9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551"/>
      <c r="BK26" s="551"/>
      <c r="BL26" s="551"/>
      <c r="BM26" s="551"/>
      <c r="BN26" s="551"/>
      <c r="BO26" s="551"/>
      <c r="BP26" s="551"/>
      <c r="BQ26" s="551"/>
      <c r="BR26" s="551"/>
      <c r="BS26" s="551"/>
      <c r="BT26" s="551"/>
      <c r="BU26" s="551"/>
      <c r="BV26" s="551"/>
      <c r="BW26" s="551"/>
      <c r="BX26" s="551"/>
      <c r="BY26" s="551"/>
      <c r="BZ26" s="551"/>
      <c r="CA26" s="551"/>
      <c r="CB26" s="551"/>
      <c r="CC26" s="551"/>
      <c r="CD26" s="551"/>
      <c r="CE26" s="551"/>
      <c r="CF26" s="551"/>
      <c r="CG26" s="551"/>
      <c r="CH26" s="171"/>
      <c r="CI26" s="179"/>
      <c r="CJ26" s="166"/>
      <c r="CK26" s="179"/>
      <c r="CL26" s="179"/>
      <c r="CM26" s="179"/>
      <c r="CN26" s="179"/>
      <c r="CO26" s="179"/>
      <c r="CP26" s="179"/>
      <c r="CQ26" s="179"/>
    </row>
    <row r="27" spans="1:95"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66"/>
      <c r="BA27" s="166"/>
      <c r="BB27" s="166"/>
      <c r="BC27" s="166"/>
      <c r="BD27" s="166"/>
      <c r="BE27" s="166"/>
      <c r="BF27" s="166"/>
      <c r="BG27" s="166"/>
      <c r="BH27" s="166"/>
      <c r="BI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6"/>
      <c r="CD27" s="166"/>
      <c r="CE27" s="166"/>
      <c r="CF27" s="166"/>
      <c r="CG27" s="166"/>
      <c r="CH27" s="166"/>
      <c r="CJ27" s="166"/>
    </row>
    <row r="28" spans="1:95"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6"/>
      <c r="O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166"/>
      <c r="BU28" s="166"/>
      <c r="BV28" s="166"/>
      <c r="BW28" s="166"/>
      <c r="BX28" s="166"/>
      <c r="BY28" s="166"/>
      <c r="BZ28" s="166"/>
      <c r="CA28" s="166"/>
      <c r="CB28" s="166"/>
      <c r="CC28" s="166"/>
      <c r="CD28" s="166"/>
      <c r="CE28" s="166"/>
      <c r="CF28" s="166"/>
      <c r="CG28" s="166"/>
      <c r="CH28" s="166"/>
      <c r="CJ28" s="166"/>
    </row>
    <row r="29" spans="1:95"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66"/>
      <c r="BA29" s="166"/>
      <c r="BB29" s="166"/>
      <c r="BC29" s="166"/>
      <c r="BD29" s="166"/>
      <c r="BE29" s="166"/>
      <c r="BF29" s="166"/>
      <c r="BG29" s="166"/>
      <c r="BH29" s="166"/>
      <c r="BI29" s="166"/>
      <c r="BJ29" s="166"/>
      <c r="BK29" s="166"/>
      <c r="BL29" s="166"/>
      <c r="BM29" s="166"/>
      <c r="BN29" s="166"/>
      <c r="BO29" s="166"/>
      <c r="BP29" s="166"/>
      <c r="BQ29" s="166"/>
      <c r="BR29" s="166"/>
      <c r="BS29" s="166"/>
      <c r="BT29" s="166"/>
      <c r="BU29" s="166"/>
      <c r="BV29" s="166"/>
      <c r="BW29" s="166"/>
      <c r="BX29" s="166"/>
      <c r="BY29" s="166"/>
      <c r="BZ29" s="166"/>
      <c r="CA29" s="166"/>
      <c r="CB29" s="166"/>
      <c r="CC29" s="166"/>
      <c r="CD29" s="166"/>
      <c r="CE29" s="166"/>
      <c r="CF29" s="166"/>
      <c r="CG29" s="166"/>
      <c r="CH29" s="166"/>
      <c r="CJ29" s="166"/>
    </row>
    <row r="30" spans="1:95">
      <c r="N30" s="166"/>
      <c r="O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66"/>
      <c r="BT30" s="166"/>
      <c r="BU30" s="166"/>
      <c r="BV30" s="166"/>
      <c r="BW30" s="166"/>
      <c r="BX30" s="166"/>
      <c r="BY30" s="166"/>
      <c r="BZ30" s="166"/>
      <c r="CA30" s="166"/>
      <c r="CB30" s="166"/>
      <c r="CC30" s="166"/>
      <c r="CD30" s="166"/>
      <c r="CE30" s="166"/>
      <c r="CF30" s="166"/>
      <c r="CG30" s="166"/>
      <c r="CH30" s="166"/>
    </row>
    <row r="31" spans="1:95"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</row>
    <row r="32" spans="1:95"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</row>
    <row r="33" spans="22:86"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  <c r="CH33" s="166"/>
    </row>
    <row r="34" spans="22:86"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6"/>
      <c r="BL34" s="166"/>
      <c r="BM34" s="166"/>
      <c r="BN34" s="166"/>
      <c r="BO34" s="166"/>
      <c r="BP34" s="166"/>
      <c r="BQ34" s="166"/>
      <c r="BR34" s="166"/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6"/>
      <c r="CD34" s="166"/>
      <c r="CE34" s="166"/>
      <c r="CF34" s="166"/>
      <c r="CG34" s="166"/>
      <c r="CH34" s="166"/>
    </row>
    <row r="35" spans="22:86"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  <c r="CH35" s="166"/>
    </row>
    <row r="36" spans="22:86"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  <c r="CH36" s="166"/>
    </row>
    <row r="37" spans="22:86"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66"/>
      <c r="CF37" s="166"/>
      <c r="CG37" s="166"/>
      <c r="CH37" s="109"/>
    </row>
    <row r="38" spans="22:86"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19"/>
    </row>
    <row r="39" spans="22:86"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</row>
    <row r="40" spans="22:86"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66"/>
      <c r="CH40" s="134"/>
    </row>
    <row r="41" spans="22:86"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66"/>
      <c r="CH41" s="134"/>
    </row>
    <row r="42" spans="22:86"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  <c r="CF42" s="166"/>
      <c r="CG42" s="166"/>
    </row>
  </sheetData>
  <sortState ref="Q26:R40">
    <sortCondition descending="1" ref="R26:R40"/>
  </sortState>
  <mergeCells count="8">
    <mergeCell ref="AX6:BI6"/>
    <mergeCell ref="BV6:CH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J39"/>
  <sheetViews>
    <sheetView showGridLines="0" zoomScale="90" zoomScaleNormal="90" workbookViewId="0">
      <pane xSplit="1" ySplit="7" topLeftCell="BX8" activePane="bottomRight" state="frozen"/>
      <selection pane="topRight"/>
      <selection pane="bottomLeft"/>
      <selection pane="bottomRight" activeCell="CH16" sqref="CH16"/>
    </sheetView>
  </sheetViews>
  <sheetFormatPr baseColWidth="10" defaultColWidth="11" defaultRowHeight="15"/>
  <cols>
    <col min="1" max="1" width="11.42578125" style="45"/>
    <col min="2" max="5" width="9.28515625" style="45" customWidth="1"/>
    <col min="6" max="6" width="8.85546875" style="45" customWidth="1"/>
    <col min="7" max="7" width="9.28515625" style="45" customWidth="1"/>
    <col min="8" max="10" width="10.140625" style="45" customWidth="1"/>
    <col min="11" max="11" width="9.28515625" style="45" customWidth="1"/>
    <col min="12" max="13" width="9.140625" style="45" customWidth="1"/>
    <col min="14" max="15" width="10.140625" style="45" customWidth="1"/>
    <col min="16" max="21" width="10.5703125" style="45" customWidth="1"/>
    <col min="22" max="85" width="11.140625" style="45" customWidth="1"/>
    <col min="86" max="86" width="12.5703125" style="45" customWidth="1"/>
    <col min="87" max="87" width="11.5703125" customWidth="1"/>
  </cols>
  <sheetData>
    <row r="1" spans="1:88">
      <c r="A1" s="74" t="s">
        <v>30</v>
      </c>
    </row>
    <row r="2" spans="1:88">
      <c r="A2" s="74"/>
    </row>
    <row r="3" spans="1:88">
      <c r="A3" s="75" t="s">
        <v>219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</row>
    <row r="4" spans="1:88" ht="15" customHeight="1">
      <c r="A4" s="130" t="s">
        <v>220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</row>
    <row r="5" spans="1:88">
      <c r="A5" s="130" t="s">
        <v>181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</row>
    <row r="6" spans="1:88">
      <c r="A6" s="688" t="s">
        <v>215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78">
        <v>2024</v>
      </c>
      <c r="BK6" s="679"/>
      <c r="BL6" s="679"/>
      <c r="BM6" s="679"/>
      <c r="BN6" s="679"/>
      <c r="BO6" s="679"/>
      <c r="BP6" s="679"/>
      <c r="BQ6" s="679"/>
      <c r="BR6" s="679"/>
      <c r="BS6" s="679"/>
      <c r="BT6" s="679"/>
      <c r="BU6" s="681"/>
      <c r="BV6" s="686">
        <v>2025</v>
      </c>
      <c r="BW6" s="638"/>
      <c r="BX6" s="638"/>
      <c r="BY6" s="680"/>
      <c r="BZ6" s="680"/>
      <c r="CA6" s="680"/>
      <c r="CB6" s="680"/>
      <c r="CC6" s="680"/>
      <c r="CD6" s="680"/>
      <c r="CE6" s="680"/>
      <c r="CF6" s="680"/>
      <c r="CG6" s="680"/>
      <c r="CH6" s="681"/>
    </row>
    <row r="7" spans="1:88" ht="25.5">
      <c r="A7" s="689"/>
      <c r="B7" s="145" t="s">
        <v>35</v>
      </c>
      <c r="C7" s="78" t="s">
        <v>36</v>
      </c>
      <c r="D7" s="78" t="s">
        <v>37</v>
      </c>
      <c r="E7" s="78" t="s">
        <v>38</v>
      </c>
      <c r="F7" s="102" t="s">
        <v>39</v>
      </c>
      <c r="G7" s="78" t="s">
        <v>40</v>
      </c>
      <c r="H7" s="10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145" t="s">
        <v>35</v>
      </c>
      <c r="O7" s="78" t="s">
        <v>36</v>
      </c>
      <c r="P7" s="78" t="s">
        <v>37</v>
      </c>
      <c r="Q7" s="78" t="s">
        <v>38</v>
      </c>
      <c r="R7" s="102" t="s">
        <v>39</v>
      </c>
      <c r="S7" s="78" t="s">
        <v>40</v>
      </c>
      <c r="T7" s="10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7" t="s">
        <v>39</v>
      </c>
      <c r="CA7" s="563" t="s">
        <v>40</v>
      </c>
      <c r="CB7" s="586" t="s">
        <v>41</v>
      </c>
      <c r="CC7" s="589" t="s">
        <v>42</v>
      </c>
      <c r="CD7" s="599" t="s">
        <v>43</v>
      </c>
      <c r="CE7" s="623" t="s">
        <v>44</v>
      </c>
      <c r="CF7" s="631" t="s">
        <v>45</v>
      </c>
      <c r="CG7" s="631" t="s">
        <v>46</v>
      </c>
      <c r="CH7" s="41" t="str">
        <f>'Cdr 17'!CH7</f>
        <v>Var. % 
Dic 25/24</v>
      </c>
    </row>
    <row r="8" spans="1:88">
      <c r="A8" s="146" t="s">
        <v>48</v>
      </c>
      <c r="B8" s="147">
        <f t="shared" ref="B8:AU8" si="0">SUM(B9:B22)</f>
        <v>6297.37</v>
      </c>
      <c r="C8" s="148">
        <f t="shared" si="0"/>
        <v>6283.38</v>
      </c>
      <c r="D8" s="148">
        <f t="shared" si="0"/>
        <v>6725.4500000000007</v>
      </c>
      <c r="E8" s="148">
        <f t="shared" si="0"/>
        <v>6436.16</v>
      </c>
      <c r="F8" s="148">
        <f t="shared" si="0"/>
        <v>6814.49</v>
      </c>
      <c r="G8" s="148">
        <f t="shared" si="0"/>
        <v>6536.8300000000008</v>
      </c>
      <c r="H8" s="148">
        <f t="shared" si="0"/>
        <v>6143.29</v>
      </c>
      <c r="I8" s="148">
        <f t="shared" si="0"/>
        <v>6817.15</v>
      </c>
      <c r="J8" s="148">
        <f t="shared" si="0"/>
        <v>5664.85</v>
      </c>
      <c r="K8" s="148">
        <f t="shared" si="0"/>
        <v>6750.1100000000006</v>
      </c>
      <c r="L8" s="148">
        <f t="shared" si="0"/>
        <v>6531.2800000000007</v>
      </c>
      <c r="M8" s="148">
        <f t="shared" si="0"/>
        <v>7005.3099999999995</v>
      </c>
      <c r="N8" s="147">
        <f t="shared" si="0"/>
        <v>7450.286000000001</v>
      </c>
      <c r="O8" s="148">
        <f t="shared" si="0"/>
        <v>7555.4519999999993</v>
      </c>
      <c r="P8" s="148">
        <f t="shared" si="0"/>
        <v>6452.4239999999982</v>
      </c>
      <c r="Q8" s="148">
        <f t="shared" si="0"/>
        <v>1300.0129999999999</v>
      </c>
      <c r="R8" s="148">
        <f t="shared" si="0"/>
        <v>3088.3940000000016</v>
      </c>
      <c r="S8" s="148">
        <f t="shared" si="0"/>
        <v>4415.8899999999994</v>
      </c>
      <c r="T8" s="148">
        <f t="shared" si="0"/>
        <v>5735.933</v>
      </c>
      <c r="U8" s="148">
        <f t="shared" si="0"/>
        <v>6082.5429999999997</v>
      </c>
      <c r="V8" s="148">
        <f t="shared" si="0"/>
        <v>6315.1810000000005</v>
      </c>
      <c r="W8" s="148">
        <f t="shared" si="0"/>
        <v>7162.1419999999998</v>
      </c>
      <c r="X8" s="148">
        <f t="shared" si="0"/>
        <v>6767.5139999999992</v>
      </c>
      <c r="Y8" s="148">
        <f t="shared" si="0"/>
        <v>7693.2619999999997</v>
      </c>
      <c r="Z8" s="147">
        <f t="shared" si="0"/>
        <v>8149</v>
      </c>
      <c r="AA8" s="148">
        <f t="shared" si="0"/>
        <v>7003</v>
      </c>
      <c r="AB8" s="148">
        <f t="shared" si="0"/>
        <v>7878</v>
      </c>
      <c r="AC8" s="148">
        <f t="shared" si="0"/>
        <v>7052</v>
      </c>
      <c r="AD8" s="148">
        <f t="shared" si="0"/>
        <v>6747</v>
      </c>
      <c r="AE8" s="148">
        <f t="shared" si="0"/>
        <v>5771</v>
      </c>
      <c r="AF8" s="148">
        <f t="shared" si="0"/>
        <v>6031</v>
      </c>
      <c r="AG8" s="148">
        <f t="shared" si="0"/>
        <v>5496</v>
      </c>
      <c r="AH8" s="148">
        <f t="shared" si="0"/>
        <v>5944</v>
      </c>
      <c r="AI8" s="148">
        <f t="shared" si="0"/>
        <v>7471</v>
      </c>
      <c r="AJ8" s="148">
        <f t="shared" si="0"/>
        <v>7520</v>
      </c>
      <c r="AK8" s="148">
        <f t="shared" si="0"/>
        <v>7558</v>
      </c>
      <c r="AL8" s="147">
        <f t="shared" si="0"/>
        <v>8127</v>
      </c>
      <c r="AM8" s="148">
        <f t="shared" si="0"/>
        <v>7183</v>
      </c>
      <c r="AN8" s="148">
        <f t="shared" si="0"/>
        <v>7702</v>
      </c>
      <c r="AO8" s="148">
        <f t="shared" si="0"/>
        <v>8288</v>
      </c>
      <c r="AP8" s="148">
        <f t="shared" si="0"/>
        <v>6740</v>
      </c>
      <c r="AQ8" s="148">
        <f t="shared" si="0"/>
        <v>6395</v>
      </c>
      <c r="AR8" s="148">
        <f t="shared" si="0"/>
        <v>5961</v>
      </c>
      <c r="AS8" s="148">
        <f t="shared" si="0"/>
        <v>5817</v>
      </c>
      <c r="AT8" s="148">
        <f t="shared" si="0"/>
        <v>5632</v>
      </c>
      <c r="AU8" s="148">
        <f t="shared" si="0"/>
        <v>7420</v>
      </c>
      <c r="AV8" s="148">
        <f t="shared" ref="AV8:BC8" si="1">SUM(AV9:AV22)</f>
        <v>7013</v>
      </c>
      <c r="AW8" s="148">
        <f t="shared" si="1"/>
        <v>7234</v>
      </c>
      <c r="AX8" s="147">
        <f t="shared" si="1"/>
        <v>7474</v>
      </c>
      <c r="AY8" s="148">
        <f t="shared" si="1"/>
        <v>7490</v>
      </c>
      <c r="AZ8" s="148">
        <f t="shared" si="1"/>
        <v>8400</v>
      </c>
      <c r="BA8" s="148">
        <f t="shared" ref="BA8:BB8" si="2">SUM(BA9:BA22)</f>
        <v>7537</v>
      </c>
      <c r="BB8" s="148">
        <f t="shared" si="2"/>
        <v>6026</v>
      </c>
      <c r="BC8" s="148">
        <f t="shared" si="1"/>
        <v>5476</v>
      </c>
      <c r="BD8" s="148">
        <f t="shared" ref="BD8:BI8" si="3">SUM(BD9:BD22)</f>
        <v>6681</v>
      </c>
      <c r="BE8" s="148">
        <f t="shared" si="3"/>
        <v>6501</v>
      </c>
      <c r="BF8" s="148">
        <f t="shared" si="3"/>
        <v>5930</v>
      </c>
      <c r="BG8" s="148">
        <f t="shared" si="3"/>
        <v>6570</v>
      </c>
      <c r="BH8" s="148">
        <f t="shared" si="3"/>
        <v>6465</v>
      </c>
      <c r="BI8" s="148">
        <f t="shared" si="3"/>
        <v>7353</v>
      </c>
      <c r="BJ8" s="147">
        <f t="shared" ref="BJ8:BL8" si="4">SUM(BJ9:BJ22)</f>
        <v>7483.1789999999983</v>
      </c>
      <c r="BK8" s="148">
        <f t="shared" si="4"/>
        <v>7150.0160000000033</v>
      </c>
      <c r="BL8" s="148">
        <f t="shared" si="4"/>
        <v>8166.5510000000022</v>
      </c>
      <c r="BM8" s="148">
        <f t="shared" ref="BM8:BO8" si="5">SUM(BM9:BM22)</f>
        <v>6942.1410000000133</v>
      </c>
      <c r="BN8" s="148">
        <f t="shared" si="5"/>
        <v>6662.7589999999991</v>
      </c>
      <c r="BO8" s="148">
        <f t="shared" si="5"/>
        <v>6029.1309999999976</v>
      </c>
      <c r="BP8" s="148">
        <f t="shared" ref="BP8:BQ8" si="6">SUM(BP9:BP22)</f>
        <v>6728.6950000000015</v>
      </c>
      <c r="BQ8" s="148">
        <f t="shared" si="6"/>
        <v>6734.634</v>
      </c>
      <c r="BR8" s="148">
        <f t="shared" ref="BR8:BS8" si="7">SUM(BR9:BR22)</f>
        <v>5917.2529999999997</v>
      </c>
      <c r="BS8" s="148">
        <f t="shared" si="7"/>
        <v>5878.5239999999985</v>
      </c>
      <c r="BT8" s="148">
        <f t="shared" ref="BT8:BU8" si="8">SUM(BT9:BT22)</f>
        <v>5192.4819999999963</v>
      </c>
      <c r="BU8" s="430">
        <f t="shared" si="8"/>
        <v>7060.5720000000038</v>
      </c>
      <c r="BV8" s="147">
        <f t="shared" ref="BV8:BY8" si="9">SUM(BV9:BV22)</f>
        <v>7060</v>
      </c>
      <c r="BW8" s="148">
        <f t="shared" ref="BW8:BX8" si="10">SUM(BW9:BW22)</f>
        <v>6751</v>
      </c>
      <c r="BX8" s="148">
        <f t="shared" si="10"/>
        <v>7238</v>
      </c>
      <c r="BY8" s="148">
        <f t="shared" si="9"/>
        <v>6767</v>
      </c>
      <c r="BZ8" s="148">
        <f t="shared" ref="BZ8:CG8" si="11">SUM(BZ9:BZ22)</f>
        <v>6187</v>
      </c>
      <c r="CA8" s="148">
        <f t="shared" si="11"/>
        <v>5094</v>
      </c>
      <c r="CB8" s="148">
        <f t="shared" si="11"/>
        <v>5546</v>
      </c>
      <c r="CC8" s="148">
        <f t="shared" si="11"/>
        <v>5613</v>
      </c>
      <c r="CD8" s="148">
        <f t="shared" si="11"/>
        <v>5783</v>
      </c>
      <c r="CE8" s="148">
        <f t="shared" si="11"/>
        <v>6385</v>
      </c>
      <c r="CF8" s="148">
        <f t="shared" ref="CF8" si="12">SUM(CF9:CF22)</f>
        <v>5106</v>
      </c>
      <c r="CG8" s="148">
        <f t="shared" si="11"/>
        <v>7512</v>
      </c>
      <c r="CH8" s="504">
        <f>+IFERROR(CG8/BU8-1,"-")</f>
        <v>6.3936462938129601E-2</v>
      </c>
      <c r="CJ8" s="45"/>
    </row>
    <row r="9" spans="1:88">
      <c r="A9" s="132" t="s">
        <v>69</v>
      </c>
      <c r="B9" s="108">
        <v>961.2</v>
      </c>
      <c r="C9" s="109">
        <v>1167.29</v>
      </c>
      <c r="D9" s="109">
        <v>1651.36</v>
      </c>
      <c r="E9" s="109">
        <v>1945.18</v>
      </c>
      <c r="F9" s="109">
        <v>1977.73</v>
      </c>
      <c r="G9" s="109">
        <v>1262.03</v>
      </c>
      <c r="H9" s="109">
        <v>265.39999999999998</v>
      </c>
      <c r="I9" s="109">
        <v>371.88</v>
      </c>
      <c r="J9" s="109">
        <v>325.24</v>
      </c>
      <c r="K9" s="109">
        <v>1030.74</v>
      </c>
      <c r="L9" s="109">
        <v>1991.48</v>
      </c>
      <c r="M9" s="109">
        <v>2242.38</v>
      </c>
      <c r="N9" s="108">
        <v>1845.088</v>
      </c>
      <c r="O9" s="109">
        <v>1956.3920000000001</v>
      </c>
      <c r="P9" s="109">
        <v>2851.864</v>
      </c>
      <c r="Q9" s="109">
        <v>835.01099999999997</v>
      </c>
      <c r="R9" s="109">
        <v>1461.4960000000001</v>
      </c>
      <c r="S9" s="109">
        <v>1503.133</v>
      </c>
      <c r="T9" s="109">
        <v>1162.691</v>
      </c>
      <c r="U9" s="109">
        <v>926.78200000000004</v>
      </c>
      <c r="V9" s="109">
        <v>1312.3430000000001</v>
      </c>
      <c r="W9" s="109">
        <v>2276.7269999999999</v>
      </c>
      <c r="X9" s="109">
        <v>1667.7819999999999</v>
      </c>
      <c r="Y9" s="109">
        <v>2092.8829999999998</v>
      </c>
      <c r="Z9" s="118">
        <v>2323</v>
      </c>
      <c r="AA9" s="119">
        <v>2047</v>
      </c>
      <c r="AB9" s="119">
        <v>2532</v>
      </c>
      <c r="AC9" s="119">
        <v>2252</v>
      </c>
      <c r="AD9" s="119">
        <v>1941</v>
      </c>
      <c r="AE9" s="119">
        <v>733</v>
      </c>
      <c r="AF9" s="119">
        <v>582</v>
      </c>
      <c r="AG9" s="154">
        <v>374</v>
      </c>
      <c r="AH9" s="154">
        <v>354</v>
      </c>
      <c r="AI9" s="154">
        <v>2010</v>
      </c>
      <c r="AJ9" s="154">
        <v>1553</v>
      </c>
      <c r="AK9" s="154">
        <v>561</v>
      </c>
      <c r="AL9" s="155">
        <v>1052</v>
      </c>
      <c r="AM9" s="156">
        <v>1344</v>
      </c>
      <c r="AN9" s="156">
        <v>1311</v>
      </c>
      <c r="AO9" s="156">
        <v>2062</v>
      </c>
      <c r="AP9" s="156">
        <v>1096</v>
      </c>
      <c r="AQ9" s="156">
        <v>1012</v>
      </c>
      <c r="AR9" s="156">
        <v>1277</v>
      </c>
      <c r="AS9" s="156">
        <v>642</v>
      </c>
      <c r="AT9" s="156">
        <v>762</v>
      </c>
      <c r="AU9" s="156">
        <v>2996</v>
      </c>
      <c r="AV9" s="156">
        <v>348</v>
      </c>
      <c r="AW9" s="156">
        <v>297</v>
      </c>
      <c r="AX9" s="155">
        <v>1206</v>
      </c>
      <c r="AY9" s="156">
        <v>1355</v>
      </c>
      <c r="AZ9" s="156">
        <v>2167</v>
      </c>
      <c r="BA9" s="156">
        <v>2186</v>
      </c>
      <c r="BB9" s="156">
        <v>1754</v>
      </c>
      <c r="BC9" s="156">
        <v>1426</v>
      </c>
      <c r="BD9" s="156">
        <v>1752</v>
      </c>
      <c r="BE9" s="156">
        <v>1634</v>
      </c>
      <c r="BF9" s="156">
        <v>1610</v>
      </c>
      <c r="BG9" s="156">
        <v>2098</v>
      </c>
      <c r="BH9" s="156">
        <v>1568</v>
      </c>
      <c r="BI9" s="156">
        <v>1533</v>
      </c>
      <c r="BJ9" s="155">
        <v>2517.3410000000008</v>
      </c>
      <c r="BK9" s="156">
        <v>2254.3170000000005</v>
      </c>
      <c r="BL9" s="156">
        <v>3040.2170000000001</v>
      </c>
      <c r="BM9" s="156">
        <v>1956.0849999999998</v>
      </c>
      <c r="BN9" s="156">
        <v>1626.7440000000001</v>
      </c>
      <c r="BO9" s="156">
        <v>1252.711</v>
      </c>
      <c r="BP9" s="156">
        <v>989.11800000000005</v>
      </c>
      <c r="BQ9" s="156">
        <v>953.77100000000007</v>
      </c>
      <c r="BR9" s="156">
        <v>1784.6569999999999</v>
      </c>
      <c r="BS9" s="156">
        <v>1797.9839999999999</v>
      </c>
      <c r="BT9" s="156">
        <v>767.71599999999989</v>
      </c>
      <c r="BU9" s="209">
        <v>1799.4370000000004</v>
      </c>
      <c r="BV9" s="155">
        <v>1487</v>
      </c>
      <c r="BW9" s="156">
        <v>1344</v>
      </c>
      <c r="BX9" s="156">
        <v>1539</v>
      </c>
      <c r="BY9" s="156">
        <v>2019</v>
      </c>
      <c r="BZ9" s="156">
        <v>1228</v>
      </c>
      <c r="CA9" s="156">
        <v>820</v>
      </c>
      <c r="CB9" s="156">
        <v>872</v>
      </c>
      <c r="CC9" s="156">
        <v>566</v>
      </c>
      <c r="CD9" s="156">
        <v>1598</v>
      </c>
      <c r="CE9" s="156">
        <v>2438</v>
      </c>
      <c r="CF9" s="156">
        <v>417</v>
      </c>
      <c r="CG9" s="156">
        <v>1742</v>
      </c>
      <c r="CH9" s="521">
        <f t="shared" ref="CH9:CH22" si="13">+IFERROR(CG9/BU9-1,"-")</f>
        <v>-3.1919428132243799E-2</v>
      </c>
      <c r="CJ9" s="45"/>
    </row>
    <row r="10" spans="1:88">
      <c r="A10" s="132" t="s">
        <v>70</v>
      </c>
      <c r="B10" s="108">
        <v>202</v>
      </c>
      <c r="C10" s="109">
        <v>239.93</v>
      </c>
      <c r="D10" s="109">
        <v>106.9</v>
      </c>
      <c r="E10" s="109">
        <v>23.6</v>
      </c>
      <c r="F10" s="109">
        <v>4.5</v>
      </c>
      <c r="G10" s="109">
        <v>18</v>
      </c>
      <c r="H10" s="109">
        <v>3</v>
      </c>
      <c r="I10" s="109">
        <v>17.850000000000001</v>
      </c>
      <c r="J10" s="109">
        <v>0</v>
      </c>
      <c r="K10" s="109">
        <v>1</v>
      </c>
      <c r="L10" s="109">
        <v>1.5</v>
      </c>
      <c r="M10" s="109">
        <v>107.1</v>
      </c>
      <c r="N10" s="108">
        <v>121.01900000000001</v>
      </c>
      <c r="O10" s="109">
        <v>136.02000000000001</v>
      </c>
      <c r="P10" s="109">
        <v>87.668000000000006</v>
      </c>
      <c r="Q10" s="109">
        <v>23.54</v>
      </c>
      <c r="R10" s="109">
        <v>46.33</v>
      </c>
      <c r="S10" s="109">
        <v>5.2</v>
      </c>
      <c r="T10" s="109">
        <v>78.28</v>
      </c>
      <c r="U10" s="109">
        <v>54.5</v>
      </c>
      <c r="V10" s="109">
        <v>70.66</v>
      </c>
      <c r="W10" s="109">
        <v>203.08199999999999</v>
      </c>
      <c r="X10" s="109">
        <v>284.55500000000001</v>
      </c>
      <c r="Y10" s="109">
        <v>233.13399999999999</v>
      </c>
      <c r="Z10" s="118">
        <v>260</v>
      </c>
      <c r="AA10" s="119">
        <v>57</v>
      </c>
      <c r="AB10" s="119">
        <v>83</v>
      </c>
      <c r="AC10" s="119">
        <v>95</v>
      </c>
      <c r="AD10" s="119">
        <v>57</v>
      </c>
      <c r="AE10" s="119">
        <v>119</v>
      </c>
      <c r="AF10" s="119">
        <v>186</v>
      </c>
      <c r="AG10" s="154">
        <v>102</v>
      </c>
      <c r="AH10" s="154">
        <v>253</v>
      </c>
      <c r="AI10" s="154">
        <v>102</v>
      </c>
      <c r="AJ10" s="154">
        <v>261</v>
      </c>
      <c r="AK10" s="154">
        <v>362</v>
      </c>
      <c r="AL10" s="155">
        <v>191</v>
      </c>
      <c r="AM10" s="156">
        <v>147</v>
      </c>
      <c r="AN10" s="156">
        <v>312</v>
      </c>
      <c r="AO10" s="156">
        <v>309</v>
      </c>
      <c r="AP10" s="156">
        <v>302</v>
      </c>
      <c r="AQ10" s="156">
        <v>133</v>
      </c>
      <c r="AR10" s="156">
        <v>170</v>
      </c>
      <c r="AS10" s="156">
        <v>441</v>
      </c>
      <c r="AT10" s="156">
        <v>170</v>
      </c>
      <c r="AU10" s="156">
        <v>103</v>
      </c>
      <c r="AV10" s="156">
        <v>583</v>
      </c>
      <c r="AW10" s="156">
        <v>314</v>
      </c>
      <c r="AX10" s="155">
        <v>135</v>
      </c>
      <c r="AY10" s="156">
        <v>102</v>
      </c>
      <c r="AZ10" s="156">
        <v>199</v>
      </c>
      <c r="BA10" s="156">
        <v>214</v>
      </c>
      <c r="BB10" s="156">
        <v>30</v>
      </c>
      <c r="BC10" s="156">
        <v>83</v>
      </c>
      <c r="BD10" s="156">
        <v>89</v>
      </c>
      <c r="BE10" s="156">
        <v>60</v>
      </c>
      <c r="BF10" s="156">
        <v>24</v>
      </c>
      <c r="BG10" s="156">
        <v>54</v>
      </c>
      <c r="BH10" s="156">
        <v>65</v>
      </c>
      <c r="BI10" s="156">
        <v>56</v>
      </c>
      <c r="BJ10" s="155">
        <v>174.05999999999997</v>
      </c>
      <c r="BK10" s="156">
        <v>68.960000000000008</v>
      </c>
      <c r="BL10" s="156">
        <v>54.389999999999993</v>
      </c>
      <c r="BM10" s="156">
        <v>48.786000000000001</v>
      </c>
      <c r="BN10" s="156">
        <v>119.976</v>
      </c>
      <c r="BO10" s="156">
        <v>214.65299999999996</v>
      </c>
      <c r="BP10" s="156">
        <v>83.32</v>
      </c>
      <c r="BQ10" s="156">
        <v>98.254999999999995</v>
      </c>
      <c r="BR10" s="156">
        <v>76.47</v>
      </c>
      <c r="BS10" s="156">
        <v>46.36</v>
      </c>
      <c r="BT10" s="156">
        <v>62.726999999999997</v>
      </c>
      <c r="BU10" s="209">
        <v>128.952</v>
      </c>
      <c r="BV10" s="155">
        <v>195</v>
      </c>
      <c r="BW10" s="156">
        <v>225</v>
      </c>
      <c r="BX10" s="156">
        <v>29</v>
      </c>
      <c r="BY10" s="156">
        <v>7</v>
      </c>
      <c r="BZ10" s="156">
        <v>31</v>
      </c>
      <c r="CA10" s="156">
        <v>117</v>
      </c>
      <c r="CB10" s="156">
        <v>66</v>
      </c>
      <c r="CC10" s="156">
        <v>102</v>
      </c>
      <c r="CD10" s="156">
        <v>53</v>
      </c>
      <c r="CE10" s="156">
        <v>57</v>
      </c>
      <c r="CF10" s="156">
        <v>35</v>
      </c>
      <c r="CG10" s="156">
        <v>8</v>
      </c>
      <c r="CH10" s="521">
        <f t="shared" si="13"/>
        <v>-0.93796141199826288</v>
      </c>
      <c r="CJ10" s="45"/>
    </row>
    <row r="11" spans="1:88" ht="15.75" customHeight="1">
      <c r="A11" s="132" t="s">
        <v>95</v>
      </c>
      <c r="B11" s="108">
        <v>69.3</v>
      </c>
      <c r="C11" s="109">
        <v>28.6</v>
      </c>
      <c r="D11" s="109">
        <v>31.7</v>
      </c>
      <c r="E11" s="109">
        <v>23.99</v>
      </c>
      <c r="F11" s="109">
        <v>51.6</v>
      </c>
      <c r="G11" s="109">
        <v>103.3</v>
      </c>
      <c r="H11" s="109">
        <v>67</v>
      </c>
      <c r="I11" s="109">
        <v>90.3</v>
      </c>
      <c r="J11" s="109">
        <v>104.1</v>
      </c>
      <c r="K11" s="109">
        <v>140.4</v>
      </c>
      <c r="L11" s="109">
        <v>126.6</v>
      </c>
      <c r="M11" s="109">
        <v>45.6</v>
      </c>
      <c r="N11" s="108">
        <v>105.89700000000001</v>
      </c>
      <c r="O11" s="109">
        <v>34.700000000000003</v>
      </c>
      <c r="P11" s="109">
        <v>6</v>
      </c>
      <c r="Q11" s="109">
        <v>3</v>
      </c>
      <c r="R11" s="109">
        <v>1.5</v>
      </c>
      <c r="S11" s="109">
        <v>8.6999999999999993</v>
      </c>
      <c r="T11" s="109">
        <v>46</v>
      </c>
      <c r="U11" s="109">
        <v>71.2</v>
      </c>
      <c r="V11" s="109">
        <v>68.2</v>
      </c>
      <c r="W11" s="109">
        <v>21.5</v>
      </c>
      <c r="X11" s="109">
        <v>22.824000000000002</v>
      </c>
      <c r="Y11" s="109">
        <v>10.5</v>
      </c>
      <c r="Z11" s="118">
        <v>17</v>
      </c>
      <c r="AA11" s="119">
        <v>22</v>
      </c>
      <c r="AB11" s="119">
        <v>3</v>
      </c>
      <c r="AC11" s="119">
        <v>10</v>
      </c>
      <c r="AD11" s="119">
        <v>2</v>
      </c>
      <c r="AE11" s="119">
        <v>10</v>
      </c>
      <c r="AF11" s="119">
        <v>40</v>
      </c>
      <c r="AG11" s="154">
        <v>62</v>
      </c>
      <c r="AH11" s="154">
        <v>79</v>
      </c>
      <c r="AI11" s="154">
        <v>75</v>
      </c>
      <c r="AJ11" s="154">
        <v>62</v>
      </c>
      <c r="AK11" s="154">
        <v>80</v>
      </c>
      <c r="AL11" s="155">
        <v>45</v>
      </c>
      <c r="AM11" s="156">
        <v>11</v>
      </c>
      <c r="AN11" s="156">
        <v>8</v>
      </c>
      <c r="AO11" s="156">
        <v>41</v>
      </c>
      <c r="AP11" s="156">
        <v>26</v>
      </c>
      <c r="AQ11" s="156">
        <v>30</v>
      </c>
      <c r="AR11" s="156">
        <v>38</v>
      </c>
      <c r="AS11" s="156">
        <v>62</v>
      </c>
      <c r="AT11" s="156">
        <v>87</v>
      </c>
      <c r="AU11" s="156">
        <v>78</v>
      </c>
      <c r="AV11" s="156">
        <v>59</v>
      </c>
      <c r="AW11" s="156">
        <v>55</v>
      </c>
      <c r="AX11" s="155">
        <v>11</v>
      </c>
      <c r="AY11" s="156">
        <v>25</v>
      </c>
      <c r="AZ11" s="156">
        <v>46</v>
      </c>
      <c r="BA11" s="156">
        <v>9</v>
      </c>
      <c r="BB11" s="156">
        <v>47</v>
      </c>
      <c r="BC11" s="156">
        <v>15</v>
      </c>
      <c r="BD11" s="156">
        <v>67</v>
      </c>
      <c r="BE11" s="156">
        <v>44</v>
      </c>
      <c r="BF11" s="156">
        <v>41</v>
      </c>
      <c r="BG11" s="156">
        <v>56</v>
      </c>
      <c r="BH11" s="156">
        <v>0</v>
      </c>
      <c r="BI11" s="156">
        <v>24</v>
      </c>
      <c r="BJ11" s="155">
        <v>17.3</v>
      </c>
      <c r="BK11" s="156">
        <v>14.3</v>
      </c>
      <c r="BL11" s="156">
        <v>19.8</v>
      </c>
      <c r="BM11" s="156">
        <v>16</v>
      </c>
      <c r="BN11" s="156">
        <v>21.299999999999997</v>
      </c>
      <c r="BO11" s="156">
        <v>36.9</v>
      </c>
      <c r="BP11" s="156">
        <v>40.000000000000007</v>
      </c>
      <c r="BQ11" s="156">
        <v>9.3000000000000007</v>
      </c>
      <c r="BR11" s="156">
        <v>33.5</v>
      </c>
      <c r="BS11" s="156">
        <v>41.988</v>
      </c>
      <c r="BT11" s="156">
        <v>100.59399999999999</v>
      </c>
      <c r="BU11" s="209">
        <v>100.07799999999999</v>
      </c>
      <c r="BV11" s="155">
        <v>78</v>
      </c>
      <c r="BW11" s="156">
        <v>79</v>
      </c>
      <c r="BX11" s="156">
        <v>54</v>
      </c>
      <c r="BY11" s="156">
        <v>34</v>
      </c>
      <c r="BZ11" s="156">
        <v>65</v>
      </c>
      <c r="CA11" s="156">
        <v>54</v>
      </c>
      <c r="CB11" s="156">
        <v>74</v>
      </c>
      <c r="CC11" s="156">
        <v>80</v>
      </c>
      <c r="CD11" s="156">
        <v>99</v>
      </c>
      <c r="CE11" s="156">
        <v>100</v>
      </c>
      <c r="CF11" s="156">
        <v>93</v>
      </c>
      <c r="CG11" s="156">
        <v>98</v>
      </c>
      <c r="CH11" s="521">
        <f t="shared" si="13"/>
        <v>-2.0763804232698413E-2</v>
      </c>
      <c r="CJ11" s="45"/>
    </row>
    <row r="12" spans="1:88">
      <c r="A12" s="132" t="s">
        <v>79</v>
      </c>
      <c r="B12" s="108">
        <v>13.5</v>
      </c>
      <c r="C12" s="109">
        <v>16.95</v>
      </c>
      <c r="D12" s="109">
        <v>21.45</v>
      </c>
      <c r="E12" s="109">
        <v>20.13</v>
      </c>
      <c r="F12" s="109">
        <v>61.5</v>
      </c>
      <c r="G12" s="109">
        <v>79.7</v>
      </c>
      <c r="H12" s="109">
        <v>93.3</v>
      </c>
      <c r="I12" s="109">
        <v>69.91</v>
      </c>
      <c r="J12" s="109">
        <v>60.58</v>
      </c>
      <c r="K12" s="109">
        <v>47.46</v>
      </c>
      <c r="L12" s="109">
        <v>53.97</v>
      </c>
      <c r="M12" s="109">
        <v>38.43</v>
      </c>
      <c r="N12" s="108">
        <v>9.7200000000000006</v>
      </c>
      <c r="O12" s="109">
        <v>15.7</v>
      </c>
      <c r="P12" s="109">
        <v>9.14</v>
      </c>
      <c r="Q12" s="109">
        <v>0.7</v>
      </c>
      <c r="R12" s="109">
        <v>9.3699999999999992</v>
      </c>
      <c r="S12" s="109">
        <v>16.11</v>
      </c>
      <c r="T12" s="109">
        <v>26.04</v>
      </c>
      <c r="U12" s="109">
        <v>16.100000000000001</v>
      </c>
      <c r="V12" s="109">
        <v>10.375999999999999</v>
      </c>
      <c r="W12" s="109">
        <v>0</v>
      </c>
      <c r="X12" s="109">
        <v>0</v>
      </c>
      <c r="Y12" s="109">
        <v>0</v>
      </c>
      <c r="Z12" s="118">
        <v>0</v>
      </c>
      <c r="AA12" s="119">
        <v>0</v>
      </c>
      <c r="AB12" s="119">
        <v>0</v>
      </c>
      <c r="AC12" s="119">
        <v>0</v>
      </c>
      <c r="AD12" s="119">
        <v>0</v>
      </c>
      <c r="AE12" s="119">
        <v>0</v>
      </c>
      <c r="AF12" s="119">
        <v>0</v>
      </c>
      <c r="AG12" s="154">
        <v>0</v>
      </c>
      <c r="AH12" s="154">
        <v>0</v>
      </c>
      <c r="AI12" s="154">
        <v>0</v>
      </c>
      <c r="AJ12" s="154">
        <v>0</v>
      </c>
      <c r="AK12" s="154">
        <v>0</v>
      </c>
      <c r="AL12" s="155">
        <v>0</v>
      </c>
      <c r="AM12" s="156">
        <v>0</v>
      </c>
      <c r="AN12" s="156">
        <v>0</v>
      </c>
      <c r="AO12" s="156">
        <v>0</v>
      </c>
      <c r="AP12" s="156">
        <v>0</v>
      </c>
      <c r="AQ12" s="156">
        <v>0</v>
      </c>
      <c r="AR12" s="156">
        <v>0</v>
      </c>
      <c r="AS12" s="156">
        <v>2</v>
      </c>
      <c r="AT12" s="156">
        <v>0</v>
      </c>
      <c r="AU12" s="156">
        <v>0</v>
      </c>
      <c r="AV12" s="156">
        <v>0</v>
      </c>
      <c r="AW12" s="156">
        <v>0</v>
      </c>
      <c r="AX12" s="155">
        <v>0</v>
      </c>
      <c r="AY12" s="156">
        <v>0</v>
      </c>
      <c r="AZ12" s="156">
        <v>0</v>
      </c>
      <c r="BA12" s="156">
        <v>0</v>
      </c>
      <c r="BB12" s="156">
        <v>0</v>
      </c>
      <c r="BC12" s="156">
        <v>0</v>
      </c>
      <c r="BD12" s="156">
        <v>0</v>
      </c>
      <c r="BE12" s="156">
        <v>0</v>
      </c>
      <c r="BF12" s="156">
        <v>0</v>
      </c>
      <c r="BG12" s="156">
        <v>0</v>
      </c>
      <c r="BH12" s="156">
        <v>0</v>
      </c>
      <c r="BI12" s="156">
        <v>5</v>
      </c>
      <c r="BJ12" s="155">
        <v>0</v>
      </c>
      <c r="BK12" s="156">
        <v>0</v>
      </c>
      <c r="BL12" s="156">
        <v>0</v>
      </c>
      <c r="BM12" s="156">
        <v>0</v>
      </c>
      <c r="BN12" s="156">
        <v>11.12</v>
      </c>
      <c r="BO12" s="156">
        <v>33.36</v>
      </c>
      <c r="BP12" s="156">
        <v>26.76</v>
      </c>
      <c r="BQ12" s="156">
        <v>48.61999999999999</v>
      </c>
      <c r="BR12" s="156">
        <v>74.819999999999993</v>
      </c>
      <c r="BS12" s="156">
        <v>75.438999999999993</v>
      </c>
      <c r="BT12" s="156">
        <v>17.669000000000004</v>
      </c>
      <c r="BU12" s="209">
        <v>20.257000000000005</v>
      </c>
      <c r="BV12" s="155">
        <v>2</v>
      </c>
      <c r="BW12" s="156">
        <v>5</v>
      </c>
      <c r="BX12" s="156">
        <v>1</v>
      </c>
      <c r="BY12" s="156">
        <v>0</v>
      </c>
      <c r="BZ12" s="156">
        <v>4</v>
      </c>
      <c r="CA12" s="156">
        <v>6</v>
      </c>
      <c r="CB12" s="156">
        <v>0</v>
      </c>
      <c r="CC12" s="156">
        <v>0</v>
      </c>
      <c r="CD12" s="156">
        <v>0</v>
      </c>
      <c r="CE12" s="156">
        <v>0</v>
      </c>
      <c r="CF12" s="156">
        <v>0</v>
      </c>
      <c r="CG12" s="156">
        <v>0</v>
      </c>
      <c r="CH12" s="521">
        <f t="shared" si="13"/>
        <v>-1</v>
      </c>
      <c r="CJ12" s="45"/>
    </row>
    <row r="13" spans="1:88">
      <c r="A13" s="149" t="s">
        <v>96</v>
      </c>
      <c r="B13" s="108">
        <v>11.05</v>
      </c>
      <c r="C13" s="109">
        <v>13.5</v>
      </c>
      <c r="D13" s="109">
        <v>10.050000000000001</v>
      </c>
      <c r="E13" s="109">
        <v>21.4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8">
        <v>0</v>
      </c>
      <c r="O13" s="109">
        <v>0</v>
      </c>
      <c r="P13" s="109">
        <v>0</v>
      </c>
      <c r="Q13" s="109">
        <v>0</v>
      </c>
      <c r="R13" s="109">
        <v>0.73</v>
      </c>
      <c r="S13" s="109">
        <v>0</v>
      </c>
      <c r="T13" s="109">
        <v>0</v>
      </c>
      <c r="U13" s="109">
        <v>0</v>
      </c>
      <c r="V13" s="109">
        <v>0</v>
      </c>
      <c r="W13" s="109">
        <v>0</v>
      </c>
      <c r="X13" s="109">
        <v>0</v>
      </c>
      <c r="Y13" s="109">
        <v>0</v>
      </c>
      <c r="Z13" s="133">
        <v>0</v>
      </c>
      <c r="AA13" s="119">
        <v>0</v>
      </c>
      <c r="AB13" s="119">
        <v>0</v>
      </c>
      <c r="AC13" s="119">
        <v>0</v>
      </c>
      <c r="AD13" s="119">
        <v>0</v>
      </c>
      <c r="AE13" s="119">
        <v>0</v>
      </c>
      <c r="AF13" s="119">
        <v>0</v>
      </c>
      <c r="AG13" s="154">
        <v>0</v>
      </c>
      <c r="AH13" s="154">
        <v>0</v>
      </c>
      <c r="AI13" s="154">
        <v>0</v>
      </c>
      <c r="AJ13" s="154">
        <v>6</v>
      </c>
      <c r="AK13" s="154">
        <v>0</v>
      </c>
      <c r="AL13" s="155">
        <v>0</v>
      </c>
      <c r="AM13" s="156">
        <v>0</v>
      </c>
      <c r="AN13" s="156">
        <v>0</v>
      </c>
      <c r="AO13" s="156">
        <v>0</v>
      </c>
      <c r="AP13" s="156">
        <v>0</v>
      </c>
      <c r="AQ13" s="156">
        <v>0</v>
      </c>
      <c r="AR13" s="156">
        <v>1</v>
      </c>
      <c r="AS13" s="156">
        <v>2</v>
      </c>
      <c r="AT13" s="156">
        <v>0</v>
      </c>
      <c r="AU13" s="156">
        <v>0</v>
      </c>
      <c r="AV13" s="156">
        <v>0</v>
      </c>
      <c r="AW13" s="156">
        <v>0</v>
      </c>
      <c r="AX13" s="155">
        <v>0</v>
      </c>
      <c r="AY13" s="156">
        <v>0</v>
      </c>
      <c r="AZ13" s="156">
        <v>0</v>
      </c>
      <c r="BA13" s="156">
        <v>0</v>
      </c>
      <c r="BB13" s="156">
        <v>0</v>
      </c>
      <c r="BC13" s="156">
        <v>0</v>
      </c>
      <c r="BD13" s="156">
        <v>0</v>
      </c>
      <c r="BE13" s="156">
        <v>0</v>
      </c>
      <c r="BF13" s="156">
        <v>0</v>
      </c>
      <c r="BG13" s="156">
        <v>0</v>
      </c>
      <c r="BH13" s="156">
        <v>0</v>
      </c>
      <c r="BI13" s="156">
        <v>0</v>
      </c>
      <c r="BJ13" s="155">
        <v>0</v>
      </c>
      <c r="BK13" s="156">
        <v>0</v>
      </c>
      <c r="BL13" s="156">
        <v>0</v>
      </c>
      <c r="BM13" s="156">
        <v>0</v>
      </c>
      <c r="BN13" s="156">
        <v>0</v>
      </c>
      <c r="BO13" s="156">
        <v>0</v>
      </c>
      <c r="BP13" s="156">
        <v>0</v>
      </c>
      <c r="BQ13" s="156">
        <v>0</v>
      </c>
      <c r="BR13" s="156">
        <v>0</v>
      </c>
      <c r="BS13" s="156">
        <v>0</v>
      </c>
      <c r="BT13" s="156">
        <v>3.8419999999999996</v>
      </c>
      <c r="BU13" s="209">
        <v>0</v>
      </c>
      <c r="BV13" s="155">
        <v>2</v>
      </c>
      <c r="BW13" s="156">
        <v>0</v>
      </c>
      <c r="BX13" s="156">
        <v>0</v>
      </c>
      <c r="BY13" s="156">
        <v>0</v>
      </c>
      <c r="BZ13" s="156">
        <v>0</v>
      </c>
      <c r="CA13" s="156">
        <v>5</v>
      </c>
      <c r="CB13" s="156">
        <v>8</v>
      </c>
      <c r="CC13" s="156">
        <v>4</v>
      </c>
      <c r="CD13" s="156">
        <v>0</v>
      </c>
      <c r="CE13" s="156">
        <v>2</v>
      </c>
      <c r="CF13" s="156">
        <v>0</v>
      </c>
      <c r="CG13" s="156">
        <v>0</v>
      </c>
      <c r="CH13" s="521" t="str">
        <f t="shared" si="13"/>
        <v>-</v>
      </c>
      <c r="CJ13" s="45"/>
    </row>
    <row r="14" spans="1:88">
      <c r="A14" s="149" t="s">
        <v>97</v>
      </c>
      <c r="B14" s="108">
        <v>37.479999999999997</v>
      </c>
      <c r="C14" s="109">
        <v>6</v>
      </c>
      <c r="D14" s="109">
        <v>11.41</v>
      </c>
      <c r="E14" s="109">
        <v>9.43</v>
      </c>
      <c r="F14" s="109">
        <v>10.78</v>
      </c>
      <c r="G14" s="109">
        <v>4.92</v>
      </c>
      <c r="H14" s="109">
        <v>3.28</v>
      </c>
      <c r="I14" s="109">
        <v>7.76</v>
      </c>
      <c r="J14" s="109">
        <v>4.8</v>
      </c>
      <c r="K14" s="109">
        <v>5.6</v>
      </c>
      <c r="L14" s="109">
        <v>2.8</v>
      </c>
      <c r="M14" s="109">
        <v>6.4</v>
      </c>
      <c r="N14" s="108">
        <v>6.68</v>
      </c>
      <c r="O14" s="109">
        <v>10.76</v>
      </c>
      <c r="P14" s="109">
        <v>7.2</v>
      </c>
      <c r="Q14" s="109">
        <v>0</v>
      </c>
      <c r="R14" s="109">
        <v>1.51</v>
      </c>
      <c r="S14" s="109">
        <v>11.38</v>
      </c>
      <c r="T14" s="109">
        <v>24.13</v>
      </c>
      <c r="U14" s="109">
        <v>31.54</v>
      </c>
      <c r="V14" s="109">
        <v>24.37</v>
      </c>
      <c r="W14" s="109">
        <v>6.68</v>
      </c>
      <c r="X14" s="109">
        <v>5.52</v>
      </c>
      <c r="Y14" s="109">
        <v>0</v>
      </c>
      <c r="Z14" s="133">
        <v>54</v>
      </c>
      <c r="AA14" s="119">
        <v>0</v>
      </c>
      <c r="AB14" s="119">
        <v>0</v>
      </c>
      <c r="AC14" s="119">
        <v>0</v>
      </c>
      <c r="AD14" s="119">
        <v>4</v>
      </c>
      <c r="AE14" s="119">
        <v>10</v>
      </c>
      <c r="AF14" s="119">
        <v>21</v>
      </c>
      <c r="AG14" s="154">
        <v>17</v>
      </c>
      <c r="AH14" s="154">
        <v>5</v>
      </c>
      <c r="AI14" s="154">
        <v>13</v>
      </c>
      <c r="AJ14" s="154">
        <v>13</v>
      </c>
      <c r="AK14" s="154">
        <v>7</v>
      </c>
      <c r="AL14" s="155">
        <v>15</v>
      </c>
      <c r="AM14" s="156">
        <v>15</v>
      </c>
      <c r="AN14" s="156">
        <v>10</v>
      </c>
      <c r="AO14" s="156">
        <v>31</v>
      </c>
      <c r="AP14" s="156">
        <v>23</v>
      </c>
      <c r="AQ14" s="156">
        <v>31</v>
      </c>
      <c r="AR14" s="156">
        <v>27</v>
      </c>
      <c r="AS14" s="156">
        <v>20</v>
      </c>
      <c r="AT14" s="156">
        <v>10</v>
      </c>
      <c r="AU14" s="156">
        <v>15</v>
      </c>
      <c r="AV14" s="156">
        <v>3</v>
      </c>
      <c r="AW14" s="156">
        <v>3</v>
      </c>
      <c r="AX14" s="155">
        <v>6</v>
      </c>
      <c r="AY14" s="156">
        <v>16</v>
      </c>
      <c r="AZ14" s="156">
        <v>29</v>
      </c>
      <c r="BA14" s="156">
        <v>20</v>
      </c>
      <c r="BB14" s="156">
        <v>16</v>
      </c>
      <c r="BC14" s="156">
        <v>12</v>
      </c>
      <c r="BD14" s="156">
        <v>12</v>
      </c>
      <c r="BE14" s="156">
        <v>21</v>
      </c>
      <c r="BF14" s="156">
        <v>21</v>
      </c>
      <c r="BG14" s="156">
        <v>0</v>
      </c>
      <c r="BH14" s="156">
        <v>10</v>
      </c>
      <c r="BI14" s="156">
        <v>14</v>
      </c>
      <c r="BJ14" s="155">
        <v>18.740000000000002</v>
      </c>
      <c r="BK14" s="156">
        <v>23.479999999999997</v>
      </c>
      <c r="BL14" s="156">
        <v>27.389999999999997</v>
      </c>
      <c r="BM14" s="156">
        <v>19.61</v>
      </c>
      <c r="BN14" s="156">
        <v>19.11</v>
      </c>
      <c r="BO14" s="156">
        <v>11.5</v>
      </c>
      <c r="BP14" s="156">
        <v>21.57</v>
      </c>
      <c r="BQ14" s="156">
        <v>14.04</v>
      </c>
      <c r="BR14" s="156">
        <v>0</v>
      </c>
      <c r="BS14" s="156">
        <v>0</v>
      </c>
      <c r="BT14" s="156">
        <v>0</v>
      </c>
      <c r="BU14" s="209">
        <v>20.52</v>
      </c>
      <c r="BV14" s="155">
        <v>15</v>
      </c>
      <c r="BW14" s="156">
        <v>12</v>
      </c>
      <c r="BX14" s="156">
        <v>18</v>
      </c>
      <c r="BY14" s="156">
        <v>37</v>
      </c>
      <c r="BZ14" s="156">
        <v>17</v>
      </c>
      <c r="CA14" s="156">
        <v>13</v>
      </c>
      <c r="CB14" s="156">
        <v>13</v>
      </c>
      <c r="CC14" s="156">
        <v>10</v>
      </c>
      <c r="CD14" s="156">
        <v>9</v>
      </c>
      <c r="CE14" s="156">
        <v>2</v>
      </c>
      <c r="CF14" s="156">
        <v>0</v>
      </c>
      <c r="CG14" s="156">
        <v>6</v>
      </c>
      <c r="CH14" s="521">
        <f t="shared" si="13"/>
        <v>-0.70760233918128657</v>
      </c>
      <c r="CJ14" s="45"/>
    </row>
    <row r="15" spans="1:88">
      <c r="A15" s="132" t="s">
        <v>71</v>
      </c>
      <c r="B15" s="108">
        <v>701.78</v>
      </c>
      <c r="C15" s="109">
        <v>867.8</v>
      </c>
      <c r="D15" s="109">
        <v>701.91</v>
      </c>
      <c r="E15" s="109">
        <v>299.39999999999998</v>
      </c>
      <c r="F15" s="109">
        <v>442.52</v>
      </c>
      <c r="G15" s="109">
        <v>1081.04</v>
      </c>
      <c r="H15" s="109">
        <v>1583.36</v>
      </c>
      <c r="I15" s="109">
        <v>1741.88</v>
      </c>
      <c r="J15" s="109">
        <v>1106.23</v>
      </c>
      <c r="K15" s="109">
        <v>1575.55</v>
      </c>
      <c r="L15" s="109">
        <v>493.85</v>
      </c>
      <c r="M15" s="109">
        <v>169.83</v>
      </c>
      <c r="N15" s="108">
        <v>938.88900000000001</v>
      </c>
      <c r="O15" s="109">
        <v>957.63699999999994</v>
      </c>
      <c r="P15" s="109">
        <v>696.23699999999997</v>
      </c>
      <c r="Q15" s="109">
        <v>87.2</v>
      </c>
      <c r="R15" s="109">
        <v>399.399</v>
      </c>
      <c r="S15" s="109">
        <v>839.84799999999996</v>
      </c>
      <c r="T15" s="109">
        <v>944.63900000000001</v>
      </c>
      <c r="U15" s="109">
        <v>1372.2860000000001</v>
      </c>
      <c r="V15" s="109">
        <v>1359.944</v>
      </c>
      <c r="W15" s="109">
        <v>783.18100000000004</v>
      </c>
      <c r="X15" s="109">
        <v>702.48299999999995</v>
      </c>
      <c r="Y15" s="109">
        <v>644.23</v>
      </c>
      <c r="Z15" s="118">
        <v>884</v>
      </c>
      <c r="AA15" s="119">
        <v>1230</v>
      </c>
      <c r="AB15" s="119">
        <v>918</v>
      </c>
      <c r="AC15" s="119">
        <v>661</v>
      </c>
      <c r="AD15" s="119">
        <v>815</v>
      </c>
      <c r="AE15" s="119">
        <v>1082</v>
      </c>
      <c r="AF15" s="119">
        <v>858</v>
      </c>
      <c r="AG15" s="154">
        <v>342</v>
      </c>
      <c r="AH15" s="154">
        <v>1357</v>
      </c>
      <c r="AI15" s="154">
        <v>416</v>
      </c>
      <c r="AJ15" s="154">
        <v>702</v>
      </c>
      <c r="AK15" s="154">
        <v>1374</v>
      </c>
      <c r="AL15" s="155">
        <v>1831</v>
      </c>
      <c r="AM15" s="156">
        <v>1098</v>
      </c>
      <c r="AN15" s="156">
        <v>1379</v>
      </c>
      <c r="AO15" s="156">
        <v>1138</v>
      </c>
      <c r="AP15" s="156">
        <v>1127</v>
      </c>
      <c r="AQ15" s="156">
        <v>1537</v>
      </c>
      <c r="AR15" s="156">
        <v>440</v>
      </c>
      <c r="AS15" s="156">
        <v>405</v>
      </c>
      <c r="AT15" s="156">
        <v>460</v>
      </c>
      <c r="AU15" s="156">
        <v>160</v>
      </c>
      <c r="AV15" s="156">
        <v>2091</v>
      </c>
      <c r="AW15" s="156">
        <v>1755</v>
      </c>
      <c r="AX15" s="155">
        <v>1470</v>
      </c>
      <c r="AY15" s="156">
        <v>1540</v>
      </c>
      <c r="AZ15" s="156">
        <v>1994</v>
      </c>
      <c r="BA15" s="156">
        <v>1363</v>
      </c>
      <c r="BB15" s="156">
        <v>681</v>
      </c>
      <c r="BC15" s="156">
        <v>598</v>
      </c>
      <c r="BD15" s="156">
        <v>1480</v>
      </c>
      <c r="BE15" s="156">
        <v>1188</v>
      </c>
      <c r="BF15" s="156">
        <v>1164</v>
      </c>
      <c r="BG15" s="156">
        <v>310</v>
      </c>
      <c r="BH15" s="156">
        <v>965</v>
      </c>
      <c r="BI15" s="156">
        <v>989</v>
      </c>
      <c r="BJ15" s="155">
        <v>366.48799999999994</v>
      </c>
      <c r="BK15" s="156">
        <v>192.33999999999997</v>
      </c>
      <c r="BL15" s="156">
        <v>230.23099999999988</v>
      </c>
      <c r="BM15" s="156">
        <v>1211.1180000000002</v>
      </c>
      <c r="BN15" s="156">
        <v>1377.115</v>
      </c>
      <c r="BO15" s="156">
        <v>986.07300000000021</v>
      </c>
      <c r="BP15" s="156">
        <v>2166.614</v>
      </c>
      <c r="BQ15" s="156">
        <v>2341.3919999999998</v>
      </c>
      <c r="BR15" s="156">
        <v>846.07</v>
      </c>
      <c r="BS15" s="156">
        <v>456.86799999999988</v>
      </c>
      <c r="BT15" s="156">
        <v>572.14200000000005</v>
      </c>
      <c r="BU15" s="209">
        <v>492.32900000000006</v>
      </c>
      <c r="BV15" s="155">
        <v>1507</v>
      </c>
      <c r="BW15" s="156">
        <v>1547</v>
      </c>
      <c r="BX15" s="156">
        <v>1695</v>
      </c>
      <c r="BY15" s="156">
        <v>659</v>
      </c>
      <c r="BZ15" s="156">
        <v>614</v>
      </c>
      <c r="CA15" s="156">
        <v>705</v>
      </c>
      <c r="CB15" s="156">
        <v>912</v>
      </c>
      <c r="CC15" s="156">
        <v>1673</v>
      </c>
      <c r="CD15" s="156">
        <v>1067</v>
      </c>
      <c r="CE15" s="156">
        <v>367</v>
      </c>
      <c r="CF15" s="156">
        <v>642</v>
      </c>
      <c r="CG15" s="156">
        <v>697</v>
      </c>
      <c r="CH15" s="521">
        <f t="shared" si="13"/>
        <v>0.41571997586979426</v>
      </c>
      <c r="CJ15" s="45"/>
    </row>
    <row r="16" spans="1:88">
      <c r="A16" s="132" t="s">
        <v>81</v>
      </c>
      <c r="B16" s="108">
        <v>232.4</v>
      </c>
      <c r="C16" s="109">
        <v>203.18</v>
      </c>
      <c r="D16" s="109">
        <v>243.27</v>
      </c>
      <c r="E16" s="109">
        <v>250.7</v>
      </c>
      <c r="F16" s="109">
        <v>264</v>
      </c>
      <c r="G16" s="109">
        <v>204.25</v>
      </c>
      <c r="H16" s="109">
        <v>288.73</v>
      </c>
      <c r="I16" s="109">
        <v>236.09</v>
      </c>
      <c r="J16" s="109">
        <v>230.29</v>
      </c>
      <c r="K16" s="109">
        <v>241.43</v>
      </c>
      <c r="L16" s="109">
        <v>208.79</v>
      </c>
      <c r="M16" s="109">
        <v>258.06</v>
      </c>
      <c r="N16" s="108">
        <v>258.07</v>
      </c>
      <c r="O16" s="109">
        <v>357.13200000000001</v>
      </c>
      <c r="P16" s="109">
        <v>150.77500000000001</v>
      </c>
      <c r="Q16" s="109">
        <v>26.68</v>
      </c>
      <c r="R16" s="109">
        <v>48.14</v>
      </c>
      <c r="S16" s="109">
        <v>94.16</v>
      </c>
      <c r="T16" s="109">
        <v>143.60400000000001</v>
      </c>
      <c r="U16" s="109">
        <v>133.62</v>
      </c>
      <c r="V16" s="109">
        <v>141.86000000000001</v>
      </c>
      <c r="W16" s="109">
        <v>146.85</v>
      </c>
      <c r="X16" s="109">
        <v>170.29</v>
      </c>
      <c r="Y16" s="109">
        <v>194.11</v>
      </c>
      <c r="Z16" s="118">
        <v>203</v>
      </c>
      <c r="AA16" s="119">
        <v>138</v>
      </c>
      <c r="AB16" s="119">
        <v>179</v>
      </c>
      <c r="AC16" s="119">
        <v>151</v>
      </c>
      <c r="AD16" s="119">
        <v>152</v>
      </c>
      <c r="AE16" s="119">
        <v>144</v>
      </c>
      <c r="AF16" s="119">
        <v>148</v>
      </c>
      <c r="AG16" s="154">
        <v>150</v>
      </c>
      <c r="AH16" s="154">
        <v>122</v>
      </c>
      <c r="AI16" s="154">
        <v>138</v>
      </c>
      <c r="AJ16" s="154">
        <v>157</v>
      </c>
      <c r="AK16" s="154">
        <v>170</v>
      </c>
      <c r="AL16" s="155">
        <v>157</v>
      </c>
      <c r="AM16" s="156">
        <v>153</v>
      </c>
      <c r="AN16" s="156">
        <v>169</v>
      </c>
      <c r="AO16" s="156">
        <v>167</v>
      </c>
      <c r="AP16" s="156">
        <v>173</v>
      </c>
      <c r="AQ16" s="156">
        <v>151</v>
      </c>
      <c r="AR16" s="156">
        <v>166</v>
      </c>
      <c r="AS16" s="156">
        <v>131</v>
      </c>
      <c r="AT16" s="156">
        <v>179</v>
      </c>
      <c r="AU16" s="156">
        <v>178</v>
      </c>
      <c r="AV16" s="156">
        <v>162</v>
      </c>
      <c r="AW16" s="156">
        <v>175</v>
      </c>
      <c r="AX16" s="155">
        <v>185</v>
      </c>
      <c r="AY16" s="156">
        <v>156</v>
      </c>
      <c r="AZ16" s="156">
        <v>161</v>
      </c>
      <c r="BA16" s="156">
        <v>152</v>
      </c>
      <c r="BB16" s="156">
        <v>164</v>
      </c>
      <c r="BC16" s="156">
        <v>172</v>
      </c>
      <c r="BD16" s="156">
        <v>168</v>
      </c>
      <c r="BE16" s="156">
        <v>153</v>
      </c>
      <c r="BF16" s="156">
        <v>158</v>
      </c>
      <c r="BG16" s="156">
        <v>175</v>
      </c>
      <c r="BH16" s="156">
        <v>168</v>
      </c>
      <c r="BI16" s="156">
        <v>188</v>
      </c>
      <c r="BJ16" s="155">
        <v>119.70000000000005</v>
      </c>
      <c r="BK16" s="156">
        <v>131.25000000000003</v>
      </c>
      <c r="BL16" s="156">
        <v>169.08</v>
      </c>
      <c r="BM16" s="156">
        <v>188.0160000000001</v>
      </c>
      <c r="BN16" s="156">
        <v>190.54999999999995</v>
      </c>
      <c r="BO16" s="156">
        <v>136.19</v>
      </c>
      <c r="BP16" s="156">
        <v>173.18</v>
      </c>
      <c r="BQ16" s="156">
        <v>194.57999999999996</v>
      </c>
      <c r="BR16" s="156">
        <v>162.68</v>
      </c>
      <c r="BS16" s="156">
        <v>190.90000000000003</v>
      </c>
      <c r="BT16" s="156">
        <v>140.70000000000005</v>
      </c>
      <c r="BU16" s="209">
        <v>173.06999999999996</v>
      </c>
      <c r="BV16" s="155">
        <v>159</v>
      </c>
      <c r="BW16" s="156">
        <v>140</v>
      </c>
      <c r="BX16" s="156">
        <v>135</v>
      </c>
      <c r="BY16" s="156">
        <v>226</v>
      </c>
      <c r="BZ16" s="156">
        <v>191</v>
      </c>
      <c r="CA16" s="156">
        <v>137</v>
      </c>
      <c r="CB16" s="156">
        <v>179</v>
      </c>
      <c r="CC16" s="156">
        <v>151</v>
      </c>
      <c r="CD16" s="156">
        <v>151</v>
      </c>
      <c r="CE16" s="156">
        <v>174</v>
      </c>
      <c r="CF16" s="156">
        <v>157</v>
      </c>
      <c r="CG16" s="156">
        <v>183</v>
      </c>
      <c r="CH16" s="521">
        <f t="shared" si="13"/>
        <v>5.7375628358467878E-2</v>
      </c>
      <c r="CJ16" s="45"/>
    </row>
    <row r="17" spans="1:88">
      <c r="A17" s="132" t="s">
        <v>89</v>
      </c>
      <c r="B17" s="108">
        <v>153.30000000000001</v>
      </c>
      <c r="C17" s="109">
        <v>197.34</v>
      </c>
      <c r="D17" s="109">
        <v>221.9</v>
      </c>
      <c r="E17" s="109">
        <v>378.81</v>
      </c>
      <c r="F17" s="109">
        <v>459.87</v>
      </c>
      <c r="G17" s="109">
        <v>451.84</v>
      </c>
      <c r="H17" s="109">
        <v>243.82</v>
      </c>
      <c r="I17" s="109">
        <v>421.96</v>
      </c>
      <c r="J17" s="109">
        <v>732.1</v>
      </c>
      <c r="K17" s="109">
        <v>437</v>
      </c>
      <c r="L17" s="109">
        <v>308.39999999999998</v>
      </c>
      <c r="M17" s="109">
        <v>310.88</v>
      </c>
      <c r="N17" s="108">
        <v>404.97899999999998</v>
      </c>
      <c r="O17" s="109">
        <v>380.327</v>
      </c>
      <c r="P17" s="109">
        <v>237.553</v>
      </c>
      <c r="Q17" s="109">
        <v>58.5</v>
      </c>
      <c r="R17" s="109">
        <v>251.31200000000001</v>
      </c>
      <c r="S17" s="109">
        <v>344.91800000000001</v>
      </c>
      <c r="T17" s="109">
        <v>284.21600000000001</v>
      </c>
      <c r="U17" s="109">
        <v>587.43200000000002</v>
      </c>
      <c r="V17" s="109">
        <v>507.90800000000002</v>
      </c>
      <c r="W17" s="109">
        <v>404.72399999999999</v>
      </c>
      <c r="X17" s="109">
        <v>357.83800000000002</v>
      </c>
      <c r="Y17" s="109">
        <v>208.15199999999999</v>
      </c>
      <c r="Z17" s="118">
        <v>250</v>
      </c>
      <c r="AA17" s="119">
        <v>357</v>
      </c>
      <c r="AB17" s="119">
        <v>400</v>
      </c>
      <c r="AC17" s="119">
        <v>636</v>
      </c>
      <c r="AD17" s="119">
        <v>627</v>
      </c>
      <c r="AE17" s="119">
        <v>390</v>
      </c>
      <c r="AF17" s="119">
        <v>533</v>
      </c>
      <c r="AG17" s="154">
        <v>457</v>
      </c>
      <c r="AH17" s="154">
        <v>234</v>
      </c>
      <c r="AI17" s="154">
        <v>252</v>
      </c>
      <c r="AJ17" s="154">
        <v>169</v>
      </c>
      <c r="AK17" s="154">
        <v>260</v>
      </c>
      <c r="AL17" s="155">
        <v>284</v>
      </c>
      <c r="AM17" s="156">
        <v>286</v>
      </c>
      <c r="AN17" s="156">
        <v>303</v>
      </c>
      <c r="AO17" s="156">
        <v>356</v>
      </c>
      <c r="AP17" s="156">
        <v>322</v>
      </c>
      <c r="AQ17" s="156">
        <v>271</v>
      </c>
      <c r="AR17" s="156">
        <v>245</v>
      </c>
      <c r="AS17" s="156">
        <v>269</v>
      </c>
      <c r="AT17" s="156">
        <v>285</v>
      </c>
      <c r="AU17" s="156">
        <v>209</v>
      </c>
      <c r="AV17" s="156">
        <v>185</v>
      </c>
      <c r="AW17" s="156">
        <v>196</v>
      </c>
      <c r="AX17" s="155">
        <v>143</v>
      </c>
      <c r="AY17" s="156">
        <v>181</v>
      </c>
      <c r="AZ17" s="156">
        <v>193</v>
      </c>
      <c r="BA17" s="156">
        <v>254</v>
      </c>
      <c r="BB17" s="156">
        <v>380</v>
      </c>
      <c r="BC17" s="156">
        <v>238</v>
      </c>
      <c r="BD17" s="156">
        <v>239</v>
      </c>
      <c r="BE17" s="156">
        <v>256</v>
      </c>
      <c r="BF17" s="156">
        <v>189</v>
      </c>
      <c r="BG17" s="156">
        <v>175</v>
      </c>
      <c r="BH17" s="156">
        <v>222</v>
      </c>
      <c r="BI17" s="156">
        <v>191</v>
      </c>
      <c r="BJ17" s="155">
        <v>170.51399999999992</v>
      </c>
      <c r="BK17" s="156">
        <v>198.87999999999997</v>
      </c>
      <c r="BL17" s="156">
        <v>267.65799999999996</v>
      </c>
      <c r="BM17" s="156">
        <v>344.14800000000002</v>
      </c>
      <c r="BN17" s="156">
        <v>368.67600000000004</v>
      </c>
      <c r="BO17" s="156">
        <v>318.44800000000004</v>
      </c>
      <c r="BP17" s="156">
        <v>239.57499999999999</v>
      </c>
      <c r="BQ17" s="156">
        <v>350.59600000000006</v>
      </c>
      <c r="BR17" s="156">
        <v>301.22500000000002</v>
      </c>
      <c r="BS17" s="156">
        <v>247.6</v>
      </c>
      <c r="BT17" s="156">
        <v>261.69799999999998</v>
      </c>
      <c r="BU17" s="209">
        <v>404.90799999999979</v>
      </c>
      <c r="BV17" s="155">
        <v>469</v>
      </c>
      <c r="BW17" s="156">
        <v>562</v>
      </c>
      <c r="BX17" s="156">
        <v>553</v>
      </c>
      <c r="BY17" s="156">
        <v>423</v>
      </c>
      <c r="BZ17" s="156">
        <v>615</v>
      </c>
      <c r="CA17" s="156">
        <v>444</v>
      </c>
      <c r="CB17" s="156">
        <v>498</v>
      </c>
      <c r="CC17" s="156">
        <v>448</v>
      </c>
      <c r="CD17" s="156">
        <v>433</v>
      </c>
      <c r="CE17" s="156">
        <v>487</v>
      </c>
      <c r="CF17" s="156">
        <v>551</v>
      </c>
      <c r="CG17" s="156">
        <v>497</v>
      </c>
      <c r="CH17" s="521">
        <f t="shared" si="13"/>
        <v>0.22743931954913288</v>
      </c>
      <c r="CJ17" s="45"/>
    </row>
    <row r="18" spans="1:88">
      <c r="A18" s="132" t="s">
        <v>99</v>
      </c>
      <c r="B18" s="108">
        <v>39.700000000000003</v>
      </c>
      <c r="C18" s="109">
        <v>35.25</v>
      </c>
      <c r="D18" s="109">
        <v>49.9</v>
      </c>
      <c r="E18" s="109">
        <v>1</v>
      </c>
      <c r="F18" s="109">
        <v>0</v>
      </c>
      <c r="G18" s="109">
        <v>0</v>
      </c>
      <c r="H18" s="109">
        <v>0</v>
      </c>
      <c r="I18" s="109">
        <v>0</v>
      </c>
      <c r="J18" s="109">
        <v>1</v>
      </c>
      <c r="K18" s="109">
        <v>0</v>
      </c>
      <c r="L18" s="109">
        <v>3.8</v>
      </c>
      <c r="M18" s="109">
        <v>24.7</v>
      </c>
      <c r="N18" s="108">
        <v>0</v>
      </c>
      <c r="O18" s="109">
        <v>2</v>
      </c>
      <c r="P18" s="109">
        <v>0</v>
      </c>
      <c r="Q18" s="109">
        <v>0</v>
      </c>
      <c r="R18" s="109">
        <v>0</v>
      </c>
      <c r="S18" s="109">
        <v>0</v>
      </c>
      <c r="T18" s="109">
        <v>1</v>
      </c>
      <c r="U18" s="109">
        <v>0</v>
      </c>
      <c r="V18" s="109">
        <v>0</v>
      </c>
      <c r="W18" s="109">
        <v>0</v>
      </c>
      <c r="X18" s="109">
        <v>0</v>
      </c>
      <c r="Y18" s="109">
        <v>0</v>
      </c>
      <c r="Z18" s="118">
        <v>0</v>
      </c>
      <c r="AA18" s="119">
        <v>0</v>
      </c>
      <c r="AB18" s="119">
        <v>0</v>
      </c>
      <c r="AC18" s="119">
        <v>0</v>
      </c>
      <c r="AD18" s="119">
        <v>1</v>
      </c>
      <c r="AE18" s="119">
        <v>0</v>
      </c>
      <c r="AF18" s="119">
        <v>0</v>
      </c>
      <c r="AG18" s="154">
        <v>15</v>
      </c>
      <c r="AH18" s="154">
        <v>4</v>
      </c>
      <c r="AI18" s="154">
        <v>0</v>
      </c>
      <c r="AJ18" s="154">
        <v>5</v>
      </c>
      <c r="AK18" s="154">
        <v>0</v>
      </c>
      <c r="AL18" s="155">
        <v>0</v>
      </c>
      <c r="AM18" s="156">
        <v>0</v>
      </c>
      <c r="AN18" s="156">
        <v>0</v>
      </c>
      <c r="AO18" s="156">
        <v>0</v>
      </c>
      <c r="AP18" s="156">
        <v>0</v>
      </c>
      <c r="AQ18" s="156">
        <v>1</v>
      </c>
      <c r="AR18" s="156">
        <v>0</v>
      </c>
      <c r="AS18" s="156">
        <v>2</v>
      </c>
      <c r="AT18" s="156">
        <v>13</v>
      </c>
      <c r="AU18" s="156">
        <v>16</v>
      </c>
      <c r="AV18" s="156">
        <v>16</v>
      </c>
      <c r="AW18" s="156">
        <v>0</v>
      </c>
      <c r="AX18" s="155">
        <v>4</v>
      </c>
      <c r="AY18" s="156">
        <v>1</v>
      </c>
      <c r="AZ18" s="156">
        <v>50</v>
      </c>
      <c r="BA18" s="156">
        <v>0</v>
      </c>
      <c r="BB18" s="156">
        <v>0</v>
      </c>
      <c r="BC18" s="156">
        <v>1</v>
      </c>
      <c r="BD18" s="156">
        <v>4</v>
      </c>
      <c r="BE18" s="156">
        <v>0</v>
      </c>
      <c r="BF18" s="156">
        <v>22</v>
      </c>
      <c r="BG18" s="156">
        <v>0</v>
      </c>
      <c r="BH18" s="156">
        <v>14</v>
      </c>
      <c r="BI18" s="156">
        <v>0</v>
      </c>
      <c r="BJ18" s="155">
        <v>0</v>
      </c>
      <c r="BK18" s="156">
        <v>1</v>
      </c>
      <c r="BL18" s="156">
        <v>0</v>
      </c>
      <c r="BM18" s="156">
        <v>0</v>
      </c>
      <c r="BN18" s="156">
        <v>7.01</v>
      </c>
      <c r="BO18" s="156">
        <v>8.66</v>
      </c>
      <c r="BP18" s="156">
        <v>0</v>
      </c>
      <c r="BQ18" s="156">
        <v>0</v>
      </c>
      <c r="BR18" s="156">
        <v>0</v>
      </c>
      <c r="BS18" s="156">
        <v>21.16</v>
      </c>
      <c r="BT18" s="156">
        <v>56.569999999999993</v>
      </c>
      <c r="BU18" s="209">
        <v>24.68</v>
      </c>
      <c r="BV18" s="155">
        <v>19</v>
      </c>
      <c r="BW18" s="156">
        <v>7</v>
      </c>
      <c r="BX18" s="156">
        <v>15</v>
      </c>
      <c r="BY18" s="156">
        <v>0</v>
      </c>
      <c r="BZ18" s="156">
        <v>4</v>
      </c>
      <c r="CA18" s="156">
        <v>23</v>
      </c>
      <c r="CB18" s="156">
        <v>59</v>
      </c>
      <c r="CC18" s="156">
        <v>54</v>
      </c>
      <c r="CD18" s="156">
        <v>105</v>
      </c>
      <c r="CE18" s="156">
        <v>114</v>
      </c>
      <c r="CF18" s="156">
        <v>170</v>
      </c>
      <c r="CG18" s="156">
        <v>180</v>
      </c>
      <c r="CH18" s="521">
        <f t="shared" si="13"/>
        <v>6.293354943273906</v>
      </c>
      <c r="CJ18" s="45"/>
    </row>
    <row r="19" spans="1:88">
      <c r="A19" s="132" t="s">
        <v>82</v>
      </c>
      <c r="B19" s="108">
        <v>315.60000000000002</v>
      </c>
      <c r="C19" s="109">
        <v>232.3</v>
      </c>
      <c r="D19" s="109">
        <v>352.3</v>
      </c>
      <c r="E19" s="109">
        <v>457.5</v>
      </c>
      <c r="F19" s="109">
        <v>448.99</v>
      </c>
      <c r="G19" s="109">
        <v>438.9</v>
      </c>
      <c r="H19" s="109">
        <v>531.15</v>
      </c>
      <c r="I19" s="109">
        <v>584.63</v>
      </c>
      <c r="J19" s="109">
        <v>340.3</v>
      </c>
      <c r="K19" s="109">
        <v>179.4</v>
      </c>
      <c r="L19" s="109">
        <v>72</v>
      </c>
      <c r="M19" s="109">
        <v>117.2</v>
      </c>
      <c r="N19" s="108">
        <v>26</v>
      </c>
      <c r="O19" s="109">
        <v>40.5</v>
      </c>
      <c r="P19" s="109">
        <v>63.1</v>
      </c>
      <c r="Q19" s="109">
        <v>5.5</v>
      </c>
      <c r="R19" s="109">
        <v>105.896</v>
      </c>
      <c r="S19" s="109">
        <v>238.70400000000001</v>
      </c>
      <c r="T19" s="109">
        <v>406.75599999999997</v>
      </c>
      <c r="U19" s="109">
        <v>443.928</v>
      </c>
      <c r="V19" s="109">
        <v>248.88</v>
      </c>
      <c r="W19" s="109">
        <v>114.759</v>
      </c>
      <c r="X19" s="109">
        <v>182.05600000000001</v>
      </c>
      <c r="Y19" s="109">
        <v>118.247</v>
      </c>
      <c r="Z19" s="118">
        <v>166</v>
      </c>
      <c r="AA19" s="119">
        <v>108</v>
      </c>
      <c r="AB19" s="119">
        <v>325</v>
      </c>
      <c r="AC19" s="119">
        <v>330</v>
      </c>
      <c r="AD19" s="119">
        <v>279</v>
      </c>
      <c r="AE19" s="119">
        <v>382</v>
      </c>
      <c r="AF19" s="119">
        <v>455</v>
      </c>
      <c r="AG19" s="154">
        <v>517</v>
      </c>
      <c r="AH19" s="154">
        <v>322</v>
      </c>
      <c r="AI19" s="154">
        <v>221</v>
      </c>
      <c r="AJ19" s="154">
        <v>313</v>
      </c>
      <c r="AK19" s="154">
        <v>362</v>
      </c>
      <c r="AL19" s="155">
        <v>240</v>
      </c>
      <c r="AM19" s="156">
        <v>285</v>
      </c>
      <c r="AN19" s="156">
        <v>317</v>
      </c>
      <c r="AO19" s="156">
        <v>358</v>
      </c>
      <c r="AP19" s="156">
        <v>409</v>
      </c>
      <c r="AQ19" s="156">
        <v>254</v>
      </c>
      <c r="AR19" s="156">
        <v>218</v>
      </c>
      <c r="AS19" s="156">
        <v>402</v>
      </c>
      <c r="AT19" s="156">
        <v>369</v>
      </c>
      <c r="AU19" s="156">
        <v>135</v>
      </c>
      <c r="AV19" s="156">
        <v>121</v>
      </c>
      <c r="AW19" s="156">
        <v>178</v>
      </c>
      <c r="AX19" s="155">
        <v>82</v>
      </c>
      <c r="AY19" s="156">
        <v>100</v>
      </c>
      <c r="AZ19" s="156">
        <v>50</v>
      </c>
      <c r="BA19" s="156">
        <v>48</v>
      </c>
      <c r="BB19" s="156">
        <v>14</v>
      </c>
      <c r="BC19" s="156">
        <v>19</v>
      </c>
      <c r="BD19" s="156">
        <v>12</v>
      </c>
      <c r="BE19" s="156">
        <v>67</v>
      </c>
      <c r="BF19" s="156">
        <v>57</v>
      </c>
      <c r="BG19" s="156">
        <v>47</v>
      </c>
      <c r="BH19" s="156">
        <v>54</v>
      </c>
      <c r="BI19" s="156">
        <v>55</v>
      </c>
      <c r="BJ19" s="155">
        <v>34.200000000000003</v>
      </c>
      <c r="BK19" s="156">
        <v>14.315999999999999</v>
      </c>
      <c r="BL19" s="156">
        <v>231.38799999999998</v>
      </c>
      <c r="BM19" s="156">
        <v>227.428</v>
      </c>
      <c r="BN19" s="156">
        <v>249.99799999999999</v>
      </c>
      <c r="BO19" s="156">
        <v>441.10800000000012</v>
      </c>
      <c r="BP19" s="156">
        <v>245.256</v>
      </c>
      <c r="BQ19" s="156">
        <v>287.78800000000001</v>
      </c>
      <c r="BR19" s="156">
        <v>371.66199999999992</v>
      </c>
      <c r="BS19" s="156">
        <v>477.05600000000004</v>
      </c>
      <c r="BT19" s="156">
        <v>481.90799999999996</v>
      </c>
      <c r="BU19" s="209">
        <v>440.64299999999997</v>
      </c>
      <c r="BV19" s="155">
        <v>216</v>
      </c>
      <c r="BW19" s="156">
        <v>248</v>
      </c>
      <c r="BX19" s="156">
        <v>211</v>
      </c>
      <c r="BY19" s="156">
        <v>188</v>
      </c>
      <c r="BZ19" s="156">
        <v>253</v>
      </c>
      <c r="CA19" s="156">
        <v>209</v>
      </c>
      <c r="CB19" s="156">
        <v>271</v>
      </c>
      <c r="CC19" s="156">
        <v>251</v>
      </c>
      <c r="CD19" s="156">
        <v>287</v>
      </c>
      <c r="CE19" s="156">
        <v>259</v>
      </c>
      <c r="CF19" s="156">
        <v>329</v>
      </c>
      <c r="CG19" s="156">
        <v>267</v>
      </c>
      <c r="CH19" s="521">
        <f t="shared" si="13"/>
        <v>-0.39406730618664088</v>
      </c>
      <c r="CJ19" s="45"/>
    </row>
    <row r="20" spans="1:88">
      <c r="A20" s="132" t="s">
        <v>84</v>
      </c>
      <c r="B20" s="108">
        <v>1096.5999999999999</v>
      </c>
      <c r="C20" s="109">
        <v>847.2</v>
      </c>
      <c r="D20" s="109">
        <v>724.91</v>
      </c>
      <c r="E20" s="109">
        <v>267.70999999999998</v>
      </c>
      <c r="F20" s="109">
        <v>0</v>
      </c>
      <c r="G20" s="109">
        <v>0</v>
      </c>
      <c r="H20" s="109">
        <v>0</v>
      </c>
      <c r="I20" s="109">
        <v>0</v>
      </c>
      <c r="J20" s="109">
        <v>0</v>
      </c>
      <c r="K20" s="109">
        <v>499.42</v>
      </c>
      <c r="L20" s="109">
        <v>824.5</v>
      </c>
      <c r="M20" s="109">
        <v>1464.21</v>
      </c>
      <c r="N20" s="108">
        <v>1450.1890000000001</v>
      </c>
      <c r="O20" s="109">
        <v>1195.652</v>
      </c>
      <c r="P20" s="109">
        <v>577.572</v>
      </c>
      <c r="Q20" s="109">
        <v>18.399999999999999</v>
      </c>
      <c r="R20" s="109">
        <v>0</v>
      </c>
      <c r="S20" s="109">
        <v>0</v>
      </c>
      <c r="T20" s="109">
        <v>35.4</v>
      </c>
      <c r="U20" s="109">
        <v>23.39</v>
      </c>
      <c r="V20" s="109">
        <v>102.85</v>
      </c>
      <c r="W20" s="109">
        <v>579.73400000000004</v>
      </c>
      <c r="X20" s="109">
        <v>747.23</v>
      </c>
      <c r="Y20" s="109">
        <v>1152.028</v>
      </c>
      <c r="Z20" s="118">
        <v>1490</v>
      </c>
      <c r="AA20" s="119">
        <v>884</v>
      </c>
      <c r="AB20" s="119">
        <v>753</v>
      </c>
      <c r="AC20" s="119">
        <v>223</v>
      </c>
      <c r="AD20" s="119">
        <v>0</v>
      </c>
      <c r="AE20" s="119">
        <v>0</v>
      </c>
      <c r="AF20" s="119">
        <v>0</v>
      </c>
      <c r="AG20" s="154">
        <v>0</v>
      </c>
      <c r="AH20" s="154">
        <v>0</v>
      </c>
      <c r="AI20" s="154">
        <v>677</v>
      </c>
      <c r="AJ20" s="154">
        <v>590</v>
      </c>
      <c r="AK20" s="154">
        <v>870</v>
      </c>
      <c r="AL20" s="155">
        <v>1244</v>
      </c>
      <c r="AM20" s="156">
        <v>936</v>
      </c>
      <c r="AN20" s="156">
        <v>576</v>
      </c>
      <c r="AO20" s="156">
        <v>120</v>
      </c>
      <c r="AP20" s="156">
        <v>0</v>
      </c>
      <c r="AQ20" s="156">
        <v>0</v>
      </c>
      <c r="AR20" s="156">
        <v>0</v>
      </c>
      <c r="AS20" s="156">
        <v>0</v>
      </c>
      <c r="AT20" s="156">
        <v>0</v>
      </c>
      <c r="AU20" s="156">
        <v>550</v>
      </c>
      <c r="AV20" s="156">
        <v>558</v>
      </c>
      <c r="AW20" s="156">
        <v>962</v>
      </c>
      <c r="AX20" s="155">
        <v>1278</v>
      </c>
      <c r="AY20" s="156">
        <v>986</v>
      </c>
      <c r="AZ20" s="156">
        <v>427</v>
      </c>
      <c r="BA20" s="156">
        <v>116</v>
      </c>
      <c r="BB20" s="156">
        <v>24</v>
      </c>
      <c r="BC20" s="156">
        <v>46</v>
      </c>
      <c r="BD20" s="156">
        <v>12</v>
      </c>
      <c r="BE20" s="156">
        <v>55</v>
      </c>
      <c r="BF20" s="156">
        <v>328</v>
      </c>
      <c r="BG20" s="156">
        <v>1160</v>
      </c>
      <c r="BH20" s="156">
        <v>1073</v>
      </c>
      <c r="BI20" s="156">
        <v>1727</v>
      </c>
      <c r="BJ20" s="155">
        <v>1945.8499999999997</v>
      </c>
      <c r="BK20" s="156">
        <v>1434.7120000000004</v>
      </c>
      <c r="BL20" s="156">
        <v>798.15799999999979</v>
      </c>
      <c r="BM20" s="156">
        <v>293.95999999999998</v>
      </c>
      <c r="BN20" s="156">
        <v>105</v>
      </c>
      <c r="BO20" s="156">
        <v>0</v>
      </c>
      <c r="BP20" s="156">
        <v>0</v>
      </c>
      <c r="BQ20" s="156">
        <v>3.5</v>
      </c>
      <c r="BR20" s="156">
        <v>2</v>
      </c>
      <c r="BS20" s="156">
        <v>268.82600000000002</v>
      </c>
      <c r="BT20" s="156">
        <v>200.13699999999997</v>
      </c>
      <c r="BU20" s="209">
        <v>566.93299999999999</v>
      </c>
      <c r="BV20" s="155">
        <v>593</v>
      </c>
      <c r="BW20" s="156">
        <v>236</v>
      </c>
      <c r="BX20" s="156">
        <v>101</v>
      </c>
      <c r="BY20" s="156">
        <v>35</v>
      </c>
      <c r="BZ20" s="156">
        <v>0</v>
      </c>
      <c r="CA20" s="156">
        <v>0</v>
      </c>
      <c r="CB20" s="156">
        <v>0</v>
      </c>
      <c r="CC20" s="156">
        <v>0</v>
      </c>
      <c r="CD20" s="156">
        <v>0</v>
      </c>
      <c r="CE20" s="156">
        <v>110</v>
      </c>
      <c r="CF20" s="156">
        <v>759</v>
      </c>
      <c r="CG20" s="156">
        <v>1376</v>
      </c>
      <c r="CH20" s="521">
        <f t="shared" si="13"/>
        <v>1.4270945596745999</v>
      </c>
      <c r="CJ20" s="45"/>
    </row>
    <row r="21" spans="1:88">
      <c r="A21" s="149" t="s">
        <v>73</v>
      </c>
      <c r="B21" s="108">
        <v>654.32000000000005</v>
      </c>
      <c r="C21" s="109">
        <v>655.67</v>
      </c>
      <c r="D21" s="109">
        <v>793.48</v>
      </c>
      <c r="E21" s="109">
        <v>802.72</v>
      </c>
      <c r="F21" s="109">
        <v>1289.8</v>
      </c>
      <c r="G21" s="109">
        <v>1068.96</v>
      </c>
      <c r="H21" s="109">
        <v>1465.39</v>
      </c>
      <c r="I21" s="109">
        <v>1473.58</v>
      </c>
      <c r="J21" s="109">
        <v>1291.32</v>
      </c>
      <c r="K21" s="109">
        <v>1221.69</v>
      </c>
      <c r="L21" s="109">
        <v>1233.7</v>
      </c>
      <c r="M21" s="109">
        <v>1142.42</v>
      </c>
      <c r="N21" s="108">
        <v>1439.104</v>
      </c>
      <c r="O21" s="109">
        <v>1480.6010000000001</v>
      </c>
      <c r="P21" s="109">
        <v>927.21199999999999</v>
      </c>
      <c r="Q21" s="109">
        <v>83.7</v>
      </c>
      <c r="R21" s="109">
        <v>160.148</v>
      </c>
      <c r="S21" s="109">
        <v>495.38</v>
      </c>
      <c r="T21" s="109">
        <v>1133.7180000000001</v>
      </c>
      <c r="U21" s="109">
        <v>989.24900000000002</v>
      </c>
      <c r="V21" s="109">
        <v>1027.4570000000001</v>
      </c>
      <c r="W21" s="109">
        <v>1179.527</v>
      </c>
      <c r="X21" s="109">
        <v>1090.67</v>
      </c>
      <c r="Y21" s="109">
        <v>1321.692</v>
      </c>
      <c r="Z21" s="133">
        <v>1125</v>
      </c>
      <c r="AA21" s="119">
        <v>1017</v>
      </c>
      <c r="AB21" s="119">
        <v>1322</v>
      </c>
      <c r="AC21" s="119">
        <v>1391</v>
      </c>
      <c r="AD21" s="119">
        <v>1302</v>
      </c>
      <c r="AE21" s="119">
        <v>1343</v>
      </c>
      <c r="AF21" s="119">
        <v>1461</v>
      </c>
      <c r="AG21" s="154">
        <v>1533</v>
      </c>
      <c r="AH21" s="154">
        <v>1546</v>
      </c>
      <c r="AI21" s="154">
        <v>1760</v>
      </c>
      <c r="AJ21" s="154">
        <v>1715</v>
      </c>
      <c r="AK21" s="154">
        <v>1862</v>
      </c>
      <c r="AL21" s="155">
        <v>1737</v>
      </c>
      <c r="AM21" s="156">
        <v>1496</v>
      </c>
      <c r="AN21" s="156">
        <v>1600</v>
      </c>
      <c r="AO21" s="156">
        <v>1840</v>
      </c>
      <c r="AP21" s="156">
        <v>1524</v>
      </c>
      <c r="AQ21" s="156">
        <v>1485</v>
      </c>
      <c r="AR21" s="156">
        <v>1673</v>
      </c>
      <c r="AS21" s="156">
        <v>1551</v>
      </c>
      <c r="AT21" s="156">
        <v>1503</v>
      </c>
      <c r="AU21" s="156">
        <v>1529</v>
      </c>
      <c r="AV21" s="156">
        <v>1618</v>
      </c>
      <c r="AW21" s="156">
        <v>1938</v>
      </c>
      <c r="AX21" s="155">
        <v>1962</v>
      </c>
      <c r="AY21" s="156">
        <v>1934</v>
      </c>
      <c r="AZ21" s="156">
        <v>1802</v>
      </c>
      <c r="BA21" s="156">
        <v>1811</v>
      </c>
      <c r="BB21" s="156">
        <v>1527</v>
      </c>
      <c r="BC21" s="156">
        <v>1430</v>
      </c>
      <c r="BD21" s="156">
        <v>1428</v>
      </c>
      <c r="BE21" s="156">
        <v>1564</v>
      </c>
      <c r="BF21" s="156">
        <v>1258</v>
      </c>
      <c r="BG21" s="156">
        <v>1405</v>
      </c>
      <c r="BH21" s="156">
        <v>1304</v>
      </c>
      <c r="BI21" s="156">
        <v>1622</v>
      </c>
      <c r="BJ21" s="155">
        <v>1365.0089999999998</v>
      </c>
      <c r="BK21" s="156">
        <v>1831.3080000000002</v>
      </c>
      <c r="BL21" s="156">
        <v>2091.2820000000002</v>
      </c>
      <c r="BM21" s="156">
        <v>1511.338</v>
      </c>
      <c r="BN21" s="156">
        <v>1424.84</v>
      </c>
      <c r="BO21" s="156">
        <v>1412.326</v>
      </c>
      <c r="BP21" s="156">
        <v>1294.2080000000003</v>
      </c>
      <c r="BQ21" s="156">
        <v>1227.6280000000002</v>
      </c>
      <c r="BR21" s="156">
        <v>873.65500000000009</v>
      </c>
      <c r="BS21" s="156">
        <v>696.4430000000001</v>
      </c>
      <c r="BT21" s="156">
        <v>1007.7739999999995</v>
      </c>
      <c r="BU21" s="209">
        <v>1308.7050000000002</v>
      </c>
      <c r="BV21" s="155">
        <v>1128</v>
      </c>
      <c r="BW21" s="156">
        <v>1205</v>
      </c>
      <c r="BX21" s="156">
        <v>1461</v>
      </c>
      <c r="BY21" s="156">
        <v>1670</v>
      </c>
      <c r="BZ21" s="156">
        <v>1921</v>
      </c>
      <c r="CA21" s="156">
        <v>1231</v>
      </c>
      <c r="CB21" s="156">
        <v>643</v>
      </c>
      <c r="CC21" s="156">
        <v>287</v>
      </c>
      <c r="CD21" s="156">
        <v>433</v>
      </c>
      <c r="CE21" s="156">
        <v>451</v>
      </c>
      <c r="CF21" s="156">
        <v>309</v>
      </c>
      <c r="CG21" s="156">
        <v>755</v>
      </c>
      <c r="CH21" s="521">
        <f t="shared" si="13"/>
        <v>-0.4230938217550938</v>
      </c>
      <c r="CJ21" s="45"/>
    </row>
    <row r="22" spans="1:88">
      <c r="A22" s="150" t="s">
        <v>120</v>
      </c>
      <c r="B22" s="151">
        <v>1809.14</v>
      </c>
      <c r="C22" s="142">
        <v>1772.37</v>
      </c>
      <c r="D22" s="142">
        <v>1804.91</v>
      </c>
      <c r="E22" s="142">
        <v>1934.59</v>
      </c>
      <c r="F22" s="142">
        <v>1803.2</v>
      </c>
      <c r="G22" s="142">
        <v>1823.89</v>
      </c>
      <c r="H22" s="142">
        <v>1598.86</v>
      </c>
      <c r="I22" s="142">
        <v>1801.31</v>
      </c>
      <c r="J22" s="142">
        <v>1468.89</v>
      </c>
      <c r="K22" s="142">
        <v>1370.42</v>
      </c>
      <c r="L22" s="142">
        <v>1209.8900000000001</v>
      </c>
      <c r="M22" s="142">
        <v>1078.0999999999999</v>
      </c>
      <c r="N22" s="151">
        <v>844.65100000000098</v>
      </c>
      <c r="O22" s="142">
        <v>988.03099999999904</v>
      </c>
      <c r="P22" s="142">
        <v>838.10299999999802</v>
      </c>
      <c r="Q22" s="142">
        <v>157.78200000000001</v>
      </c>
      <c r="R22" s="142">
        <v>602.56300000000101</v>
      </c>
      <c r="S22" s="142">
        <v>858.35699999999895</v>
      </c>
      <c r="T22" s="142">
        <v>1449.4590000000001</v>
      </c>
      <c r="U22" s="142">
        <v>1432.5160000000001</v>
      </c>
      <c r="V22" s="142">
        <v>1440.3330000000001</v>
      </c>
      <c r="W22" s="142">
        <v>1445.3779999999999</v>
      </c>
      <c r="X22" s="142">
        <v>1536.2660000000001</v>
      </c>
      <c r="Y22" s="142">
        <v>1718.2860000000001</v>
      </c>
      <c r="Z22" s="151">
        <v>1377</v>
      </c>
      <c r="AA22" s="142">
        <v>1143</v>
      </c>
      <c r="AB22" s="142">
        <v>1363</v>
      </c>
      <c r="AC22" s="142">
        <v>1303</v>
      </c>
      <c r="AD22" s="142">
        <v>1567</v>
      </c>
      <c r="AE22" s="142">
        <v>1558</v>
      </c>
      <c r="AF22" s="142">
        <v>1747</v>
      </c>
      <c r="AG22" s="157">
        <v>1927</v>
      </c>
      <c r="AH22" s="157">
        <v>1668</v>
      </c>
      <c r="AI22" s="157">
        <v>1807</v>
      </c>
      <c r="AJ22" s="157">
        <v>1974</v>
      </c>
      <c r="AK22" s="157">
        <v>1650</v>
      </c>
      <c r="AL22" s="158">
        <v>1331</v>
      </c>
      <c r="AM22" s="157">
        <v>1412</v>
      </c>
      <c r="AN22" s="157">
        <v>1717</v>
      </c>
      <c r="AO22" s="157">
        <v>1866</v>
      </c>
      <c r="AP22" s="157">
        <v>1738</v>
      </c>
      <c r="AQ22" s="157">
        <v>1490</v>
      </c>
      <c r="AR22" s="157">
        <v>1706</v>
      </c>
      <c r="AS22" s="157">
        <v>1888</v>
      </c>
      <c r="AT22" s="157">
        <v>1794</v>
      </c>
      <c r="AU22" s="157">
        <v>1451</v>
      </c>
      <c r="AV22" s="157">
        <v>1269</v>
      </c>
      <c r="AW22" s="157">
        <v>1361</v>
      </c>
      <c r="AX22" s="158">
        <v>992</v>
      </c>
      <c r="AY22" s="161">
        <v>1094</v>
      </c>
      <c r="AZ22" s="161">
        <v>1282</v>
      </c>
      <c r="BA22" s="161">
        <v>1364</v>
      </c>
      <c r="BB22" s="161">
        <v>1389</v>
      </c>
      <c r="BC22" s="161">
        <v>1436</v>
      </c>
      <c r="BD22" s="161">
        <v>1418</v>
      </c>
      <c r="BE22" s="161">
        <v>1459</v>
      </c>
      <c r="BF22" s="161">
        <v>1058</v>
      </c>
      <c r="BG22" s="161">
        <v>1090</v>
      </c>
      <c r="BH22" s="161">
        <v>1022</v>
      </c>
      <c r="BI22" s="161">
        <v>949</v>
      </c>
      <c r="BJ22" s="158">
        <v>753.97699999999804</v>
      </c>
      <c r="BK22" s="161">
        <v>985.15300000000207</v>
      </c>
      <c r="BL22" s="161">
        <v>1236.9570000000031</v>
      </c>
      <c r="BM22" s="161">
        <v>1125.6520000000137</v>
      </c>
      <c r="BN22" s="161">
        <v>1141.3199999999988</v>
      </c>
      <c r="BO22" s="161">
        <v>1177.2019999999975</v>
      </c>
      <c r="BP22" s="161">
        <v>1449.0940000000019</v>
      </c>
      <c r="BQ22" s="161">
        <v>1205.1640000000007</v>
      </c>
      <c r="BR22" s="161">
        <v>1390.5140000000001</v>
      </c>
      <c r="BS22" s="161">
        <v>1557.8999999999987</v>
      </c>
      <c r="BT22" s="161">
        <v>1519.0049999999969</v>
      </c>
      <c r="BU22" s="533">
        <v>1580.0600000000031</v>
      </c>
      <c r="BV22" s="158">
        <v>1190</v>
      </c>
      <c r="BW22" s="161">
        <v>1141</v>
      </c>
      <c r="BX22" s="161">
        <v>1426</v>
      </c>
      <c r="BY22" s="161">
        <v>1469</v>
      </c>
      <c r="BZ22" s="161">
        <v>1244</v>
      </c>
      <c r="CA22" s="161">
        <v>1330</v>
      </c>
      <c r="CB22" s="161">
        <v>1951</v>
      </c>
      <c r="CC22" s="161">
        <v>1987</v>
      </c>
      <c r="CD22" s="161">
        <v>1548</v>
      </c>
      <c r="CE22" s="161">
        <v>1824</v>
      </c>
      <c r="CF22" s="161">
        <v>1644</v>
      </c>
      <c r="CG22" s="161">
        <v>1703</v>
      </c>
      <c r="CH22" s="522">
        <f t="shared" si="13"/>
        <v>7.7807171879546777E-2</v>
      </c>
      <c r="CJ22" s="45"/>
    </row>
    <row r="23" spans="1:88">
      <c r="A23" s="70" t="s">
        <v>59</v>
      </c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  <c r="CC23" s="159"/>
      <c r="CD23" s="159"/>
      <c r="CE23" s="159"/>
      <c r="CF23" s="159"/>
      <c r="CG23" s="159"/>
      <c r="CJ23" s="45"/>
    </row>
    <row r="24" spans="1:88">
      <c r="A24" s="24" t="s">
        <v>221</v>
      </c>
      <c r="AH24" s="160"/>
      <c r="AI24" s="160"/>
      <c r="AJ24" s="160"/>
      <c r="AK24" s="160"/>
      <c r="AX24" s="160"/>
      <c r="AY24" s="160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F24" s="160"/>
      <c r="CG24" s="160"/>
      <c r="CJ24" s="45"/>
    </row>
    <row r="25" spans="1:88">
      <c r="A25" s="24" t="s">
        <v>61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AJ25" s="160"/>
      <c r="AK25" s="160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160"/>
      <c r="CJ25" s="160"/>
    </row>
    <row r="26" spans="1:88">
      <c r="AX26" s="160"/>
      <c r="AY26" s="160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G26" s="160"/>
      <c r="CH26" s="160"/>
      <c r="CJ26" s="160"/>
    </row>
    <row r="27" spans="1:88">
      <c r="CH27" s="160"/>
      <c r="CJ27" s="160"/>
    </row>
    <row r="28" spans="1:88"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H28" s="160"/>
      <c r="CJ28" s="160"/>
    </row>
    <row r="29" spans="1:88"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  <c r="CH29" s="160"/>
    </row>
    <row r="30" spans="1:88">
      <c r="CH30" s="160"/>
    </row>
    <row r="31" spans="1:88">
      <c r="CH31" s="160"/>
    </row>
    <row r="32" spans="1:88">
      <c r="CH32" s="160"/>
    </row>
    <row r="33" spans="77:86">
      <c r="CH33" s="160"/>
    </row>
    <row r="34" spans="77:86">
      <c r="CH34" s="160"/>
    </row>
    <row r="35" spans="77:86">
      <c r="CH35" s="160"/>
    </row>
    <row r="36" spans="77:86">
      <c r="CH36" s="160"/>
    </row>
    <row r="37" spans="77:86">
      <c r="CH37" s="160"/>
    </row>
    <row r="39" spans="77:86">
      <c r="BY39" s="160"/>
      <c r="BZ39" s="160"/>
      <c r="CA39" s="160"/>
      <c r="CB39" s="160"/>
      <c r="CC39" s="160"/>
      <c r="CD39" s="160"/>
      <c r="CE39" s="160"/>
      <c r="CF39" s="160"/>
      <c r="CG39" s="160"/>
    </row>
  </sheetData>
  <sortState ref="S25:T40">
    <sortCondition descending="1" ref="T25:T40"/>
  </sortState>
  <mergeCells count="8">
    <mergeCell ref="AX6:BI6"/>
    <mergeCell ref="BV6:CH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K30"/>
  <sheetViews>
    <sheetView showGridLines="0" zoomScale="90" zoomScaleNormal="90" workbookViewId="0">
      <pane xSplit="1" ySplit="8" topLeftCell="CG9" activePane="bottomRight" state="frozen"/>
      <selection pane="topRight"/>
      <selection pane="bottomLeft"/>
      <selection pane="bottomRight" activeCell="BU9" sqref="BU9"/>
    </sheetView>
  </sheetViews>
  <sheetFormatPr baseColWidth="10" defaultColWidth="9.140625" defaultRowHeight="15"/>
  <cols>
    <col min="1" max="1" width="21.42578125" style="45" customWidth="1"/>
    <col min="2" max="85" width="11.28515625" style="45" customWidth="1"/>
    <col min="86" max="86" width="12.5703125" style="45" customWidth="1"/>
    <col min="87" max="87" width="14.5703125" customWidth="1"/>
  </cols>
  <sheetData>
    <row r="1" spans="1:89">
      <c r="A1" s="2" t="s">
        <v>30</v>
      </c>
    </row>
    <row r="2" spans="1:89">
      <c r="A2" s="74"/>
    </row>
    <row r="3" spans="1:89">
      <c r="A3" s="47" t="s">
        <v>31</v>
      </c>
    </row>
    <row r="4" spans="1:89">
      <c r="A4" s="387" t="s">
        <v>32</v>
      </c>
    </row>
    <row r="5" spans="1:89">
      <c r="A5" s="387" t="s">
        <v>33</v>
      </c>
    </row>
    <row r="6" spans="1:89" ht="5.25" customHeight="1">
      <c r="A6" s="387"/>
    </row>
    <row r="7" spans="1:89" ht="15" customHeight="1">
      <c r="A7" s="643" t="s">
        <v>34</v>
      </c>
      <c r="B7" s="637">
        <v>2019</v>
      </c>
      <c r="C7" s="638"/>
      <c r="D7" s="638"/>
      <c r="E7" s="638"/>
      <c r="F7" s="638"/>
      <c r="G7" s="638"/>
      <c r="H7" s="638"/>
      <c r="I7" s="638"/>
      <c r="J7" s="638"/>
      <c r="K7" s="638"/>
      <c r="L7" s="638"/>
      <c r="M7" s="639"/>
      <c r="N7" s="637">
        <v>2020</v>
      </c>
      <c r="O7" s="638"/>
      <c r="P7" s="638"/>
      <c r="Q7" s="638"/>
      <c r="R7" s="638"/>
      <c r="S7" s="638"/>
      <c r="T7" s="638"/>
      <c r="U7" s="638"/>
      <c r="V7" s="638"/>
      <c r="W7" s="638"/>
      <c r="X7" s="638"/>
      <c r="Y7" s="638"/>
      <c r="Z7" s="637">
        <v>2021</v>
      </c>
      <c r="AA7" s="638"/>
      <c r="AB7" s="638"/>
      <c r="AC7" s="638"/>
      <c r="AD7" s="638"/>
      <c r="AE7" s="638"/>
      <c r="AF7" s="638"/>
      <c r="AG7" s="638"/>
      <c r="AH7" s="638"/>
      <c r="AI7" s="638"/>
      <c r="AJ7" s="638"/>
      <c r="AK7" s="639"/>
      <c r="AL7" s="637">
        <v>2022</v>
      </c>
      <c r="AM7" s="638"/>
      <c r="AN7" s="638"/>
      <c r="AO7" s="638"/>
      <c r="AP7" s="638"/>
      <c r="AQ7" s="638"/>
      <c r="AR7" s="638"/>
      <c r="AS7" s="638"/>
      <c r="AT7" s="638"/>
      <c r="AU7" s="638"/>
      <c r="AV7" s="638"/>
      <c r="AW7" s="639"/>
      <c r="AX7" s="637">
        <v>2023</v>
      </c>
      <c r="AY7" s="638"/>
      <c r="AZ7" s="638"/>
      <c r="BA7" s="638"/>
      <c r="BB7" s="638"/>
      <c r="BC7" s="638"/>
      <c r="BD7" s="638"/>
      <c r="BE7" s="638"/>
      <c r="BF7" s="638"/>
      <c r="BG7" s="638"/>
      <c r="BH7" s="638"/>
      <c r="BI7" s="639"/>
      <c r="BJ7" s="637">
        <v>2024</v>
      </c>
      <c r="BK7" s="638"/>
      <c r="BL7" s="638"/>
      <c r="BM7" s="638"/>
      <c r="BN7" s="638"/>
      <c r="BO7" s="638"/>
      <c r="BP7" s="638"/>
      <c r="BQ7" s="638"/>
      <c r="BR7" s="638"/>
      <c r="BS7" s="638"/>
      <c r="BT7" s="638"/>
      <c r="BU7" s="639"/>
      <c r="BV7" s="640">
        <v>2025</v>
      </c>
      <c r="BW7" s="641"/>
      <c r="BX7" s="641"/>
      <c r="BY7" s="641"/>
      <c r="BZ7" s="641"/>
      <c r="CA7" s="641"/>
      <c r="CB7" s="641"/>
      <c r="CC7" s="641"/>
      <c r="CD7" s="641"/>
      <c r="CE7" s="641"/>
      <c r="CF7" s="641"/>
      <c r="CG7" s="641"/>
      <c r="CH7" s="642"/>
    </row>
    <row r="8" spans="1:89" ht="25.5">
      <c r="A8" s="644"/>
      <c r="B8" s="78" t="s">
        <v>35</v>
      </c>
      <c r="C8" s="78" t="s">
        <v>36</v>
      </c>
      <c r="D8" s="78" t="s">
        <v>37</v>
      </c>
      <c r="E8" s="78" t="s">
        <v>38</v>
      </c>
      <c r="F8" s="78" t="s">
        <v>39</v>
      </c>
      <c r="G8" s="101" t="s">
        <v>40</v>
      </c>
      <c r="H8" s="101" t="s">
        <v>41</v>
      </c>
      <c r="I8" s="101" t="s">
        <v>42</v>
      </c>
      <c r="J8" s="101" t="s">
        <v>43</v>
      </c>
      <c r="K8" s="101" t="s">
        <v>44</v>
      </c>
      <c r="L8" s="101" t="s">
        <v>45</v>
      </c>
      <c r="M8" s="78" t="s">
        <v>46</v>
      </c>
      <c r="N8" s="78" t="s">
        <v>35</v>
      </c>
      <c r="O8" s="78" t="s">
        <v>36</v>
      </c>
      <c r="P8" s="78" t="s">
        <v>37</v>
      </c>
      <c r="Q8" s="78" t="s">
        <v>38</v>
      </c>
      <c r="R8" s="78" t="s">
        <v>39</v>
      </c>
      <c r="S8" s="101" t="s">
        <v>40</v>
      </c>
      <c r="T8" s="101" t="s">
        <v>41</v>
      </c>
      <c r="U8" s="101" t="s">
        <v>42</v>
      </c>
      <c r="V8" s="101" t="s">
        <v>43</v>
      </c>
      <c r="W8" s="101" t="s">
        <v>44</v>
      </c>
      <c r="X8" s="101" t="s">
        <v>45</v>
      </c>
      <c r="Y8" s="78" t="s">
        <v>46</v>
      </c>
      <c r="Z8" s="78" t="s">
        <v>35</v>
      </c>
      <c r="AA8" s="78" t="s">
        <v>36</v>
      </c>
      <c r="AB8" s="78" t="s">
        <v>37</v>
      </c>
      <c r="AC8" s="78" t="s">
        <v>38</v>
      </c>
      <c r="AD8" s="78" t="s">
        <v>39</v>
      </c>
      <c r="AE8" s="101" t="s">
        <v>40</v>
      </c>
      <c r="AF8" s="101" t="s">
        <v>41</v>
      </c>
      <c r="AG8" s="101" t="s">
        <v>42</v>
      </c>
      <c r="AH8" s="101" t="s">
        <v>47</v>
      </c>
      <c r="AI8" s="101" t="s">
        <v>44</v>
      </c>
      <c r="AJ8" s="101" t="s">
        <v>45</v>
      </c>
      <c r="AK8" s="78" t="s">
        <v>46</v>
      </c>
      <c r="AL8" s="78" t="s">
        <v>35</v>
      </c>
      <c r="AM8" s="78" t="s">
        <v>36</v>
      </c>
      <c r="AN8" s="78" t="s">
        <v>37</v>
      </c>
      <c r="AO8" s="78" t="s">
        <v>38</v>
      </c>
      <c r="AP8" s="78" t="s">
        <v>39</v>
      </c>
      <c r="AQ8" s="101" t="s">
        <v>40</v>
      </c>
      <c r="AR8" s="101" t="s">
        <v>41</v>
      </c>
      <c r="AS8" s="101" t="s">
        <v>42</v>
      </c>
      <c r="AT8" s="101" t="s">
        <v>47</v>
      </c>
      <c r="AU8" s="101" t="s">
        <v>44</v>
      </c>
      <c r="AV8" s="101" t="s">
        <v>45</v>
      </c>
      <c r="AW8" s="101" t="s">
        <v>46</v>
      </c>
      <c r="AX8" s="78" t="s">
        <v>35</v>
      </c>
      <c r="AY8" s="78" t="s">
        <v>36</v>
      </c>
      <c r="AZ8" s="78" t="s">
        <v>37</v>
      </c>
      <c r="BA8" s="78" t="s">
        <v>38</v>
      </c>
      <c r="BB8" s="78" t="s">
        <v>39</v>
      </c>
      <c r="BC8" s="101" t="s">
        <v>40</v>
      </c>
      <c r="BD8" s="101" t="s">
        <v>41</v>
      </c>
      <c r="BE8" s="101" t="s">
        <v>42</v>
      </c>
      <c r="BF8" s="101" t="s">
        <v>47</v>
      </c>
      <c r="BG8" s="101" t="s">
        <v>44</v>
      </c>
      <c r="BH8" s="101" t="s">
        <v>45</v>
      </c>
      <c r="BI8" s="101" t="s">
        <v>46</v>
      </c>
      <c r="BJ8" s="598" t="s">
        <v>35</v>
      </c>
      <c r="BK8" s="598" t="s">
        <v>36</v>
      </c>
      <c r="BL8" s="598" t="s">
        <v>37</v>
      </c>
      <c r="BM8" s="598" t="s">
        <v>38</v>
      </c>
      <c r="BN8" s="598" t="s">
        <v>39</v>
      </c>
      <c r="BO8" s="596" t="s">
        <v>40</v>
      </c>
      <c r="BP8" s="596" t="s">
        <v>41</v>
      </c>
      <c r="BQ8" s="596" t="s">
        <v>42</v>
      </c>
      <c r="BR8" s="596" t="s">
        <v>43</v>
      </c>
      <c r="BS8" s="596" t="s">
        <v>44</v>
      </c>
      <c r="BT8" s="596" t="s">
        <v>45</v>
      </c>
      <c r="BU8" s="596" t="s">
        <v>46</v>
      </c>
      <c r="BV8" s="634" t="s">
        <v>35</v>
      </c>
      <c r="BW8" s="634" t="s">
        <v>36</v>
      </c>
      <c r="BX8" s="634" t="s">
        <v>37</v>
      </c>
      <c r="BY8" s="634" t="s">
        <v>38</v>
      </c>
      <c r="BZ8" s="634" t="s">
        <v>39</v>
      </c>
      <c r="CA8" s="630" t="s">
        <v>40</v>
      </c>
      <c r="CB8" s="630" t="s">
        <v>41</v>
      </c>
      <c r="CC8" s="630" t="s">
        <v>42</v>
      </c>
      <c r="CD8" s="630" t="s">
        <v>43</v>
      </c>
      <c r="CE8" s="630" t="s">
        <v>44</v>
      </c>
      <c r="CF8" s="630" t="s">
        <v>45</v>
      </c>
      <c r="CG8" s="630" t="s">
        <v>46</v>
      </c>
      <c r="CH8" s="41" t="s">
        <v>280</v>
      </c>
      <c r="CI8" s="417"/>
    </row>
    <row r="9" spans="1:89">
      <c r="A9" s="81" t="s">
        <v>48</v>
      </c>
      <c r="B9" s="82">
        <f t="shared" ref="B9:M9" si="0">+B10+B21</f>
        <v>454.88431377333609</v>
      </c>
      <c r="C9" s="83">
        <f t="shared" si="0"/>
        <v>217.04122904802747</v>
      </c>
      <c r="D9" s="83">
        <f t="shared" si="0"/>
        <v>162.5809977265406</v>
      </c>
      <c r="E9" s="83">
        <f t="shared" si="0"/>
        <v>219.13986043661529</v>
      </c>
      <c r="F9" s="83">
        <f t="shared" si="0"/>
        <v>1156.3000366516549</v>
      </c>
      <c r="G9" s="83">
        <f t="shared" si="0"/>
        <v>812.24035230404047</v>
      </c>
      <c r="H9" s="83">
        <f t="shared" si="0"/>
        <v>329.28511872511228</v>
      </c>
      <c r="I9" s="83">
        <f t="shared" si="0"/>
        <v>122.37746419875195</v>
      </c>
      <c r="J9" s="83">
        <f t="shared" si="0"/>
        <v>90.298220735694855</v>
      </c>
      <c r="K9" s="83">
        <f t="shared" si="0"/>
        <v>113.78756047149358</v>
      </c>
      <c r="L9" s="83">
        <f t="shared" si="0"/>
        <v>796.86544105724749</v>
      </c>
      <c r="M9" s="97">
        <f t="shared" si="0"/>
        <v>385.55999999999995</v>
      </c>
      <c r="N9" s="82">
        <f t="shared" ref="N9:BY9" si="1">+N10+N21</f>
        <v>126.22630447424773</v>
      </c>
      <c r="O9" s="83">
        <f t="shared" si="1"/>
        <v>161.30519123038073</v>
      </c>
      <c r="P9" s="83">
        <f t="shared" si="1"/>
        <v>80.782027435071896</v>
      </c>
      <c r="Q9" s="83">
        <f t="shared" si="1"/>
        <v>35.201722015446187</v>
      </c>
      <c r="R9" s="83">
        <f t="shared" si="1"/>
        <v>598.41885806284643</v>
      </c>
      <c r="S9" s="83">
        <f t="shared" si="1"/>
        <v>1420.7943186892373</v>
      </c>
      <c r="T9" s="83">
        <f t="shared" si="1"/>
        <v>637.56810119137299</v>
      </c>
      <c r="U9" s="83">
        <f t="shared" si="1"/>
        <v>139.55050290854922</v>
      </c>
      <c r="V9" s="83">
        <f t="shared" si="1"/>
        <v>175.87355037436879</v>
      </c>
      <c r="W9" s="83">
        <f t="shared" si="1"/>
        <v>175.71579865172748</v>
      </c>
      <c r="X9" s="83">
        <f t="shared" si="1"/>
        <v>831.6235207108715</v>
      </c>
      <c r="Y9" s="97">
        <f t="shared" si="1"/>
        <v>1357.1037855034022</v>
      </c>
      <c r="Z9" s="82">
        <f t="shared" si="1"/>
        <v>646.93904544486713</v>
      </c>
      <c r="AA9" s="83">
        <f t="shared" si="1"/>
        <v>247.16422169522127</v>
      </c>
      <c r="AB9" s="83">
        <f t="shared" si="1"/>
        <v>224.12023844741509</v>
      </c>
      <c r="AC9" s="83">
        <f t="shared" si="1"/>
        <v>416.28301409563824</v>
      </c>
      <c r="AD9" s="83">
        <f t="shared" si="1"/>
        <v>1458.274364838597</v>
      </c>
      <c r="AE9" s="83">
        <f t="shared" si="1"/>
        <v>845.14212128803297</v>
      </c>
      <c r="AF9" s="83">
        <f t="shared" si="1"/>
        <v>310.87943111224922</v>
      </c>
      <c r="AG9" s="83">
        <f t="shared" si="1"/>
        <v>108.63833423476045</v>
      </c>
      <c r="AH9" s="83">
        <f t="shared" si="1"/>
        <v>77.034948473332022</v>
      </c>
      <c r="AI9" s="83">
        <f t="shared" si="1"/>
        <v>88.405999614554119</v>
      </c>
      <c r="AJ9" s="83">
        <f t="shared" si="1"/>
        <v>1025.9408596475512</v>
      </c>
      <c r="AK9" s="97">
        <f t="shared" si="1"/>
        <v>1192.1555519622455</v>
      </c>
      <c r="AL9" s="82">
        <f t="shared" si="1"/>
        <v>296.82764549725601</v>
      </c>
      <c r="AM9" s="83">
        <f t="shared" si="1"/>
        <v>157.75355112231389</v>
      </c>
      <c r="AN9" s="83">
        <f t="shared" si="1"/>
        <v>142.83737635925476</v>
      </c>
      <c r="AO9" s="83">
        <f t="shared" si="1"/>
        <v>138.42051513108601</v>
      </c>
      <c r="AP9" s="83">
        <f t="shared" si="1"/>
        <v>1169.1875164437197</v>
      </c>
      <c r="AQ9" s="83">
        <f t="shared" si="1"/>
        <v>1034.6276057726311</v>
      </c>
      <c r="AR9" s="83">
        <f t="shared" si="1"/>
        <v>523.19957865652293</v>
      </c>
      <c r="AS9" s="83">
        <f t="shared" si="1"/>
        <v>122.65715905680476</v>
      </c>
      <c r="AT9" s="83">
        <f t="shared" si="1"/>
        <v>92.242199519225679</v>
      </c>
      <c r="AU9" s="83">
        <f t="shared" si="1"/>
        <v>105.51732022918092</v>
      </c>
      <c r="AV9" s="83">
        <f t="shared" si="1"/>
        <v>464.43440589560026</v>
      </c>
      <c r="AW9" s="97">
        <f t="shared" si="1"/>
        <v>1189.0120285166281</v>
      </c>
      <c r="AX9" s="82">
        <f t="shared" si="1"/>
        <v>689.2126777038568</v>
      </c>
      <c r="AY9" s="83">
        <f t="shared" si="1"/>
        <v>287.11512354763096</v>
      </c>
      <c r="AZ9" s="83">
        <f t="shared" si="1"/>
        <v>208.85869270618988</v>
      </c>
      <c r="BA9" s="83">
        <f t="shared" si="1"/>
        <v>150.34928141958557</v>
      </c>
      <c r="BB9" s="83">
        <f t="shared" si="1"/>
        <v>131.14184197572814</v>
      </c>
      <c r="BC9" s="83">
        <f t="shared" si="1"/>
        <v>155.29871061615188</v>
      </c>
      <c r="BD9" s="83">
        <f t="shared" si="1"/>
        <v>119.54</v>
      </c>
      <c r="BE9" s="83">
        <f t="shared" si="1"/>
        <v>273.44</v>
      </c>
      <c r="BF9" s="83">
        <f t="shared" si="1"/>
        <v>100.95549980092994</v>
      </c>
      <c r="BG9" s="83">
        <f t="shared" si="1"/>
        <v>319.06108257697127</v>
      </c>
      <c r="BH9" s="83">
        <f t="shared" si="1"/>
        <v>845.11103098955812</v>
      </c>
      <c r="BI9" s="97">
        <f t="shared" si="1"/>
        <v>287.05741342361881</v>
      </c>
      <c r="BJ9" s="82">
        <f t="shared" si="1"/>
        <v>259.51269918896594</v>
      </c>
      <c r="BK9" s="83">
        <f t="shared" si="1"/>
        <v>88.476666255675141</v>
      </c>
      <c r="BL9" s="83">
        <f t="shared" si="1"/>
        <v>86.949465708130532</v>
      </c>
      <c r="BM9" s="83">
        <f t="shared" si="1"/>
        <v>873.62386861947277</v>
      </c>
      <c r="BN9" s="83">
        <f t="shared" si="1"/>
        <v>1547.9268060187806</v>
      </c>
      <c r="BO9" s="83">
        <f t="shared" si="1"/>
        <v>364.36340467903199</v>
      </c>
      <c r="BP9" s="83">
        <f t="shared" si="1"/>
        <v>189.51477133664471</v>
      </c>
      <c r="BQ9" s="83">
        <f t="shared" si="1"/>
        <v>120.85733173512885</v>
      </c>
      <c r="BR9" s="83">
        <f t="shared" si="1"/>
        <v>82.760107092222668</v>
      </c>
      <c r="BS9" s="83">
        <f t="shared" si="1"/>
        <v>81.016298205646052</v>
      </c>
      <c r="BT9" s="83">
        <f t="shared" si="1"/>
        <v>1129.5274550821325</v>
      </c>
      <c r="BU9" s="97">
        <f t="shared" si="1"/>
        <v>994.10134104578287</v>
      </c>
      <c r="BV9" s="82">
        <f t="shared" si="1"/>
        <v>613.24</v>
      </c>
      <c r="BW9" s="83">
        <f t="shared" si="1"/>
        <v>205.85</v>
      </c>
      <c r="BX9" s="83">
        <f t="shared" si="1"/>
        <v>211.45000000000002</v>
      </c>
      <c r="BY9" s="83">
        <f t="shared" si="1"/>
        <v>591.26</v>
      </c>
      <c r="BZ9" s="83">
        <f t="shared" ref="BZ9:CG9" si="2">+BZ10+BZ21</f>
        <v>1509.54</v>
      </c>
      <c r="CA9" s="83">
        <f t="shared" si="2"/>
        <v>616.81999999999994</v>
      </c>
      <c r="CB9" s="83">
        <f t="shared" si="2"/>
        <v>369.30999999999995</v>
      </c>
      <c r="CC9" s="83">
        <f t="shared" si="2"/>
        <v>92.02</v>
      </c>
      <c r="CD9" s="83">
        <f t="shared" si="2"/>
        <v>144.62</v>
      </c>
      <c r="CE9" s="83">
        <f t="shared" si="2"/>
        <v>172.46</v>
      </c>
      <c r="CF9" s="83">
        <f t="shared" si="2"/>
        <v>831.76</v>
      </c>
      <c r="CG9" s="97">
        <f t="shared" si="2"/>
        <v>848.51</v>
      </c>
      <c r="CH9" s="508">
        <f>+IFERROR(CG9/BU9-1,"-")</f>
        <v>-0.1464552305025788</v>
      </c>
      <c r="CI9" s="96"/>
      <c r="CJ9" s="45"/>
      <c r="CK9" s="45"/>
    </row>
    <row r="10" spans="1:89">
      <c r="A10" s="388" t="s">
        <v>49</v>
      </c>
      <c r="B10" s="389">
        <f t="shared" ref="B10:M10" si="3">+B11+B12+B15+B18</f>
        <v>152.43820777333613</v>
      </c>
      <c r="C10" s="390">
        <f t="shared" si="3"/>
        <v>183.75755904802747</v>
      </c>
      <c r="D10" s="390">
        <f t="shared" si="3"/>
        <v>162.1486767265406</v>
      </c>
      <c r="E10" s="390">
        <f t="shared" si="3"/>
        <v>107.64288843661529</v>
      </c>
      <c r="F10" s="390">
        <f t="shared" si="3"/>
        <v>107.03159825165481</v>
      </c>
      <c r="G10" s="390">
        <f t="shared" si="3"/>
        <v>133.08710230404031</v>
      </c>
      <c r="H10" s="390">
        <f t="shared" si="3"/>
        <v>129.23247772511226</v>
      </c>
      <c r="I10" s="390">
        <f t="shared" si="3"/>
        <v>118.86994319875195</v>
      </c>
      <c r="J10" s="390">
        <f t="shared" si="3"/>
        <v>90.228244735694858</v>
      </c>
      <c r="K10" s="390">
        <f t="shared" si="3"/>
        <v>111.67910847149358</v>
      </c>
      <c r="L10" s="390">
        <f t="shared" si="3"/>
        <v>94.257531557247461</v>
      </c>
      <c r="M10" s="391">
        <f t="shared" si="3"/>
        <v>87.9</v>
      </c>
      <c r="N10" s="389">
        <f t="shared" ref="N10:BY10" si="4">+N11+N12+N15+N18</f>
        <v>121.00580447424773</v>
      </c>
      <c r="O10" s="390">
        <f t="shared" si="4"/>
        <v>161.28076123038073</v>
      </c>
      <c r="P10" s="390">
        <f t="shared" si="4"/>
        <v>80.779666435071903</v>
      </c>
      <c r="Q10" s="390">
        <f t="shared" si="4"/>
        <v>34.933223015446188</v>
      </c>
      <c r="R10" s="390">
        <f t="shared" si="4"/>
        <v>45.275684062846452</v>
      </c>
      <c r="S10" s="390">
        <f t="shared" si="4"/>
        <v>89.944318689237406</v>
      </c>
      <c r="T10" s="390">
        <f t="shared" si="4"/>
        <v>148.51277269137319</v>
      </c>
      <c r="U10" s="390">
        <f t="shared" si="4"/>
        <v>139.27530290854921</v>
      </c>
      <c r="V10" s="390">
        <f t="shared" si="4"/>
        <v>175.3684568743688</v>
      </c>
      <c r="W10" s="390">
        <f t="shared" si="4"/>
        <v>174.69972815172747</v>
      </c>
      <c r="X10" s="390">
        <f t="shared" si="4"/>
        <v>117.66753371087145</v>
      </c>
      <c r="Y10" s="391">
        <f t="shared" si="4"/>
        <v>130.6644420034022</v>
      </c>
      <c r="Z10" s="389">
        <f t="shared" si="4"/>
        <v>131.39814644486722</v>
      </c>
      <c r="AA10" s="390">
        <f t="shared" si="4"/>
        <v>211.57479499522125</v>
      </c>
      <c r="AB10" s="390">
        <f t="shared" si="4"/>
        <v>156.03660544741507</v>
      </c>
      <c r="AC10" s="390">
        <f t="shared" si="4"/>
        <v>109.93953859563811</v>
      </c>
      <c r="AD10" s="390">
        <f t="shared" si="4"/>
        <v>133.29370943859686</v>
      </c>
      <c r="AE10" s="390">
        <f t="shared" si="4"/>
        <v>126.14987228803309</v>
      </c>
      <c r="AF10" s="390">
        <f t="shared" si="4"/>
        <v>113.40370161224922</v>
      </c>
      <c r="AG10" s="390">
        <f t="shared" si="4"/>
        <v>105.94886723476046</v>
      </c>
      <c r="AH10" s="390">
        <f t="shared" si="4"/>
        <v>76.906120473332024</v>
      </c>
      <c r="AI10" s="390">
        <f t="shared" si="4"/>
        <v>87.145683614554116</v>
      </c>
      <c r="AJ10" s="390">
        <f t="shared" si="4"/>
        <v>108.0216294105512</v>
      </c>
      <c r="AK10" s="391">
        <f t="shared" si="4"/>
        <v>110.97009566224554</v>
      </c>
      <c r="AL10" s="389">
        <f t="shared" si="4"/>
        <v>185.54871499725601</v>
      </c>
      <c r="AM10" s="390">
        <f t="shared" si="4"/>
        <v>116.16136062231388</v>
      </c>
      <c r="AN10" s="390">
        <f t="shared" si="4"/>
        <v>105.76987385925477</v>
      </c>
      <c r="AO10" s="390">
        <f t="shared" si="4"/>
        <v>112.30674133108602</v>
      </c>
      <c r="AP10" s="390">
        <f t="shared" si="4"/>
        <v>98.104554943719336</v>
      </c>
      <c r="AQ10" s="390">
        <f t="shared" si="4"/>
        <v>106.99001427263104</v>
      </c>
      <c r="AR10" s="390">
        <f t="shared" si="4"/>
        <v>85.167739656523054</v>
      </c>
      <c r="AS10" s="390">
        <f t="shared" si="4"/>
        <v>87.361796056804764</v>
      </c>
      <c r="AT10" s="390">
        <f t="shared" si="4"/>
        <v>91.288711019225673</v>
      </c>
      <c r="AU10" s="390">
        <f t="shared" si="4"/>
        <v>104.41874122918092</v>
      </c>
      <c r="AV10" s="390">
        <f t="shared" si="4"/>
        <v>152.93583039560036</v>
      </c>
      <c r="AW10" s="391">
        <f t="shared" si="4"/>
        <v>150.00215331662821</v>
      </c>
      <c r="AX10" s="389">
        <f t="shared" si="4"/>
        <v>142.495005703857</v>
      </c>
      <c r="AY10" s="390">
        <f t="shared" si="4"/>
        <v>243.39086154763098</v>
      </c>
      <c r="AZ10" s="390">
        <f t="shared" si="4"/>
        <v>208.83040070618989</v>
      </c>
      <c r="BA10" s="390">
        <f t="shared" si="4"/>
        <v>143.90484141958558</v>
      </c>
      <c r="BB10" s="390">
        <f t="shared" si="4"/>
        <v>123.52170197572813</v>
      </c>
      <c r="BC10" s="390">
        <f t="shared" si="4"/>
        <v>113.76376061615187</v>
      </c>
      <c r="BD10" s="390">
        <f t="shared" si="4"/>
        <v>119.5</v>
      </c>
      <c r="BE10" s="390">
        <f t="shared" si="4"/>
        <v>90.800000000000011</v>
      </c>
      <c r="BF10" s="390">
        <f t="shared" si="4"/>
        <v>100.51913680092994</v>
      </c>
      <c r="BG10" s="390">
        <f t="shared" si="4"/>
        <v>84.996792576971302</v>
      </c>
      <c r="BH10" s="390">
        <f t="shared" si="4"/>
        <v>90.402318489557985</v>
      </c>
      <c r="BI10" s="391">
        <f t="shared" si="4"/>
        <v>124.19584632361885</v>
      </c>
      <c r="BJ10" s="389">
        <f t="shared" si="4"/>
        <v>136.53687118896596</v>
      </c>
      <c r="BK10" s="390">
        <f t="shared" si="4"/>
        <v>88.158201355675146</v>
      </c>
      <c r="BL10" s="390">
        <f t="shared" si="4"/>
        <v>86.149903208130539</v>
      </c>
      <c r="BM10" s="390">
        <f t="shared" si="4"/>
        <v>94.683265119472807</v>
      </c>
      <c r="BN10" s="390">
        <f t="shared" si="4"/>
        <v>102.48998951878039</v>
      </c>
      <c r="BO10" s="390">
        <f t="shared" si="4"/>
        <v>122.79849037903193</v>
      </c>
      <c r="BP10" s="390">
        <f t="shared" si="4"/>
        <v>150.38333233664471</v>
      </c>
      <c r="BQ10" s="390">
        <f t="shared" si="4"/>
        <v>120.56015873512885</v>
      </c>
      <c r="BR10" s="390">
        <f t="shared" si="4"/>
        <v>82.117973492222674</v>
      </c>
      <c r="BS10" s="390">
        <f t="shared" si="4"/>
        <v>77.654565205646051</v>
      </c>
      <c r="BT10" s="390">
        <f t="shared" si="4"/>
        <v>61.278742582132239</v>
      </c>
      <c r="BU10" s="391">
        <f t="shared" si="4"/>
        <v>68.621173045783223</v>
      </c>
      <c r="BV10" s="389">
        <f t="shared" si="4"/>
        <v>105.03999999999999</v>
      </c>
      <c r="BW10" s="390">
        <f t="shared" si="4"/>
        <v>152.56</v>
      </c>
      <c r="BX10" s="390">
        <f t="shared" si="4"/>
        <v>154.91000000000003</v>
      </c>
      <c r="BY10" s="390">
        <f t="shared" si="4"/>
        <v>150.99</v>
      </c>
      <c r="BZ10" s="390">
        <f t="shared" ref="BZ10:CG10" si="5">+BZ11+BZ12+BZ15+BZ18</f>
        <v>181.61</v>
      </c>
      <c r="CA10" s="390">
        <f t="shared" si="5"/>
        <v>154.30000000000001</v>
      </c>
      <c r="CB10" s="390">
        <f t="shared" si="5"/>
        <v>77.16</v>
      </c>
      <c r="CC10" s="390">
        <f t="shared" si="5"/>
        <v>85.81</v>
      </c>
      <c r="CD10" s="390">
        <f t="shared" si="5"/>
        <v>144.62</v>
      </c>
      <c r="CE10" s="390">
        <f t="shared" si="5"/>
        <v>171.63</v>
      </c>
      <c r="CF10" s="390">
        <f t="shared" si="5"/>
        <v>68.78</v>
      </c>
      <c r="CG10" s="391">
        <f t="shared" si="5"/>
        <v>145.47999999999999</v>
      </c>
      <c r="CH10" s="509">
        <f t="shared" ref="CH10:CH23" si="6">+IFERROR(CG10/BU10-1,"-")</f>
        <v>1.1200453670900887</v>
      </c>
      <c r="CI10" s="96"/>
      <c r="CJ10" s="45"/>
      <c r="CK10" s="45"/>
    </row>
    <row r="11" spans="1:89">
      <c r="A11" s="132" t="s">
        <v>50</v>
      </c>
      <c r="B11" s="118">
        <v>14.552328519999998</v>
      </c>
      <c r="C11" s="119">
        <v>20.902082359999998</v>
      </c>
      <c r="D11" s="119">
        <v>18.88187142</v>
      </c>
      <c r="E11" s="119">
        <v>10.33952534</v>
      </c>
      <c r="F11" s="119">
        <v>9.5014475799999989</v>
      </c>
      <c r="G11" s="119">
        <v>13.41113768</v>
      </c>
      <c r="H11" s="119">
        <v>10.840739020000001</v>
      </c>
      <c r="I11" s="119">
        <v>11.480540233333302</v>
      </c>
      <c r="J11" s="119">
        <v>4.780443159999999</v>
      </c>
      <c r="K11" s="119">
        <v>11.071939200000001</v>
      </c>
      <c r="L11" s="119">
        <v>11.553188319999997</v>
      </c>
      <c r="M11" s="222">
        <v>9.49</v>
      </c>
      <c r="N11" s="118">
        <v>10.738911209999999</v>
      </c>
      <c r="O11" s="119">
        <v>22.071925980217419</v>
      </c>
      <c r="P11" s="119">
        <v>9.531417069408624</v>
      </c>
      <c r="Q11" s="119">
        <v>5.0679328235894321</v>
      </c>
      <c r="R11" s="119">
        <v>6.187060576145158</v>
      </c>
      <c r="S11" s="119">
        <v>9.6300000000000008</v>
      </c>
      <c r="T11" s="119">
        <v>9.9847463619581323</v>
      </c>
      <c r="U11" s="119">
        <v>10.764811310000001</v>
      </c>
      <c r="V11" s="119">
        <v>14.203563879999997</v>
      </c>
      <c r="W11" s="119">
        <v>19.610601329999998</v>
      </c>
      <c r="X11" s="119">
        <v>12.544406675179996</v>
      </c>
      <c r="Y11" s="222">
        <v>16.373054031999999</v>
      </c>
      <c r="Z11" s="118">
        <v>14.232788210000001</v>
      </c>
      <c r="AA11" s="119">
        <v>27.48796093</v>
      </c>
      <c r="AB11" s="119">
        <v>18.928589390000003</v>
      </c>
      <c r="AC11" s="119">
        <v>9.3161787299999954</v>
      </c>
      <c r="AD11" s="119">
        <v>13.561943144761907</v>
      </c>
      <c r="AE11" s="119">
        <v>4.7108109999999996</v>
      </c>
      <c r="AF11" s="119">
        <v>6.3632649300000006</v>
      </c>
      <c r="AG11" s="119">
        <v>7.3986558300000009</v>
      </c>
      <c r="AH11" s="119">
        <v>3.7365884900000004</v>
      </c>
      <c r="AI11" s="119">
        <v>9.3215407500000005</v>
      </c>
      <c r="AJ11" s="119">
        <v>23.21340655997999</v>
      </c>
      <c r="AK11" s="222">
        <v>16.338341998913045</v>
      </c>
      <c r="AL11" s="118">
        <v>22.008874249999995</v>
      </c>
      <c r="AM11" s="119">
        <v>15.653599069999999</v>
      </c>
      <c r="AN11" s="119">
        <v>13.250257809999997</v>
      </c>
      <c r="AO11" s="119">
        <v>10.918793935158247</v>
      </c>
      <c r="AP11" s="119">
        <v>9.0575843899999988</v>
      </c>
      <c r="AQ11" s="119">
        <v>9.832264822461541</v>
      </c>
      <c r="AR11" s="119">
        <v>7.1811130200000006</v>
      </c>
      <c r="AS11" s="549">
        <v>8.5435502523076909</v>
      </c>
      <c r="AT11" s="119">
        <v>8.6036551223076891</v>
      </c>
      <c r="AU11" s="119">
        <v>20.69056359</v>
      </c>
      <c r="AV11" s="119">
        <v>19.836045900000002</v>
      </c>
      <c r="AW11" s="222">
        <v>15.305578339575595</v>
      </c>
      <c r="AX11" s="118">
        <v>11.658272520000001</v>
      </c>
      <c r="AY11" s="119">
        <v>25.019272589999996</v>
      </c>
      <c r="AZ11" s="119">
        <v>19.263823249230775</v>
      </c>
      <c r="BA11" s="119">
        <v>7.866133610000003</v>
      </c>
      <c r="BB11" s="119">
        <v>4.5338753999999986</v>
      </c>
      <c r="BC11" s="119">
        <v>7.7286177999999985</v>
      </c>
      <c r="BD11" s="119">
        <v>13.63</v>
      </c>
      <c r="BE11" s="549">
        <v>12.42</v>
      </c>
      <c r="BF11" s="119">
        <v>15.973282929584988</v>
      </c>
      <c r="BG11" s="119">
        <v>14.15374282</v>
      </c>
      <c r="BH11" s="119">
        <v>15.194340578000002</v>
      </c>
      <c r="BI11" s="222">
        <v>19.011723807999989</v>
      </c>
      <c r="BJ11" s="118">
        <v>20.999582441999994</v>
      </c>
      <c r="BK11" s="119">
        <v>8.7555424300000002</v>
      </c>
      <c r="BL11" s="119">
        <v>11.5990438</v>
      </c>
      <c r="BM11" s="119">
        <v>15.050276160000001</v>
      </c>
      <c r="BN11" s="119">
        <v>15.599380397500001</v>
      </c>
      <c r="BO11" s="119">
        <v>15.4571542157619</v>
      </c>
      <c r="BP11" s="119">
        <v>18.142644440000005</v>
      </c>
      <c r="BQ11" s="549">
        <v>14.369049775260006</v>
      </c>
      <c r="BR11" s="119">
        <v>8.6725176200000007</v>
      </c>
      <c r="BS11" s="119">
        <v>24.209575762000004</v>
      </c>
      <c r="BT11" s="119">
        <v>13.136000260000003</v>
      </c>
      <c r="BU11" s="222">
        <v>10.429341090000001</v>
      </c>
      <c r="BV11" s="118">
        <v>19.72</v>
      </c>
      <c r="BW11" s="119">
        <v>21.48</v>
      </c>
      <c r="BX11" s="119">
        <v>15.25</v>
      </c>
      <c r="BY11" s="119">
        <v>7.8</v>
      </c>
      <c r="BZ11" s="119">
        <v>10.1</v>
      </c>
      <c r="CA11" s="119">
        <v>8.85</v>
      </c>
      <c r="CB11" s="119">
        <v>10.4</v>
      </c>
      <c r="CC11" s="549">
        <v>12.21</v>
      </c>
      <c r="CD11" s="119">
        <v>12.55</v>
      </c>
      <c r="CE11" s="119">
        <v>12.78</v>
      </c>
      <c r="CF11" s="119">
        <v>4.99</v>
      </c>
      <c r="CG11" s="222">
        <v>14.25</v>
      </c>
      <c r="CH11" s="506">
        <f t="shared" si="6"/>
        <v>0.36633751615079246</v>
      </c>
      <c r="CI11" s="96"/>
      <c r="CJ11" s="45"/>
      <c r="CK11" s="45"/>
    </row>
    <row r="12" spans="1:89">
      <c r="A12" s="132" t="s">
        <v>51</v>
      </c>
      <c r="B12" s="118">
        <f>+B13+B14</f>
        <v>91.514999999999986</v>
      </c>
      <c r="C12" s="119">
        <f t="shared" ref="C12:BI12" si="7">+C13+C14</f>
        <v>118.73399999999999</v>
      </c>
      <c r="D12" s="119">
        <f t="shared" si="7"/>
        <v>97.106000000000009</v>
      </c>
      <c r="E12" s="119">
        <f t="shared" si="7"/>
        <v>51.910000000000004</v>
      </c>
      <c r="F12" s="119">
        <f t="shared" si="7"/>
        <v>50.066194070000002</v>
      </c>
      <c r="G12" s="119">
        <f t="shared" si="7"/>
        <v>73.570999999999998</v>
      </c>
      <c r="H12" s="119">
        <f t="shared" si="7"/>
        <v>75.791000000000011</v>
      </c>
      <c r="I12" s="119">
        <f t="shared" si="7"/>
        <v>62.646862771000002</v>
      </c>
      <c r="J12" s="119">
        <f t="shared" si="7"/>
        <v>48.172629400000005</v>
      </c>
      <c r="K12" s="119">
        <f t="shared" si="7"/>
        <v>54.6</v>
      </c>
      <c r="L12" s="119">
        <f t="shared" si="7"/>
        <v>37.792468043999996</v>
      </c>
      <c r="M12" s="222">
        <f t="shared" si="7"/>
        <v>32.409999999999997</v>
      </c>
      <c r="N12" s="118">
        <f t="shared" si="7"/>
        <v>58.244747029241445</v>
      </c>
      <c r="O12" s="119">
        <f t="shared" si="7"/>
        <v>81.782809576056081</v>
      </c>
      <c r="P12" s="119">
        <f t="shared" si="7"/>
        <v>24.510784290884963</v>
      </c>
      <c r="Q12" s="119">
        <f t="shared" si="7"/>
        <v>10.31095818966771</v>
      </c>
      <c r="R12" s="119">
        <f t="shared" si="7"/>
        <v>12.652100730095581</v>
      </c>
      <c r="S12" s="119">
        <f t="shared" si="7"/>
        <v>47.754318689237408</v>
      </c>
      <c r="T12" s="119">
        <f t="shared" si="7"/>
        <v>96.558435660145037</v>
      </c>
      <c r="U12" s="119">
        <f t="shared" si="7"/>
        <v>81.172320724513881</v>
      </c>
      <c r="V12" s="119">
        <f t="shared" si="7"/>
        <v>113.71607053903176</v>
      </c>
      <c r="W12" s="119">
        <f t="shared" si="7"/>
        <v>101.44833420107993</v>
      </c>
      <c r="X12" s="119">
        <f t="shared" si="7"/>
        <v>54.160058483314764</v>
      </c>
      <c r="Y12" s="222">
        <f t="shared" si="7"/>
        <v>67.02432190255081</v>
      </c>
      <c r="Z12" s="118">
        <f t="shared" si="7"/>
        <v>62.660640488055371</v>
      </c>
      <c r="AA12" s="119">
        <f t="shared" si="7"/>
        <v>130.81825212821425</v>
      </c>
      <c r="AB12" s="119">
        <f t="shared" si="7"/>
        <v>85.616537337549033</v>
      </c>
      <c r="AC12" s="119">
        <f t="shared" si="7"/>
        <v>58.09909072739373</v>
      </c>
      <c r="AD12" s="119">
        <f t="shared" si="7"/>
        <v>74.967455065356617</v>
      </c>
      <c r="AE12" s="119">
        <f t="shared" si="7"/>
        <v>81.7196365973696</v>
      </c>
      <c r="AF12" s="119">
        <f t="shared" si="7"/>
        <v>64.247378794013386</v>
      </c>
      <c r="AG12" s="119">
        <f t="shared" si="7"/>
        <v>60.645121333591206</v>
      </c>
      <c r="AH12" s="119">
        <f t="shared" si="7"/>
        <v>33.082844147080813</v>
      </c>
      <c r="AI12" s="119">
        <f t="shared" si="7"/>
        <v>35.337547192675018</v>
      </c>
      <c r="AJ12" s="119">
        <f t="shared" si="7"/>
        <v>38.950953190786066</v>
      </c>
      <c r="AK12" s="222">
        <f t="shared" si="7"/>
        <v>49.226416232579552</v>
      </c>
      <c r="AL12" s="118">
        <f t="shared" si="7"/>
        <v>114.34876984523738</v>
      </c>
      <c r="AM12" s="119">
        <f t="shared" si="7"/>
        <v>50.601506038544841</v>
      </c>
      <c r="AN12" s="119">
        <f t="shared" si="7"/>
        <v>44.276816406082986</v>
      </c>
      <c r="AO12" s="119">
        <f t="shared" si="7"/>
        <v>52.037390035336884</v>
      </c>
      <c r="AP12" s="119">
        <f t="shared" si="7"/>
        <v>40.831798489839635</v>
      </c>
      <c r="AQ12" s="119">
        <f t="shared" si="7"/>
        <v>53.135388832283489</v>
      </c>
      <c r="AR12" s="119">
        <f t="shared" si="7"/>
        <v>39.075331939018795</v>
      </c>
      <c r="AS12" s="119">
        <f t="shared" si="7"/>
        <v>36.968596472343954</v>
      </c>
      <c r="AT12" s="119">
        <f t="shared" si="7"/>
        <v>45.999028169942157</v>
      </c>
      <c r="AU12" s="119">
        <f t="shared" si="7"/>
        <v>38.33257489356911</v>
      </c>
      <c r="AV12" s="119">
        <f t="shared" si="7"/>
        <v>85.647250152859229</v>
      </c>
      <c r="AW12" s="222">
        <f t="shared" si="7"/>
        <v>84.956980358777997</v>
      </c>
      <c r="AX12" s="118">
        <f t="shared" si="7"/>
        <v>84.550233269033171</v>
      </c>
      <c r="AY12" s="119">
        <f t="shared" si="7"/>
        <v>168.775530724286</v>
      </c>
      <c r="AZ12" s="119">
        <f t="shared" si="7"/>
        <v>133.33359452443341</v>
      </c>
      <c r="BA12" s="119">
        <f t="shared" si="7"/>
        <v>84.501214409805215</v>
      </c>
      <c r="BB12" s="119">
        <f t="shared" si="7"/>
        <v>79.531747385832631</v>
      </c>
      <c r="BC12" s="119">
        <f t="shared" si="7"/>
        <v>70.602906348282147</v>
      </c>
      <c r="BD12" s="119">
        <f t="shared" si="7"/>
        <v>63.059999999999995</v>
      </c>
      <c r="BE12" s="119">
        <f t="shared" si="7"/>
        <v>36.589999999999996</v>
      </c>
      <c r="BF12" s="119">
        <f t="shared" si="7"/>
        <v>42.591892011991405</v>
      </c>
      <c r="BG12" s="119">
        <f t="shared" si="7"/>
        <v>30.248630393983195</v>
      </c>
      <c r="BH12" s="119">
        <f t="shared" si="7"/>
        <v>35.840242061888901</v>
      </c>
      <c r="BI12" s="222">
        <f t="shared" si="7"/>
        <v>59.495590969486358</v>
      </c>
      <c r="BJ12" s="118">
        <f t="shared" ref="BJ12:BU12" si="8">SUM(BJ13:BJ14)</f>
        <v>65.309883841646865</v>
      </c>
      <c r="BK12" s="119">
        <f t="shared" si="8"/>
        <v>37.829718365265293</v>
      </c>
      <c r="BL12" s="119">
        <f t="shared" si="8"/>
        <v>27.333911314307791</v>
      </c>
      <c r="BM12" s="119">
        <f t="shared" si="8"/>
        <v>32.402924500669229</v>
      </c>
      <c r="BN12" s="119">
        <f t="shared" si="8"/>
        <v>39.849779206771849</v>
      </c>
      <c r="BO12" s="119">
        <f t="shared" si="8"/>
        <v>62.168959776450009</v>
      </c>
      <c r="BP12" s="119">
        <f t="shared" si="8"/>
        <v>85.858149280163673</v>
      </c>
      <c r="BQ12" s="119">
        <f t="shared" si="8"/>
        <v>62.292378990053855</v>
      </c>
      <c r="BR12" s="119">
        <f t="shared" si="8"/>
        <v>35.665166151586192</v>
      </c>
      <c r="BS12" s="119">
        <f t="shared" si="8"/>
        <v>12.629921895742449</v>
      </c>
      <c r="BT12" s="119">
        <f t="shared" si="8"/>
        <v>12.307571678280693</v>
      </c>
      <c r="BU12" s="222">
        <f t="shared" si="8"/>
        <v>14.216267384588571</v>
      </c>
      <c r="BV12" s="118">
        <f t="shared" ref="BV12:CG12" si="9">SUM(BV13:BV14)</f>
        <v>36.25</v>
      </c>
      <c r="BW12" s="119">
        <f t="shared" si="9"/>
        <v>83.65</v>
      </c>
      <c r="BX12" s="119">
        <f t="shared" si="9"/>
        <v>89.27000000000001</v>
      </c>
      <c r="BY12" s="119">
        <f t="shared" si="9"/>
        <v>98.09</v>
      </c>
      <c r="BZ12" s="119">
        <f t="shared" si="9"/>
        <v>132.29000000000002</v>
      </c>
      <c r="CA12" s="119">
        <f t="shared" si="9"/>
        <v>108.51</v>
      </c>
      <c r="CB12" s="119">
        <f t="shared" si="9"/>
        <v>27.85</v>
      </c>
      <c r="CC12" s="119">
        <f t="shared" si="9"/>
        <v>37.74</v>
      </c>
      <c r="CD12" s="119">
        <f t="shared" si="9"/>
        <v>92.49</v>
      </c>
      <c r="CE12" s="119">
        <f t="shared" si="9"/>
        <v>114.89</v>
      </c>
      <c r="CF12" s="119">
        <f t="shared" si="9"/>
        <v>29.509999999999998</v>
      </c>
      <c r="CG12" s="222">
        <f t="shared" si="9"/>
        <v>88.3</v>
      </c>
      <c r="CH12" s="506">
        <f t="shared" si="6"/>
        <v>5.2111943741099989</v>
      </c>
      <c r="CI12" s="96"/>
      <c r="CJ12" s="45"/>
      <c r="CK12" s="45"/>
    </row>
    <row r="13" spans="1:89">
      <c r="A13" s="226" t="s">
        <v>52</v>
      </c>
      <c r="B13" s="118">
        <v>90.58499999999998</v>
      </c>
      <c r="C13" s="119">
        <v>117.84099999999999</v>
      </c>
      <c r="D13" s="119">
        <v>95.912000000000006</v>
      </c>
      <c r="E13" s="119">
        <v>50.734000000000002</v>
      </c>
      <c r="F13" s="119">
        <v>48.816000000000003</v>
      </c>
      <c r="G13" s="119">
        <v>72.590999999999994</v>
      </c>
      <c r="H13" s="119">
        <v>74.686000000000007</v>
      </c>
      <c r="I13" s="119">
        <v>61.420999999999999</v>
      </c>
      <c r="J13" s="119">
        <v>46.860000000000007</v>
      </c>
      <c r="K13" s="119">
        <v>53.517000000000003</v>
      </c>
      <c r="L13" s="119">
        <v>36.76</v>
      </c>
      <c r="M13" s="222">
        <v>31.41</v>
      </c>
      <c r="N13" s="118">
        <v>57.220807678057568</v>
      </c>
      <c r="O13" s="119">
        <v>80.649356079021217</v>
      </c>
      <c r="P13" s="119">
        <v>23.270116745282042</v>
      </c>
      <c r="Q13" s="119">
        <v>9.1719338445064995</v>
      </c>
      <c r="R13" s="119">
        <v>11.28310115136647</v>
      </c>
      <c r="S13" s="119">
        <v>46.34</v>
      </c>
      <c r="T13" s="119">
        <v>94.935426009034515</v>
      </c>
      <c r="U13" s="119">
        <v>79.670052659500001</v>
      </c>
      <c r="V13" s="119">
        <v>112.13044156457826</v>
      </c>
      <c r="W13" s="119">
        <v>100.04516766593801</v>
      </c>
      <c r="X13" s="119">
        <v>52.803024033067409</v>
      </c>
      <c r="Y13" s="222">
        <v>65.753522442934667</v>
      </c>
      <c r="Z13" s="118">
        <v>61.162135351880657</v>
      </c>
      <c r="AA13" s="119">
        <v>129.12371600923979</v>
      </c>
      <c r="AB13" s="119">
        <v>84.448832765996769</v>
      </c>
      <c r="AC13" s="119">
        <v>57.009605798924298</v>
      </c>
      <c r="AD13" s="119">
        <v>73.944297229562906</v>
      </c>
      <c r="AE13" s="119">
        <v>80.767495664755742</v>
      </c>
      <c r="AF13" s="119">
        <v>63.341260035860216</v>
      </c>
      <c r="AG13" s="119">
        <v>59.998249732396474</v>
      </c>
      <c r="AH13" s="119">
        <v>32.090057955052785</v>
      </c>
      <c r="AI13" s="119">
        <v>34.314544860747723</v>
      </c>
      <c r="AJ13" s="119">
        <v>37.953611135321879</v>
      </c>
      <c r="AK13" s="222">
        <v>48.084056219341385</v>
      </c>
      <c r="AL13" s="118">
        <v>113.37443901561966</v>
      </c>
      <c r="AM13" s="119">
        <v>49.294574801121499</v>
      </c>
      <c r="AN13" s="119">
        <v>42.80948015612406</v>
      </c>
      <c r="AO13" s="119">
        <v>51.117432913836886</v>
      </c>
      <c r="AP13" s="119">
        <v>39.599401289839633</v>
      </c>
      <c r="AQ13" s="119">
        <v>52.105624493283486</v>
      </c>
      <c r="AR13" s="119">
        <v>38.004524285367211</v>
      </c>
      <c r="AS13" s="549">
        <v>35.804230776400644</v>
      </c>
      <c r="AT13" s="119">
        <v>44.881099133442156</v>
      </c>
      <c r="AU13" s="119">
        <v>37.405328841569109</v>
      </c>
      <c r="AV13" s="119">
        <v>84.418902857859223</v>
      </c>
      <c r="AW13" s="222">
        <v>83.748046596278002</v>
      </c>
      <c r="AX13" s="118">
        <v>83.771121248033168</v>
      </c>
      <c r="AY13" s="119">
        <v>168.02212926628599</v>
      </c>
      <c r="AZ13" s="119">
        <v>132.20561883393341</v>
      </c>
      <c r="BA13" s="119">
        <v>83.38631562080522</v>
      </c>
      <c r="BB13" s="119">
        <v>78.557791743379198</v>
      </c>
      <c r="BC13" s="119">
        <v>69.726651545282152</v>
      </c>
      <c r="BD13" s="119">
        <v>62.16</v>
      </c>
      <c r="BE13" s="549">
        <v>35.61</v>
      </c>
      <c r="BF13" s="119">
        <v>41.753542147991404</v>
      </c>
      <c r="BG13" s="119">
        <v>29.304613453181169</v>
      </c>
      <c r="BH13" s="119">
        <v>34.900620322388903</v>
      </c>
      <c r="BI13" s="222">
        <v>58.773503944486357</v>
      </c>
      <c r="BJ13" s="118">
        <v>64.528492134254492</v>
      </c>
      <c r="BK13" s="119">
        <v>36.821052724327821</v>
      </c>
      <c r="BL13" s="119">
        <v>26.411603674914147</v>
      </c>
      <c r="BM13" s="119">
        <v>31.502060446267791</v>
      </c>
      <c r="BN13" s="119">
        <v>38.978460402584865</v>
      </c>
      <c r="BO13" s="119">
        <v>61.657376393452573</v>
      </c>
      <c r="BP13" s="119">
        <v>85.452458801462171</v>
      </c>
      <c r="BQ13" s="549">
        <v>61.751502924388333</v>
      </c>
      <c r="BR13" s="119">
        <v>34.919668596618784</v>
      </c>
      <c r="BS13" s="119">
        <v>11.963317859014053</v>
      </c>
      <c r="BT13" s="119">
        <v>11.397714173957736</v>
      </c>
      <c r="BU13" s="222">
        <v>13.331948824048334</v>
      </c>
      <c r="BV13" s="118">
        <v>35.18</v>
      </c>
      <c r="BW13" s="119">
        <v>82.48</v>
      </c>
      <c r="BX13" s="119">
        <v>88.23</v>
      </c>
      <c r="BY13" s="119">
        <v>97.14</v>
      </c>
      <c r="BZ13" s="119">
        <v>131.24</v>
      </c>
      <c r="CA13" s="119">
        <v>107.37</v>
      </c>
      <c r="CB13" s="119">
        <v>26.67</v>
      </c>
      <c r="CC13" s="549">
        <v>37.21</v>
      </c>
      <c r="CD13" s="119">
        <v>92.03</v>
      </c>
      <c r="CE13" s="119">
        <v>114.39</v>
      </c>
      <c r="CF13" s="119">
        <v>29.02</v>
      </c>
      <c r="CG13" s="222">
        <v>87.71</v>
      </c>
      <c r="CH13" s="506">
        <f t="shared" si="6"/>
        <v>5.5789331445518009</v>
      </c>
      <c r="CI13" s="96"/>
      <c r="CJ13" s="45"/>
      <c r="CK13" s="45"/>
    </row>
    <row r="14" spans="1:89">
      <c r="A14" s="226" t="s">
        <v>53</v>
      </c>
      <c r="B14" s="118">
        <v>0.93</v>
      </c>
      <c r="C14" s="119">
        <v>0.89300000000000002</v>
      </c>
      <c r="D14" s="119">
        <v>1.194</v>
      </c>
      <c r="E14" s="119">
        <v>1.1759999999999999</v>
      </c>
      <c r="F14" s="119">
        <v>1.25019407</v>
      </c>
      <c r="G14" s="119">
        <v>0.98</v>
      </c>
      <c r="H14" s="119">
        <v>1.105</v>
      </c>
      <c r="I14" s="119">
        <v>1.2258627710000001</v>
      </c>
      <c r="J14" s="119">
        <v>1.3126294000000001</v>
      </c>
      <c r="K14" s="119">
        <v>1.083</v>
      </c>
      <c r="L14" s="119">
        <v>1.032468044</v>
      </c>
      <c r="M14" s="222">
        <v>1</v>
      </c>
      <c r="N14" s="118">
        <v>1.0239393511838744</v>
      </c>
      <c r="O14" s="119">
        <v>1.1334534970348711</v>
      </c>
      <c r="P14" s="119">
        <v>1.2406675456029213</v>
      </c>
      <c r="Q14" s="119">
        <v>1.1390243451612112</v>
      </c>
      <c r="R14" s="119">
        <v>1.3689995787291112</v>
      </c>
      <c r="S14" s="119">
        <v>1.4143186892374033</v>
      </c>
      <c r="T14" s="119">
        <v>1.6230096511105276</v>
      </c>
      <c r="U14" s="119">
        <v>1.50226806501388</v>
      </c>
      <c r="V14" s="119">
        <v>1.5856289744535055</v>
      </c>
      <c r="W14" s="119">
        <v>1.4031665351419225</v>
      </c>
      <c r="X14" s="119">
        <v>1.3570344502473528</v>
      </c>
      <c r="Y14" s="222">
        <v>1.27079945961614</v>
      </c>
      <c r="Z14" s="118">
        <v>1.4985051361747137</v>
      </c>
      <c r="AA14" s="119">
        <v>1.6945361189744552</v>
      </c>
      <c r="AB14" s="119">
        <v>1.1677045715522645</v>
      </c>
      <c r="AC14" s="119">
        <v>1.0894849284694341</v>
      </c>
      <c r="AD14" s="119">
        <v>1.0231578357937046</v>
      </c>
      <c r="AE14" s="119">
        <v>0.95214093261386334</v>
      </c>
      <c r="AF14" s="119">
        <v>0.90611875815316734</v>
      </c>
      <c r="AG14" s="119">
        <v>0.64687160119473064</v>
      </c>
      <c r="AH14" s="119">
        <v>0.99278619202802454</v>
      </c>
      <c r="AI14" s="119">
        <v>1.0230023319272981</v>
      </c>
      <c r="AJ14" s="119">
        <v>0.99734205546418564</v>
      </c>
      <c r="AK14" s="222">
        <v>1.1423600132381702</v>
      </c>
      <c r="AL14" s="118">
        <v>0.97433082961773299</v>
      </c>
      <c r="AM14" s="119">
        <v>1.3069312374233408</v>
      </c>
      <c r="AN14" s="119">
        <v>1.467336249958926</v>
      </c>
      <c r="AO14" s="119">
        <v>0.91995712149999997</v>
      </c>
      <c r="AP14" s="119">
        <v>1.2323971999999999</v>
      </c>
      <c r="AQ14" s="119">
        <v>1.029764339</v>
      </c>
      <c r="AR14" s="119">
        <v>1.0708076536515845</v>
      </c>
      <c r="AS14" s="549">
        <v>1.1643656959433089</v>
      </c>
      <c r="AT14" s="119">
        <v>1.1179290364999994</v>
      </c>
      <c r="AU14" s="119">
        <v>0.9272460520000001</v>
      </c>
      <c r="AV14" s="119">
        <v>1.2283472950000001</v>
      </c>
      <c r="AW14" s="222">
        <v>1.2089337624999998</v>
      </c>
      <c r="AX14" s="118">
        <v>0.77911202099999999</v>
      </c>
      <c r="AY14" s="119">
        <v>0.75340145799999958</v>
      </c>
      <c r="AZ14" s="119">
        <v>1.1279756904999998</v>
      </c>
      <c r="BA14" s="119">
        <v>1.1148987889999997</v>
      </c>
      <c r="BB14" s="119">
        <v>0.97395564245343647</v>
      </c>
      <c r="BC14" s="119">
        <v>0.87625480300000014</v>
      </c>
      <c r="BD14" s="119">
        <v>0.9</v>
      </c>
      <c r="BE14" s="549">
        <v>0.98</v>
      </c>
      <c r="BF14" s="119">
        <v>0.83834986399999978</v>
      </c>
      <c r="BG14" s="119">
        <v>0.94401694080202558</v>
      </c>
      <c r="BH14" s="119">
        <v>0.93962173950000061</v>
      </c>
      <c r="BI14" s="222">
        <v>0.72208702500000033</v>
      </c>
      <c r="BJ14" s="118">
        <v>0.78139170739237129</v>
      </c>
      <c r="BK14" s="119">
        <v>1.0086656409374715</v>
      </c>
      <c r="BL14" s="119">
        <v>0.92230763939364535</v>
      </c>
      <c r="BM14" s="119">
        <v>0.90086405440143946</v>
      </c>
      <c r="BN14" s="119">
        <v>0.87131880418698404</v>
      </c>
      <c r="BO14" s="119">
        <v>0.51158338299743811</v>
      </c>
      <c r="BP14" s="119">
        <v>0.40569047870149721</v>
      </c>
      <c r="BQ14" s="549">
        <v>0.54087606566552471</v>
      </c>
      <c r="BR14" s="119">
        <v>0.74549755496740677</v>
      </c>
      <c r="BS14" s="119">
        <v>0.66660403672839508</v>
      </c>
      <c r="BT14" s="119">
        <v>0.90985750432295687</v>
      </c>
      <c r="BU14" s="222">
        <v>0.88431856054023605</v>
      </c>
      <c r="BV14" s="118">
        <v>1.07</v>
      </c>
      <c r="BW14" s="119">
        <v>1.17</v>
      </c>
      <c r="BX14" s="119">
        <v>1.04</v>
      </c>
      <c r="BY14" s="119">
        <v>0.95</v>
      </c>
      <c r="BZ14" s="119">
        <v>1.05</v>
      </c>
      <c r="CA14" s="119">
        <v>1.1399999999999999</v>
      </c>
      <c r="CB14" s="119">
        <v>1.18</v>
      </c>
      <c r="CC14" s="549">
        <v>0.53</v>
      </c>
      <c r="CD14" s="119">
        <v>0.46</v>
      </c>
      <c r="CE14" s="119">
        <v>0.5</v>
      </c>
      <c r="CF14" s="119">
        <v>0.49</v>
      </c>
      <c r="CG14" s="222">
        <v>0.59</v>
      </c>
      <c r="CH14" s="506">
        <f t="shared" si="6"/>
        <v>-0.33281961238089919</v>
      </c>
      <c r="CI14" s="96"/>
      <c r="CJ14" s="45"/>
      <c r="CK14" s="45"/>
    </row>
    <row r="15" spans="1:89">
      <c r="A15" s="132" t="s">
        <v>54</v>
      </c>
      <c r="B15" s="118">
        <f>+B16+B17</f>
        <v>9.3816043631354038</v>
      </c>
      <c r="C15" s="119">
        <f t="shared" ref="C15:M15" si="10">+C16+C17</f>
        <v>7.661519577359897</v>
      </c>
      <c r="D15" s="119">
        <f t="shared" si="10"/>
        <v>6.8446832474288115</v>
      </c>
      <c r="E15" s="119">
        <f t="shared" si="10"/>
        <v>6.32797346232375</v>
      </c>
      <c r="F15" s="119">
        <f t="shared" si="10"/>
        <v>7.3076403052942096</v>
      </c>
      <c r="G15" s="119">
        <f t="shared" si="10"/>
        <v>6.9608996470691356</v>
      </c>
      <c r="H15" s="119">
        <f t="shared" si="10"/>
        <v>5.5062561650564001</v>
      </c>
      <c r="I15" s="119">
        <f t="shared" si="10"/>
        <v>4.9292298871616618</v>
      </c>
      <c r="J15" s="119">
        <f t="shared" si="10"/>
        <v>5.5125012728538403</v>
      </c>
      <c r="K15" s="119">
        <f t="shared" si="10"/>
        <v>6.5139477291507211</v>
      </c>
      <c r="L15" s="119">
        <f t="shared" si="10"/>
        <v>6.8997069637942072</v>
      </c>
      <c r="M15" s="222">
        <f t="shared" si="10"/>
        <v>5.54</v>
      </c>
      <c r="N15" s="118">
        <f t="shared" ref="N15:BY15" si="11">+N16+N17</f>
        <v>7.2895783593481465</v>
      </c>
      <c r="O15" s="119">
        <f t="shared" si="11"/>
        <v>7.4634535263603459</v>
      </c>
      <c r="P15" s="119">
        <f t="shared" si="11"/>
        <v>4.8479958530230816</v>
      </c>
      <c r="Q15" s="119">
        <f t="shared" si="11"/>
        <v>1.1735140158547457</v>
      </c>
      <c r="R15" s="119">
        <f t="shared" si="11"/>
        <v>1.8935772285953221</v>
      </c>
      <c r="S15" s="119">
        <f t="shared" si="11"/>
        <v>3.29</v>
      </c>
      <c r="T15" s="119">
        <f t="shared" si="11"/>
        <v>9.8185226898723368</v>
      </c>
      <c r="U15" s="119">
        <f t="shared" si="11"/>
        <v>9.9988244291852126</v>
      </c>
      <c r="V15" s="119">
        <f t="shared" si="11"/>
        <v>9.5319078155116053</v>
      </c>
      <c r="W15" s="119">
        <f t="shared" si="11"/>
        <v>9.6230391774631414</v>
      </c>
      <c r="X15" s="119">
        <f t="shared" si="11"/>
        <v>9.5161257553508474</v>
      </c>
      <c r="Y15" s="222">
        <f t="shared" si="11"/>
        <v>7.0726736758829247</v>
      </c>
      <c r="Z15" s="118">
        <f t="shared" si="11"/>
        <v>8.1859107503358626</v>
      </c>
      <c r="AA15" s="119">
        <f t="shared" si="11"/>
        <v>7.7343954663132131</v>
      </c>
      <c r="AB15" s="119">
        <f t="shared" si="11"/>
        <v>8.8157361766976443</v>
      </c>
      <c r="AC15" s="119">
        <f t="shared" si="11"/>
        <v>8.0063464663528716</v>
      </c>
      <c r="AD15" s="119">
        <f t="shared" si="11"/>
        <v>7.8622820621929836</v>
      </c>
      <c r="AE15" s="119">
        <f t="shared" si="11"/>
        <v>6.9136548836235079</v>
      </c>
      <c r="AF15" s="119">
        <f t="shared" si="11"/>
        <v>6.0395412974501106</v>
      </c>
      <c r="AG15" s="119">
        <f t="shared" si="11"/>
        <v>5.8251224231461958</v>
      </c>
      <c r="AH15" s="119">
        <f t="shared" si="11"/>
        <v>6.7072981893099506</v>
      </c>
      <c r="AI15" s="119">
        <f t="shared" si="11"/>
        <v>5.3533078211240568</v>
      </c>
      <c r="AJ15" s="119">
        <f t="shared" si="11"/>
        <v>6.6664409720072086</v>
      </c>
      <c r="AK15" s="222">
        <f t="shared" si="11"/>
        <v>6.3778611801909033</v>
      </c>
      <c r="AL15" s="118">
        <f t="shared" si="11"/>
        <v>5.9369969850329269</v>
      </c>
      <c r="AM15" s="119">
        <f t="shared" si="11"/>
        <v>6.7817299188568008</v>
      </c>
      <c r="AN15" s="119">
        <f t="shared" si="11"/>
        <v>7.5711231636548284</v>
      </c>
      <c r="AO15" s="119">
        <f t="shared" si="11"/>
        <v>5.5110267513537536</v>
      </c>
      <c r="AP15" s="119">
        <f t="shared" si="11"/>
        <v>8.2293799520919215</v>
      </c>
      <c r="AQ15" s="119">
        <f t="shared" si="11"/>
        <v>7.0084061852516255</v>
      </c>
      <c r="AR15" s="119">
        <f t="shared" si="11"/>
        <v>5.653394774922897</v>
      </c>
      <c r="AS15" s="119">
        <f t="shared" si="11"/>
        <v>7.6277342158202748</v>
      </c>
      <c r="AT15" s="119">
        <f t="shared" si="11"/>
        <v>5.7437277113005321</v>
      </c>
      <c r="AU15" s="119">
        <f t="shared" si="11"/>
        <v>5.3586440002472076</v>
      </c>
      <c r="AV15" s="119">
        <f t="shared" si="11"/>
        <v>7.4874019330347235</v>
      </c>
      <c r="AW15" s="222">
        <f t="shared" si="11"/>
        <v>6.7932796323940225</v>
      </c>
      <c r="AX15" s="118">
        <f t="shared" si="11"/>
        <v>7.2316475662757318</v>
      </c>
      <c r="AY15" s="119">
        <f t="shared" si="11"/>
        <v>7.5592071089429478</v>
      </c>
      <c r="AZ15" s="119">
        <f t="shared" si="11"/>
        <v>6.8113026401320127</v>
      </c>
      <c r="BA15" s="119">
        <f t="shared" si="11"/>
        <v>5.4295399482788973</v>
      </c>
      <c r="BB15" s="119">
        <f t="shared" si="11"/>
        <v>6.1387402292780502</v>
      </c>
      <c r="BC15" s="119">
        <f t="shared" si="11"/>
        <v>3.9415292846249197</v>
      </c>
      <c r="BD15" s="119">
        <f t="shared" si="11"/>
        <v>4.62</v>
      </c>
      <c r="BE15" s="119">
        <f t="shared" si="11"/>
        <v>3.7</v>
      </c>
      <c r="BF15" s="119">
        <f t="shared" si="11"/>
        <v>4.3750997951264416</v>
      </c>
      <c r="BG15" s="119">
        <f t="shared" si="11"/>
        <v>4.0827798289976851</v>
      </c>
      <c r="BH15" s="119">
        <f t="shared" si="11"/>
        <v>5.1130144392724359</v>
      </c>
      <c r="BI15" s="222">
        <f t="shared" si="11"/>
        <v>3.7373521140565642</v>
      </c>
      <c r="BJ15" s="118">
        <f t="shared" si="11"/>
        <v>3.9563513359538316</v>
      </c>
      <c r="BK15" s="119">
        <f t="shared" si="11"/>
        <v>4.3827247061210848</v>
      </c>
      <c r="BL15" s="119">
        <f t="shared" si="11"/>
        <v>4.8166988774054929</v>
      </c>
      <c r="BM15" s="119">
        <f t="shared" si="11"/>
        <v>4.8190364589589461</v>
      </c>
      <c r="BN15" s="119">
        <f t="shared" si="11"/>
        <v>5.788231937209698</v>
      </c>
      <c r="BO15" s="119">
        <f t="shared" si="11"/>
        <v>6.8816070353523484</v>
      </c>
      <c r="BP15" s="119">
        <f t="shared" si="11"/>
        <v>3.9110181736714429</v>
      </c>
      <c r="BQ15" s="119">
        <f t="shared" si="11"/>
        <v>4.0403475646154217</v>
      </c>
      <c r="BR15" s="119">
        <f t="shared" si="11"/>
        <v>4.1492994101011158</v>
      </c>
      <c r="BS15" s="119">
        <f t="shared" si="11"/>
        <v>5.5839146190687794</v>
      </c>
      <c r="BT15" s="119">
        <f t="shared" si="11"/>
        <v>4.4584520630021611</v>
      </c>
      <c r="BU15" s="222">
        <f t="shared" si="11"/>
        <v>3.8181717085726548</v>
      </c>
      <c r="BV15" s="118">
        <f t="shared" si="11"/>
        <v>4.09</v>
      </c>
      <c r="BW15" s="119">
        <f t="shared" si="11"/>
        <v>3.53</v>
      </c>
      <c r="BX15" s="119">
        <f t="shared" si="11"/>
        <v>3.93</v>
      </c>
      <c r="BY15" s="119">
        <f t="shared" si="11"/>
        <v>3.31</v>
      </c>
      <c r="BZ15" s="119">
        <f t="shared" ref="BZ15:CG15" si="12">+BZ16+BZ17</f>
        <v>3.55</v>
      </c>
      <c r="CA15" s="119">
        <f t="shared" si="12"/>
        <v>2.39</v>
      </c>
      <c r="CB15" s="119">
        <f t="shared" si="12"/>
        <v>2.75</v>
      </c>
      <c r="CC15" s="119">
        <f t="shared" si="12"/>
        <v>1.5599999999999998</v>
      </c>
      <c r="CD15" s="119">
        <f t="shared" si="12"/>
        <v>1.98</v>
      </c>
      <c r="CE15" s="119">
        <f t="shared" si="12"/>
        <v>3.6</v>
      </c>
      <c r="CF15" s="119">
        <f t="shared" si="12"/>
        <v>1.94</v>
      </c>
      <c r="CG15" s="222">
        <f t="shared" si="12"/>
        <v>2.1</v>
      </c>
      <c r="CH15" s="506">
        <f t="shared" si="6"/>
        <v>-0.44999854373101467</v>
      </c>
      <c r="CI15" s="96"/>
      <c r="CJ15" s="45"/>
      <c r="CK15" s="45"/>
    </row>
    <row r="16" spans="1:89">
      <c r="A16" s="226" t="s">
        <v>52</v>
      </c>
      <c r="B16" s="118">
        <v>9.3005064631354042</v>
      </c>
      <c r="C16" s="119">
        <v>7.4934091773598972</v>
      </c>
      <c r="D16" s="119">
        <v>6.7354926574288116</v>
      </c>
      <c r="E16" s="119">
        <v>6.2458990423237504</v>
      </c>
      <c r="F16" s="119">
        <v>7.16959421529421</v>
      </c>
      <c r="G16" s="119">
        <v>6.7608795670691357</v>
      </c>
      <c r="H16" s="119">
        <v>5.2862962950563999</v>
      </c>
      <c r="I16" s="119">
        <v>4.5751803471616617</v>
      </c>
      <c r="J16" s="119">
        <v>5.1881234528538407</v>
      </c>
      <c r="K16" s="119">
        <v>5.9869953291507212</v>
      </c>
      <c r="L16" s="119">
        <v>6.6170015537942071</v>
      </c>
      <c r="M16" s="222">
        <v>5.31</v>
      </c>
      <c r="N16" s="118">
        <v>7.0327304893481468</v>
      </c>
      <c r="O16" s="119">
        <v>7.2565381763603458</v>
      </c>
      <c r="P16" s="119">
        <v>4.6006783330230814</v>
      </c>
      <c r="Q16" s="119">
        <v>1.0650036558547458</v>
      </c>
      <c r="R16" s="119">
        <v>1.6702764885953221</v>
      </c>
      <c r="S16" s="119">
        <v>2.9</v>
      </c>
      <c r="T16" s="119">
        <v>9.3343133898723369</v>
      </c>
      <c r="U16" s="119">
        <v>9.4376379691852126</v>
      </c>
      <c r="V16" s="119">
        <v>8.9195788455116052</v>
      </c>
      <c r="W16" s="119">
        <v>8.9336845574631418</v>
      </c>
      <c r="X16" s="119">
        <v>9.0854562953508466</v>
      </c>
      <c r="Y16" s="222">
        <v>6.7196522358829247</v>
      </c>
      <c r="Z16" s="118">
        <v>7.945172650335862</v>
      </c>
      <c r="AA16" s="119">
        <v>7.6895737663132131</v>
      </c>
      <c r="AB16" s="119">
        <v>8.5418596466976435</v>
      </c>
      <c r="AC16" s="119">
        <v>7.8026039663528719</v>
      </c>
      <c r="AD16" s="119">
        <v>7.4101549221929837</v>
      </c>
      <c r="AE16" s="119">
        <v>6.6124698836235076</v>
      </c>
      <c r="AF16" s="119">
        <v>5.6609908974501106</v>
      </c>
      <c r="AG16" s="119">
        <v>5.2852196831461953</v>
      </c>
      <c r="AH16" s="119">
        <v>6.4782447893099508</v>
      </c>
      <c r="AI16" s="119">
        <v>5.0531028211240567</v>
      </c>
      <c r="AJ16" s="119">
        <v>6.4225735420072088</v>
      </c>
      <c r="AK16" s="222">
        <v>6.2760652601909035</v>
      </c>
      <c r="AL16" s="118">
        <v>5.5283694650329274</v>
      </c>
      <c r="AM16" s="119">
        <v>6.4371118788568005</v>
      </c>
      <c r="AN16" s="119">
        <v>7.3385341636548285</v>
      </c>
      <c r="AO16" s="119">
        <v>5.2022703913537534</v>
      </c>
      <c r="AP16" s="119">
        <v>7.8681591520919207</v>
      </c>
      <c r="AQ16" s="119">
        <v>6.5836353352516257</v>
      </c>
      <c r="AR16" s="119">
        <v>5.1229301749228968</v>
      </c>
      <c r="AS16" s="549">
        <v>7.0739686708227252</v>
      </c>
      <c r="AT16" s="119">
        <v>4.8353656113005323</v>
      </c>
      <c r="AU16" s="119">
        <v>4.7005984802472076</v>
      </c>
      <c r="AV16" s="119">
        <v>6.9865370030347238</v>
      </c>
      <c r="AW16" s="222">
        <v>6.4188358123940228</v>
      </c>
      <c r="AX16" s="118">
        <v>6.7895197412757318</v>
      </c>
      <c r="AY16" s="119">
        <v>7.1542379839429477</v>
      </c>
      <c r="AZ16" s="119">
        <v>6.2425371151320128</v>
      </c>
      <c r="BA16" s="119">
        <v>5.0289569772788969</v>
      </c>
      <c r="BB16" s="119">
        <v>5.7152968417780503</v>
      </c>
      <c r="BC16" s="119">
        <v>3.5353322596249193</v>
      </c>
      <c r="BD16" s="119">
        <v>3.51</v>
      </c>
      <c r="BE16" s="549">
        <v>3.14</v>
      </c>
      <c r="BF16" s="119">
        <v>3.8027112251264414</v>
      </c>
      <c r="BG16" s="119">
        <v>3.6351991889976851</v>
      </c>
      <c r="BH16" s="119">
        <v>3.7352919242724347</v>
      </c>
      <c r="BI16" s="222">
        <v>3.3537811990565642</v>
      </c>
      <c r="BJ16" s="118">
        <v>3.8132052210000009</v>
      </c>
      <c r="BK16" s="119">
        <v>4.1605716000000008</v>
      </c>
      <c r="BL16" s="119">
        <v>4.6621837690000012</v>
      </c>
      <c r="BM16" s="119">
        <v>4.6411673000000011</v>
      </c>
      <c r="BN16" s="119">
        <v>5.5129861786216221</v>
      </c>
      <c r="BO16" s="119">
        <v>6.5889112797368421</v>
      </c>
      <c r="BP16" s="119">
        <v>3.4524446100000001</v>
      </c>
      <c r="BQ16" s="549">
        <v>3.8081937000000012</v>
      </c>
      <c r="BR16" s="119">
        <v>3.8671701139999994</v>
      </c>
      <c r="BS16" s="119">
        <v>5.2996111383444235</v>
      </c>
      <c r="BT16" s="119">
        <v>4.1559841370000008</v>
      </c>
      <c r="BU16" s="222">
        <v>3.6187102200000001</v>
      </c>
      <c r="BV16" s="118">
        <v>3.97</v>
      </c>
      <c r="BW16" s="119">
        <v>3.38</v>
      </c>
      <c r="BX16" s="119">
        <v>3.77</v>
      </c>
      <c r="BY16" s="119">
        <v>3.15</v>
      </c>
      <c r="BZ16" s="119">
        <v>3.38</v>
      </c>
      <c r="CA16" s="119">
        <v>2.2200000000000002</v>
      </c>
      <c r="CB16" s="119">
        <v>2.57</v>
      </c>
      <c r="CC16" s="549">
        <v>1.38</v>
      </c>
      <c r="CD16" s="119">
        <v>1.8</v>
      </c>
      <c r="CE16" s="119">
        <v>3.43</v>
      </c>
      <c r="CF16" s="119">
        <v>1.76</v>
      </c>
      <c r="CG16" s="222">
        <v>1.91</v>
      </c>
      <c r="CH16" s="506">
        <f t="shared" si="6"/>
        <v>-0.47218763485295046</v>
      </c>
      <c r="CI16" s="96"/>
      <c r="CJ16" s="45"/>
      <c r="CK16" s="45"/>
    </row>
    <row r="17" spans="1:89">
      <c r="A17" s="226" t="s">
        <v>53</v>
      </c>
      <c r="B17" s="118">
        <v>8.1097900000000001E-2</v>
      </c>
      <c r="C17" s="119">
        <v>0.16811040000000002</v>
      </c>
      <c r="D17" s="119">
        <v>0.10919058999999999</v>
      </c>
      <c r="E17" s="119">
        <v>8.2074420000000009E-2</v>
      </c>
      <c r="F17" s="119">
        <v>0.13804608999999998</v>
      </c>
      <c r="G17" s="119">
        <v>0.20002008000000002</v>
      </c>
      <c r="H17" s="119">
        <v>0.21995986999999997</v>
      </c>
      <c r="I17" s="119">
        <v>0.35404953999999994</v>
      </c>
      <c r="J17" s="119">
        <v>0.32437781999999993</v>
      </c>
      <c r="K17" s="119">
        <v>0.52695239999999999</v>
      </c>
      <c r="L17" s="119">
        <v>0.28270540999999999</v>
      </c>
      <c r="M17" s="222">
        <v>0.23</v>
      </c>
      <c r="N17" s="118">
        <v>0.25684786999999998</v>
      </c>
      <c r="O17" s="119">
        <v>0.20691535</v>
      </c>
      <c r="P17" s="119">
        <v>0.24731752000000001</v>
      </c>
      <c r="Q17" s="119">
        <v>0.10851035999999999</v>
      </c>
      <c r="R17" s="119">
        <v>0.22330074000000003</v>
      </c>
      <c r="S17" s="119">
        <v>0.39</v>
      </c>
      <c r="T17" s="119">
        <v>0.48420929999999995</v>
      </c>
      <c r="U17" s="119">
        <v>0.56118646000000005</v>
      </c>
      <c r="V17" s="119">
        <v>0.61232896999999986</v>
      </c>
      <c r="W17" s="119">
        <v>0.68935461999999992</v>
      </c>
      <c r="X17" s="119">
        <v>0.43066946000000006</v>
      </c>
      <c r="Y17" s="222">
        <v>0.35302143999999996</v>
      </c>
      <c r="Z17" s="118">
        <v>0.24073810000000001</v>
      </c>
      <c r="AA17" s="119">
        <v>4.4821699999999999E-2</v>
      </c>
      <c r="AB17" s="119">
        <v>0.27387653000000001</v>
      </c>
      <c r="AC17" s="119">
        <v>0.20374249999999999</v>
      </c>
      <c r="AD17" s="119">
        <v>0.45212713999999998</v>
      </c>
      <c r="AE17" s="119">
        <v>0.30118499999999998</v>
      </c>
      <c r="AF17" s="119">
        <v>0.37855039999999995</v>
      </c>
      <c r="AG17" s="119">
        <v>0.53990274000000005</v>
      </c>
      <c r="AH17" s="119">
        <v>0.22905340000000002</v>
      </c>
      <c r="AI17" s="119">
        <v>0.300205</v>
      </c>
      <c r="AJ17" s="119">
        <v>0.24386743</v>
      </c>
      <c r="AK17" s="222">
        <v>0.10179592000000001</v>
      </c>
      <c r="AL17" s="118">
        <v>0.40862752000000002</v>
      </c>
      <c r="AM17" s="119">
        <v>0.34461804000000001</v>
      </c>
      <c r="AN17" s="119">
        <v>0.23258899999999999</v>
      </c>
      <c r="AO17" s="119">
        <v>0.30875635999999995</v>
      </c>
      <c r="AP17" s="119">
        <v>0.36122080000000006</v>
      </c>
      <c r="AQ17" s="119">
        <v>0.42477084999999998</v>
      </c>
      <c r="AR17" s="119">
        <v>0.53046460000000006</v>
      </c>
      <c r="AS17" s="549">
        <v>0.55376554499754949</v>
      </c>
      <c r="AT17" s="119">
        <v>0.90836210000000006</v>
      </c>
      <c r="AU17" s="119">
        <v>0.65804552000000005</v>
      </c>
      <c r="AV17" s="119">
        <v>0.50086492999999999</v>
      </c>
      <c r="AW17" s="222">
        <v>0.37444382000000004</v>
      </c>
      <c r="AX17" s="118">
        <v>0.44212782500000009</v>
      </c>
      <c r="AY17" s="119">
        <v>0.40496912499999999</v>
      </c>
      <c r="AZ17" s="119">
        <v>0.56876552499999977</v>
      </c>
      <c r="BA17" s="119">
        <v>0.40058297100000001</v>
      </c>
      <c r="BB17" s="119">
        <v>0.42344338750000005</v>
      </c>
      <c r="BC17" s="119">
        <v>0.40619702500000027</v>
      </c>
      <c r="BD17" s="119">
        <v>1.1100000000000001</v>
      </c>
      <c r="BE17" s="549">
        <v>0.56000000000000005</v>
      </c>
      <c r="BF17" s="119">
        <v>0.5723885700000001</v>
      </c>
      <c r="BG17" s="119">
        <v>0.44758064000000003</v>
      </c>
      <c r="BH17" s="119">
        <v>1.3777225150000012</v>
      </c>
      <c r="BI17" s="222">
        <v>0.38357091500000007</v>
      </c>
      <c r="BJ17" s="118">
        <v>0.14314611495383089</v>
      </c>
      <c r="BK17" s="119">
        <v>0.22215310612108394</v>
      </c>
      <c r="BL17" s="119">
        <v>0.15451510840549174</v>
      </c>
      <c r="BM17" s="119">
        <v>0.17786915895894484</v>
      </c>
      <c r="BN17" s="119">
        <v>0.27524575858807604</v>
      </c>
      <c r="BO17" s="119">
        <v>0.29269575561550615</v>
      </c>
      <c r="BP17" s="119">
        <v>0.45857356367144259</v>
      </c>
      <c r="BQ17" s="549">
        <v>0.23215386461542009</v>
      </c>
      <c r="BR17" s="119">
        <v>0.28212929610111637</v>
      </c>
      <c r="BS17" s="119">
        <v>0.28430348072435624</v>
      </c>
      <c r="BT17" s="119">
        <v>0.30246792600216071</v>
      </c>
      <c r="BU17" s="222">
        <v>0.19946148857265483</v>
      </c>
      <c r="BV17" s="118">
        <v>0.12</v>
      </c>
      <c r="BW17" s="119">
        <v>0.15</v>
      </c>
      <c r="BX17" s="119">
        <v>0.16</v>
      </c>
      <c r="BY17" s="119">
        <v>0.16</v>
      </c>
      <c r="BZ17" s="119">
        <v>0.17</v>
      </c>
      <c r="CA17" s="119">
        <v>0.17</v>
      </c>
      <c r="CB17" s="119">
        <v>0.18</v>
      </c>
      <c r="CC17" s="549">
        <v>0.18</v>
      </c>
      <c r="CD17" s="119">
        <v>0.18</v>
      </c>
      <c r="CE17" s="119">
        <v>0.17</v>
      </c>
      <c r="CF17" s="119">
        <v>0.18</v>
      </c>
      <c r="CG17" s="222">
        <v>0.19</v>
      </c>
      <c r="CH17" s="506">
        <f t="shared" si="6"/>
        <v>-4.7435164754666137E-2</v>
      </c>
      <c r="CI17" s="96"/>
      <c r="CJ17" s="45"/>
      <c r="CK17" s="45"/>
    </row>
    <row r="18" spans="1:89">
      <c r="A18" s="132" t="s">
        <v>55</v>
      </c>
      <c r="B18" s="118">
        <f>+B19+B20</f>
        <v>36.989274890200733</v>
      </c>
      <c r="C18" s="119">
        <f t="shared" ref="C18:M18" si="13">+C19+C20</f>
        <v>36.459957110667567</v>
      </c>
      <c r="D18" s="119">
        <f t="shared" si="13"/>
        <v>39.316122059111791</v>
      </c>
      <c r="E18" s="119">
        <f t="shared" si="13"/>
        <v>39.065389634291542</v>
      </c>
      <c r="F18" s="119">
        <f t="shared" si="13"/>
        <v>40.1563162963606</v>
      </c>
      <c r="G18" s="119">
        <f t="shared" si="13"/>
        <v>39.144064976971187</v>
      </c>
      <c r="H18" s="119">
        <f t="shared" si="13"/>
        <v>37.094482540055843</v>
      </c>
      <c r="I18" s="119">
        <f t="shared" si="13"/>
        <v>39.813310307256984</v>
      </c>
      <c r="J18" s="119">
        <f t="shared" si="13"/>
        <v>31.762670902841009</v>
      </c>
      <c r="K18" s="119">
        <f t="shared" si="13"/>
        <v>39.493221542342873</v>
      </c>
      <c r="L18" s="119">
        <f t="shared" si="13"/>
        <v>38.012168229453266</v>
      </c>
      <c r="M18" s="222">
        <f t="shared" si="13"/>
        <v>40.46</v>
      </c>
      <c r="N18" s="118">
        <f t="shared" ref="N18:BY18" si="14">+N19+N20</f>
        <v>44.732567875658134</v>
      </c>
      <c r="O18" s="119">
        <f t="shared" si="14"/>
        <v>49.962572147746883</v>
      </c>
      <c r="P18" s="119">
        <f t="shared" si="14"/>
        <v>41.889469221755242</v>
      </c>
      <c r="Q18" s="119">
        <f t="shared" si="14"/>
        <v>18.380817986334296</v>
      </c>
      <c r="R18" s="119">
        <f t="shared" si="14"/>
        <v>24.542945528010392</v>
      </c>
      <c r="S18" s="119">
        <f t="shared" si="14"/>
        <v>29.27</v>
      </c>
      <c r="T18" s="119">
        <f t="shared" si="14"/>
        <v>32.151067979397681</v>
      </c>
      <c r="U18" s="119">
        <f t="shared" si="14"/>
        <v>37.339346444850115</v>
      </c>
      <c r="V18" s="119">
        <f t="shared" si="14"/>
        <v>37.916914639825464</v>
      </c>
      <c r="W18" s="119">
        <f t="shared" si="14"/>
        <v>44.017753443184418</v>
      </c>
      <c r="X18" s="119">
        <f t="shared" si="14"/>
        <v>41.446942797025862</v>
      </c>
      <c r="Y18" s="222">
        <f t="shared" si="14"/>
        <v>40.19439239296846</v>
      </c>
      <c r="Z18" s="118">
        <f t="shared" si="14"/>
        <v>46.318806996475978</v>
      </c>
      <c r="AA18" s="119">
        <f t="shared" si="14"/>
        <v>45.534186470693776</v>
      </c>
      <c r="AB18" s="119">
        <f t="shared" si="14"/>
        <v>42.675742543168411</v>
      </c>
      <c r="AC18" s="119">
        <f t="shared" si="14"/>
        <v>34.517922671891533</v>
      </c>
      <c r="AD18" s="119">
        <f t="shared" si="14"/>
        <v>36.902029166285352</v>
      </c>
      <c r="AE18" s="119">
        <f t="shared" si="14"/>
        <v>32.805769807039972</v>
      </c>
      <c r="AF18" s="119">
        <f t="shared" si="14"/>
        <v>36.753516590785722</v>
      </c>
      <c r="AG18" s="119">
        <f t="shared" si="14"/>
        <v>32.079967648023057</v>
      </c>
      <c r="AH18" s="119">
        <f t="shared" si="14"/>
        <v>33.379389646941256</v>
      </c>
      <c r="AI18" s="119">
        <f t="shared" si="14"/>
        <v>37.133287850755053</v>
      </c>
      <c r="AJ18" s="119">
        <f t="shared" si="14"/>
        <v>39.190828687777937</v>
      </c>
      <c r="AK18" s="222">
        <f t="shared" si="14"/>
        <v>39.027476250562053</v>
      </c>
      <c r="AL18" s="118">
        <f t="shared" si="14"/>
        <v>43.254073916985689</v>
      </c>
      <c r="AM18" s="119">
        <f t="shared" si="14"/>
        <v>43.124525594912249</v>
      </c>
      <c r="AN18" s="119">
        <f t="shared" si="14"/>
        <v>40.671676479516961</v>
      </c>
      <c r="AO18" s="119">
        <f t="shared" si="14"/>
        <v>43.839530609237137</v>
      </c>
      <c r="AP18" s="119">
        <f t="shared" si="14"/>
        <v>39.985792111787795</v>
      </c>
      <c r="AQ18" s="119">
        <f t="shared" si="14"/>
        <v>37.013954432634385</v>
      </c>
      <c r="AR18" s="119">
        <f t="shared" si="14"/>
        <v>33.257899922581366</v>
      </c>
      <c r="AS18" s="119">
        <f t="shared" si="14"/>
        <v>34.221915116332838</v>
      </c>
      <c r="AT18" s="119">
        <f t="shared" si="14"/>
        <v>30.942300015675286</v>
      </c>
      <c r="AU18" s="119">
        <f t="shared" si="14"/>
        <v>40.036958745364601</v>
      </c>
      <c r="AV18" s="119">
        <f t="shared" si="14"/>
        <v>39.965132409706406</v>
      </c>
      <c r="AW18" s="222">
        <f t="shared" si="14"/>
        <v>42.946314985880619</v>
      </c>
      <c r="AX18" s="118">
        <f t="shared" si="14"/>
        <v>39.05485234854811</v>
      </c>
      <c r="AY18" s="119">
        <f t="shared" si="14"/>
        <v>42.036851124402034</v>
      </c>
      <c r="AZ18" s="119">
        <f t="shared" si="14"/>
        <v>49.42168029239371</v>
      </c>
      <c r="BA18" s="119">
        <f t="shared" si="14"/>
        <v>46.107953451501444</v>
      </c>
      <c r="BB18" s="119">
        <f t="shared" si="14"/>
        <v>33.317338960617448</v>
      </c>
      <c r="BC18" s="119">
        <f t="shared" si="14"/>
        <v>31.490707183244801</v>
      </c>
      <c r="BD18" s="119">
        <f t="shared" si="14"/>
        <v>38.19</v>
      </c>
      <c r="BE18" s="119">
        <f t="shared" si="14"/>
        <v>38.090000000000003</v>
      </c>
      <c r="BF18" s="119">
        <f t="shared" si="14"/>
        <v>37.578862064227117</v>
      </c>
      <c r="BG18" s="119">
        <f t="shared" si="14"/>
        <v>36.511639533990426</v>
      </c>
      <c r="BH18" s="119">
        <f t="shared" si="14"/>
        <v>34.254721410396641</v>
      </c>
      <c r="BI18" s="222">
        <f t="shared" si="14"/>
        <v>41.951179432075946</v>
      </c>
      <c r="BJ18" s="118">
        <f t="shared" si="14"/>
        <v>46.271053569365264</v>
      </c>
      <c r="BK18" s="119">
        <f t="shared" si="14"/>
        <v>37.190215854288766</v>
      </c>
      <c r="BL18" s="119">
        <f t="shared" si="14"/>
        <v>42.400249216417258</v>
      </c>
      <c r="BM18" s="119">
        <f t="shared" si="14"/>
        <v>42.411027999844627</v>
      </c>
      <c r="BN18" s="119">
        <f t="shared" si="14"/>
        <v>41.252597977298841</v>
      </c>
      <c r="BO18" s="119">
        <f t="shared" si="14"/>
        <v>38.290769351467667</v>
      </c>
      <c r="BP18" s="119">
        <f t="shared" si="14"/>
        <v>42.471520442809613</v>
      </c>
      <c r="BQ18" s="119">
        <f t="shared" si="14"/>
        <v>39.858382405199585</v>
      </c>
      <c r="BR18" s="119">
        <f t="shared" si="14"/>
        <v>33.630990310535367</v>
      </c>
      <c r="BS18" s="119">
        <f t="shared" si="14"/>
        <v>35.231152928834817</v>
      </c>
      <c r="BT18" s="119">
        <f t="shared" si="14"/>
        <v>31.376718580849378</v>
      </c>
      <c r="BU18" s="222">
        <f t="shared" si="14"/>
        <v>40.15739286262199</v>
      </c>
      <c r="BV18" s="118">
        <f t="shared" si="14"/>
        <v>44.98</v>
      </c>
      <c r="BW18" s="119">
        <f t="shared" si="14"/>
        <v>43.9</v>
      </c>
      <c r="BX18" s="119">
        <f t="shared" si="14"/>
        <v>46.46</v>
      </c>
      <c r="BY18" s="119">
        <f t="shared" si="14"/>
        <v>41.79</v>
      </c>
      <c r="BZ18" s="119">
        <f t="shared" ref="BZ18:CG18" si="15">+BZ19+BZ20</f>
        <v>35.67</v>
      </c>
      <c r="CA18" s="119">
        <f t="shared" si="15"/>
        <v>34.549999999999997</v>
      </c>
      <c r="CB18" s="119">
        <f t="shared" si="15"/>
        <v>36.159999999999997</v>
      </c>
      <c r="CC18" s="119">
        <f t="shared" si="15"/>
        <v>34.299999999999997</v>
      </c>
      <c r="CD18" s="119">
        <f t="shared" si="15"/>
        <v>37.6</v>
      </c>
      <c r="CE18" s="119">
        <f t="shared" si="15"/>
        <v>40.36</v>
      </c>
      <c r="CF18" s="119">
        <f t="shared" si="15"/>
        <v>32.340000000000003</v>
      </c>
      <c r="CG18" s="222">
        <f t="shared" si="15"/>
        <v>40.83</v>
      </c>
      <c r="CH18" s="506">
        <f t="shared" si="6"/>
        <v>1.6749273033709988E-2</v>
      </c>
      <c r="CI18" s="96"/>
      <c r="CJ18" s="45"/>
      <c r="CK18" s="45"/>
    </row>
    <row r="19" spans="1:89">
      <c r="A19" s="226" t="s">
        <v>52</v>
      </c>
      <c r="B19" s="118">
        <v>31.894706252662406</v>
      </c>
      <c r="C19" s="119">
        <v>32.399040733251596</v>
      </c>
      <c r="D19" s="119">
        <v>34.517917835551991</v>
      </c>
      <c r="E19" s="119">
        <v>33.105081085254831</v>
      </c>
      <c r="F19" s="119">
        <v>35.219175453376906</v>
      </c>
      <c r="G19" s="119">
        <v>33.465145228205124</v>
      </c>
      <c r="H19" s="119">
        <v>33.064246450067948</v>
      </c>
      <c r="I19" s="119">
        <v>35.48957927</v>
      </c>
      <c r="J19" s="119">
        <v>27.297255836015456</v>
      </c>
      <c r="K19" s="119">
        <v>33.654516637902148</v>
      </c>
      <c r="L19" s="119">
        <v>32.461209558265743</v>
      </c>
      <c r="M19" s="222">
        <v>35.43</v>
      </c>
      <c r="N19" s="118">
        <v>40.321024111412221</v>
      </c>
      <c r="O19" s="119">
        <v>45.140214940714827</v>
      </c>
      <c r="P19" s="119">
        <v>36.765661714084125</v>
      </c>
      <c r="Q19" s="119">
        <v>13.361914829309672</v>
      </c>
      <c r="R19" s="119">
        <v>19.895938045585535</v>
      </c>
      <c r="S19" s="119">
        <v>22.48</v>
      </c>
      <c r="T19" s="119">
        <v>27.139104944418531</v>
      </c>
      <c r="U19" s="119">
        <v>31.863721385474602</v>
      </c>
      <c r="V19" s="119">
        <v>33.581657450067055</v>
      </c>
      <c r="W19" s="119">
        <v>39.503632469106911</v>
      </c>
      <c r="X19" s="119">
        <v>38.004869805031049</v>
      </c>
      <c r="Y19" s="222">
        <v>37.117621251649972</v>
      </c>
      <c r="Z19" s="118">
        <v>41.357603025714297</v>
      </c>
      <c r="AA19" s="119">
        <v>40.326116761428565</v>
      </c>
      <c r="AB19" s="119">
        <v>37.940446034857146</v>
      </c>
      <c r="AC19" s="119">
        <v>31.385709289106927</v>
      </c>
      <c r="AD19" s="119">
        <v>31.746802300989977</v>
      </c>
      <c r="AE19" s="119">
        <v>26.49754443404667</v>
      </c>
      <c r="AF19" s="119">
        <v>31.105795195259073</v>
      </c>
      <c r="AG19" s="119">
        <v>27.538064628147591</v>
      </c>
      <c r="AH19" s="119">
        <v>28.539640477008419</v>
      </c>
      <c r="AI19" s="119">
        <v>31.732060936484224</v>
      </c>
      <c r="AJ19" s="119">
        <v>32.903335064128207</v>
      </c>
      <c r="AK19" s="222">
        <v>34.070624299313003</v>
      </c>
      <c r="AL19" s="118">
        <v>36.254078625770092</v>
      </c>
      <c r="AM19" s="119">
        <v>36.218955661502264</v>
      </c>
      <c r="AN19" s="119">
        <v>34.656014506142554</v>
      </c>
      <c r="AO19" s="119">
        <v>35.920479847403811</v>
      </c>
      <c r="AP19" s="119">
        <v>34.045513698454464</v>
      </c>
      <c r="AQ19" s="119">
        <v>31.296064488301056</v>
      </c>
      <c r="AR19" s="119">
        <v>26.698601306232955</v>
      </c>
      <c r="AS19" s="549">
        <v>28.238412835273703</v>
      </c>
      <c r="AT19" s="119">
        <v>23.864445101175292</v>
      </c>
      <c r="AU19" s="119">
        <v>33.837496097364607</v>
      </c>
      <c r="AV19" s="119">
        <v>33.786408374706411</v>
      </c>
      <c r="AW19" s="222">
        <v>36.012133260880624</v>
      </c>
      <c r="AX19" s="118">
        <v>36.003490048211091</v>
      </c>
      <c r="AY19" s="119">
        <v>37.425008072731686</v>
      </c>
      <c r="AZ19" s="119">
        <v>42.913205821556701</v>
      </c>
      <c r="BA19" s="119">
        <v>38.888439054707291</v>
      </c>
      <c r="BB19" s="119">
        <v>28.883316051752917</v>
      </c>
      <c r="BC19" s="119">
        <v>26.526223039193503</v>
      </c>
      <c r="BD19" s="119">
        <v>33.71</v>
      </c>
      <c r="BE19" s="549">
        <v>34.46</v>
      </c>
      <c r="BF19" s="119">
        <v>33.643252878556773</v>
      </c>
      <c r="BG19" s="119">
        <v>31.757404057788772</v>
      </c>
      <c r="BH19" s="119">
        <v>30.925999584964469</v>
      </c>
      <c r="BI19" s="222">
        <v>38.77644390407216</v>
      </c>
      <c r="BJ19" s="118">
        <v>39.828751115384378</v>
      </c>
      <c r="BK19" s="119">
        <v>33.44494254088508</v>
      </c>
      <c r="BL19" s="119">
        <v>37.351912766642499</v>
      </c>
      <c r="BM19" s="119">
        <v>36.456136399476449</v>
      </c>
      <c r="BN19" s="119">
        <v>36.999951054604679</v>
      </c>
      <c r="BO19" s="119">
        <v>33.819696145196183</v>
      </c>
      <c r="BP19" s="119">
        <v>37.60952149419861</v>
      </c>
      <c r="BQ19" s="549">
        <v>35.923315241419594</v>
      </c>
      <c r="BR19" s="119">
        <v>28.716507875953575</v>
      </c>
      <c r="BS19" s="119">
        <v>29.875963002366525</v>
      </c>
      <c r="BT19" s="119">
        <v>26.304610324022352</v>
      </c>
      <c r="BU19" s="222">
        <v>36.348007041553188</v>
      </c>
      <c r="BV19" s="118">
        <v>39.79</v>
      </c>
      <c r="BW19" s="119">
        <v>38.25</v>
      </c>
      <c r="BX19" s="119">
        <v>41.03</v>
      </c>
      <c r="BY19" s="119">
        <v>36.61</v>
      </c>
      <c r="BZ19" s="119">
        <v>30.32</v>
      </c>
      <c r="CA19" s="119">
        <v>29.25</v>
      </c>
      <c r="CB19" s="119">
        <v>30.61</v>
      </c>
      <c r="CC19" s="549">
        <v>30</v>
      </c>
      <c r="CD19" s="119">
        <v>33.25</v>
      </c>
      <c r="CE19" s="119">
        <v>35.25</v>
      </c>
      <c r="CF19" s="119">
        <v>27.39</v>
      </c>
      <c r="CG19" s="222">
        <v>35.65</v>
      </c>
      <c r="CH19" s="506">
        <f t="shared" si="6"/>
        <v>-1.9203447406489826E-2</v>
      </c>
      <c r="CI19" s="96"/>
      <c r="CJ19" s="45"/>
      <c r="CK19" s="45"/>
    </row>
    <row r="20" spans="1:89">
      <c r="A20" s="226" t="s">
        <v>53</v>
      </c>
      <c r="B20" s="118">
        <v>5.0945686375383259</v>
      </c>
      <c r="C20" s="119">
        <v>4.0609163774159693</v>
      </c>
      <c r="D20" s="119">
        <v>4.7982042235597966</v>
      </c>
      <c r="E20" s="119">
        <v>5.9603085490367116</v>
      </c>
      <c r="F20" s="119">
        <v>4.9371408429836912</v>
      </c>
      <c r="G20" s="119">
        <v>5.678919748766063</v>
      </c>
      <c r="H20" s="119">
        <v>4.0302360899878966</v>
      </c>
      <c r="I20" s="119">
        <v>4.3237310372569855</v>
      </c>
      <c r="J20" s="119">
        <v>4.4654150668255532</v>
      </c>
      <c r="K20" s="119">
        <v>5.8387049044407267</v>
      </c>
      <c r="L20" s="119">
        <v>5.550958671187523</v>
      </c>
      <c r="M20" s="222">
        <v>5.03</v>
      </c>
      <c r="N20" s="118">
        <v>4.411543764245911</v>
      </c>
      <c r="O20" s="119">
        <v>4.8223572070320584</v>
      </c>
      <c r="P20" s="119">
        <v>5.1238075076711151</v>
      </c>
      <c r="Q20" s="119">
        <v>5.0189031570246234</v>
      </c>
      <c r="R20" s="119">
        <v>4.647007482424856</v>
      </c>
      <c r="S20" s="119">
        <v>6.79</v>
      </c>
      <c r="T20" s="119">
        <v>5.0119630349791526</v>
      </c>
      <c r="U20" s="119">
        <v>5.4756250593755134</v>
      </c>
      <c r="V20" s="119">
        <v>4.3352571897584076</v>
      </c>
      <c r="W20" s="119">
        <v>4.5141209740775077</v>
      </c>
      <c r="X20" s="119">
        <v>3.4420729919948143</v>
      </c>
      <c r="Y20" s="222">
        <v>3.0767711413184906</v>
      </c>
      <c r="Z20" s="118">
        <v>4.9612039707616828</v>
      </c>
      <c r="AA20" s="119">
        <v>5.2080697092652111</v>
      </c>
      <c r="AB20" s="119">
        <v>4.7352965083112615</v>
      </c>
      <c r="AC20" s="119">
        <v>3.1322133827846028</v>
      </c>
      <c r="AD20" s="119">
        <v>5.1552268652953765</v>
      </c>
      <c r="AE20" s="119">
        <v>6.3082253729932996</v>
      </c>
      <c r="AF20" s="119">
        <v>5.647721395526645</v>
      </c>
      <c r="AG20" s="119">
        <v>4.5419030198754653</v>
      </c>
      <c r="AH20" s="119">
        <v>4.8397491699328352</v>
      </c>
      <c r="AI20" s="119">
        <v>5.4012269142708265</v>
      </c>
      <c r="AJ20" s="119">
        <v>6.2874936236497296</v>
      </c>
      <c r="AK20" s="222">
        <v>4.956851951249047</v>
      </c>
      <c r="AL20" s="118">
        <v>6.9999952912155949</v>
      </c>
      <c r="AM20" s="119">
        <v>6.9055699334099883</v>
      </c>
      <c r="AN20" s="119">
        <v>6.0156619733744039</v>
      </c>
      <c r="AO20" s="119">
        <v>7.9190507618333275</v>
      </c>
      <c r="AP20" s="119">
        <v>5.9402784133333295</v>
      </c>
      <c r="AQ20" s="119">
        <v>5.7178899443333302</v>
      </c>
      <c r="AR20" s="119">
        <v>6.5592986163484115</v>
      </c>
      <c r="AS20" s="549">
        <v>5.9835022810591365</v>
      </c>
      <c r="AT20" s="119">
        <v>7.077854914499996</v>
      </c>
      <c r="AU20" s="119">
        <v>6.1994626479999955</v>
      </c>
      <c r="AV20" s="119">
        <v>6.1787240349999974</v>
      </c>
      <c r="AW20" s="222">
        <v>6.9341817249999966</v>
      </c>
      <c r="AX20" s="118">
        <v>3.0513623003370149</v>
      </c>
      <c r="AY20" s="119">
        <v>4.6118430516703519</v>
      </c>
      <c r="AZ20" s="119">
        <v>6.508474470837009</v>
      </c>
      <c r="BA20" s="119">
        <v>7.2195143967941524</v>
      </c>
      <c r="BB20" s="119">
        <v>4.4340229088645273</v>
      </c>
      <c r="BC20" s="119">
        <v>4.9644841440512977</v>
      </c>
      <c r="BD20" s="119">
        <v>4.4800000000000004</v>
      </c>
      <c r="BE20" s="549">
        <v>3.63</v>
      </c>
      <c r="BF20" s="119">
        <v>3.9356091856703448</v>
      </c>
      <c r="BG20" s="119">
        <v>4.7542354762016545</v>
      </c>
      <c r="BH20" s="119">
        <v>3.3287218254321713</v>
      </c>
      <c r="BI20" s="222">
        <v>3.1747355280037888</v>
      </c>
      <c r="BJ20" s="118">
        <v>6.4423024539808864</v>
      </c>
      <c r="BK20" s="119">
        <v>3.7452733134036853</v>
      </c>
      <c r="BL20" s="119">
        <v>5.0483364497747587</v>
      </c>
      <c r="BM20" s="119">
        <v>5.9548916003681809</v>
      </c>
      <c r="BN20" s="119">
        <v>4.2526469226941623</v>
      </c>
      <c r="BO20" s="119">
        <v>4.4710732062714813</v>
      </c>
      <c r="BP20" s="119">
        <v>4.8619989486110011</v>
      </c>
      <c r="BQ20" s="549">
        <v>3.9350671637799928</v>
      </c>
      <c r="BR20" s="119">
        <v>4.9144824345817906</v>
      </c>
      <c r="BS20" s="119">
        <v>5.355189926468289</v>
      </c>
      <c r="BT20" s="119">
        <v>5.0721082568270273</v>
      </c>
      <c r="BU20" s="222">
        <v>3.8093858210688047</v>
      </c>
      <c r="BV20" s="118">
        <v>5.19</v>
      </c>
      <c r="BW20" s="119">
        <v>5.65</v>
      </c>
      <c r="BX20" s="119">
        <v>5.43</v>
      </c>
      <c r="BY20" s="119">
        <v>5.18</v>
      </c>
      <c r="BZ20" s="119">
        <v>5.35</v>
      </c>
      <c r="CA20" s="119">
        <v>5.3</v>
      </c>
      <c r="CB20" s="119">
        <v>5.55</v>
      </c>
      <c r="CC20" s="549">
        <v>4.3</v>
      </c>
      <c r="CD20" s="119">
        <v>4.3499999999999996</v>
      </c>
      <c r="CE20" s="119">
        <v>5.1100000000000003</v>
      </c>
      <c r="CF20" s="119">
        <v>4.95</v>
      </c>
      <c r="CG20" s="222">
        <v>5.18</v>
      </c>
      <c r="CH20" s="506">
        <f t="shared" si="6"/>
        <v>0.35979925460704321</v>
      </c>
      <c r="CI20" s="96"/>
      <c r="CJ20" s="45"/>
      <c r="CK20" s="45"/>
    </row>
    <row r="21" spans="1:89">
      <c r="A21" s="388" t="s">
        <v>56</v>
      </c>
      <c r="B21" s="389">
        <f t="shared" ref="B21:M21" si="16">SUM(B22:B23)</f>
        <v>302.44610599999999</v>
      </c>
      <c r="C21" s="390">
        <f t="shared" si="16"/>
        <v>33.283670000000001</v>
      </c>
      <c r="D21" s="390">
        <f t="shared" si="16"/>
        <v>0.43232099999999996</v>
      </c>
      <c r="E21" s="390">
        <f t="shared" si="16"/>
        <v>111.496972</v>
      </c>
      <c r="F21" s="390">
        <f t="shared" si="16"/>
        <v>1049.2684384000002</v>
      </c>
      <c r="G21" s="390">
        <f t="shared" si="16"/>
        <v>679.15325000000018</v>
      </c>
      <c r="H21" s="390">
        <f t="shared" si="16"/>
        <v>200.05264100000002</v>
      </c>
      <c r="I21" s="390">
        <f t="shared" si="16"/>
        <v>3.5075209999999997</v>
      </c>
      <c r="J21" s="390">
        <f t="shared" si="16"/>
        <v>6.9975999999999997E-2</v>
      </c>
      <c r="K21" s="390">
        <f t="shared" si="16"/>
        <v>2.1084519999999998</v>
      </c>
      <c r="L21" s="390">
        <f t="shared" si="16"/>
        <v>702.60790950000001</v>
      </c>
      <c r="M21" s="391">
        <f t="shared" si="16"/>
        <v>297.65999999999997</v>
      </c>
      <c r="N21" s="389">
        <f t="shared" ref="N21:BY21" si="17">SUM(N22:N23)</f>
        <v>5.2205000000000004</v>
      </c>
      <c r="O21" s="390">
        <f t="shared" si="17"/>
        <v>2.443E-2</v>
      </c>
      <c r="P21" s="390">
        <f t="shared" si="17"/>
        <v>2.3610000000000003E-3</v>
      </c>
      <c r="Q21" s="390">
        <f t="shared" si="17"/>
        <v>0.26849900000000004</v>
      </c>
      <c r="R21" s="390">
        <f t="shared" si="17"/>
        <v>553.14317399999993</v>
      </c>
      <c r="S21" s="390">
        <f t="shared" si="17"/>
        <v>1330.85</v>
      </c>
      <c r="T21" s="390">
        <f t="shared" si="17"/>
        <v>489.0553284999998</v>
      </c>
      <c r="U21" s="390">
        <f t="shared" si="17"/>
        <v>0.2752</v>
      </c>
      <c r="V21" s="390">
        <f t="shared" si="17"/>
        <v>0.50509349999999997</v>
      </c>
      <c r="W21" s="390">
        <f t="shared" si="17"/>
        <v>1.0160704999999999</v>
      </c>
      <c r="X21" s="390">
        <f t="shared" si="17"/>
        <v>713.95598700000005</v>
      </c>
      <c r="Y21" s="391">
        <f t="shared" si="17"/>
        <v>1226.4393434999999</v>
      </c>
      <c r="Z21" s="389">
        <f t="shared" si="17"/>
        <v>515.54089899999997</v>
      </c>
      <c r="AA21" s="390">
        <f t="shared" si="17"/>
        <v>35.589426700000004</v>
      </c>
      <c r="AB21" s="390">
        <f t="shared" si="17"/>
        <v>68.083633000000006</v>
      </c>
      <c r="AC21" s="390">
        <f t="shared" si="17"/>
        <v>306.34347550000012</v>
      </c>
      <c r="AD21" s="390">
        <f t="shared" si="17"/>
        <v>1324.9806554000002</v>
      </c>
      <c r="AE21" s="390">
        <f t="shared" si="17"/>
        <v>718.9922489999999</v>
      </c>
      <c r="AF21" s="390">
        <f t="shared" si="17"/>
        <v>197.47572950000003</v>
      </c>
      <c r="AG21" s="390">
        <f t="shared" si="17"/>
        <v>2.6894670000000001</v>
      </c>
      <c r="AH21" s="390">
        <f t="shared" si="17"/>
        <v>0.128828</v>
      </c>
      <c r="AI21" s="390">
        <f t="shared" si="17"/>
        <v>1.2603159999999998</v>
      </c>
      <c r="AJ21" s="390">
        <f t="shared" si="17"/>
        <v>917.91923023700008</v>
      </c>
      <c r="AK21" s="391">
        <f t="shared" si="17"/>
        <v>1081.1854562999999</v>
      </c>
      <c r="AL21" s="389">
        <f t="shared" si="17"/>
        <v>111.2789305</v>
      </c>
      <c r="AM21" s="390">
        <f t="shared" si="17"/>
        <v>41.592190500000008</v>
      </c>
      <c r="AN21" s="390">
        <f t="shared" si="17"/>
        <v>37.067502499999996</v>
      </c>
      <c r="AO21" s="390">
        <f t="shared" si="17"/>
        <v>26.113773799999997</v>
      </c>
      <c r="AP21" s="390">
        <f t="shared" si="17"/>
        <v>1071.0829615000005</v>
      </c>
      <c r="AQ21" s="390">
        <f t="shared" si="17"/>
        <v>927.63759149999998</v>
      </c>
      <c r="AR21" s="390">
        <f t="shared" si="17"/>
        <v>438.03183899999988</v>
      </c>
      <c r="AS21" s="390">
        <f t="shared" si="17"/>
        <v>35.295362999999995</v>
      </c>
      <c r="AT21" s="390">
        <f t="shared" si="17"/>
        <v>0.95348850000000007</v>
      </c>
      <c r="AU21" s="390">
        <f t="shared" si="17"/>
        <v>1.0985790000000002</v>
      </c>
      <c r="AV21" s="390">
        <f t="shared" si="17"/>
        <v>311.4985754999999</v>
      </c>
      <c r="AW21" s="391">
        <f t="shared" si="17"/>
        <v>1039.0098751999999</v>
      </c>
      <c r="AX21" s="389">
        <f t="shared" si="17"/>
        <v>546.71767199999977</v>
      </c>
      <c r="AY21" s="390">
        <f t="shared" si="17"/>
        <v>43.724262000000003</v>
      </c>
      <c r="AZ21" s="390">
        <f t="shared" si="17"/>
        <v>2.8292000000000001E-2</v>
      </c>
      <c r="BA21" s="390">
        <f t="shared" si="17"/>
        <v>6.4444400000000002</v>
      </c>
      <c r="BB21" s="390">
        <f t="shared" si="17"/>
        <v>7.6201400000000001</v>
      </c>
      <c r="BC21" s="390">
        <f t="shared" si="17"/>
        <v>41.534950000000002</v>
      </c>
      <c r="BD21" s="390">
        <f t="shared" si="17"/>
        <v>0.04</v>
      </c>
      <c r="BE21" s="390">
        <f t="shared" si="17"/>
        <v>182.64</v>
      </c>
      <c r="BF21" s="390">
        <f t="shared" si="17"/>
        <v>0.436363</v>
      </c>
      <c r="BG21" s="390">
        <f t="shared" si="17"/>
        <v>234.06428999999997</v>
      </c>
      <c r="BH21" s="390">
        <f t="shared" si="17"/>
        <v>754.70871250000016</v>
      </c>
      <c r="BI21" s="391">
        <f t="shared" si="17"/>
        <v>162.86156709999997</v>
      </c>
      <c r="BJ21" s="389">
        <f t="shared" si="17"/>
        <v>122.97582799999999</v>
      </c>
      <c r="BK21" s="390">
        <f t="shared" si="17"/>
        <v>0.3184649</v>
      </c>
      <c r="BL21" s="390">
        <f t="shared" si="17"/>
        <v>0.79956249999999995</v>
      </c>
      <c r="BM21" s="390">
        <f t="shared" si="17"/>
        <v>778.94060349999995</v>
      </c>
      <c r="BN21" s="390">
        <f t="shared" si="17"/>
        <v>1445.4368165000001</v>
      </c>
      <c r="BO21" s="390">
        <f t="shared" si="17"/>
        <v>241.56491430000003</v>
      </c>
      <c r="BP21" s="390">
        <f t="shared" si="17"/>
        <v>39.131439000000007</v>
      </c>
      <c r="BQ21" s="390">
        <f t="shared" si="17"/>
        <v>0.29717300000000002</v>
      </c>
      <c r="BR21" s="390">
        <f t="shared" si="17"/>
        <v>0.64213360000000008</v>
      </c>
      <c r="BS21" s="390">
        <f t="shared" si="17"/>
        <v>3.3617330000000001</v>
      </c>
      <c r="BT21" s="390">
        <f t="shared" si="17"/>
        <v>1068.2487125000002</v>
      </c>
      <c r="BU21" s="391">
        <f t="shared" si="17"/>
        <v>925.48016799999971</v>
      </c>
      <c r="BV21" s="389">
        <f t="shared" si="17"/>
        <v>508.2</v>
      </c>
      <c r="BW21" s="390">
        <f t="shared" si="17"/>
        <v>53.29</v>
      </c>
      <c r="BX21" s="390">
        <f t="shared" si="17"/>
        <v>56.54</v>
      </c>
      <c r="BY21" s="390">
        <f t="shared" si="17"/>
        <v>440.27</v>
      </c>
      <c r="BZ21" s="390">
        <f t="shared" ref="BZ21:CG21" si="18">SUM(BZ22:BZ23)</f>
        <v>1327.93</v>
      </c>
      <c r="CA21" s="390">
        <f t="shared" si="18"/>
        <v>462.52</v>
      </c>
      <c r="CB21" s="390">
        <f t="shared" si="18"/>
        <v>292.14999999999998</v>
      </c>
      <c r="CC21" s="390">
        <f t="shared" si="18"/>
        <v>6.21</v>
      </c>
      <c r="CD21" s="390">
        <f t="shared" si="18"/>
        <v>0</v>
      </c>
      <c r="CE21" s="390">
        <f t="shared" si="18"/>
        <v>0.83</v>
      </c>
      <c r="CF21" s="390">
        <f t="shared" si="18"/>
        <v>762.98</v>
      </c>
      <c r="CG21" s="391">
        <f t="shared" si="18"/>
        <v>703.03</v>
      </c>
      <c r="CH21" s="509">
        <f t="shared" si="6"/>
        <v>-0.2403618961179077</v>
      </c>
      <c r="CI21" s="96"/>
      <c r="CJ21" s="45"/>
      <c r="CK21" s="45"/>
    </row>
    <row r="22" spans="1:89">
      <c r="A22" s="132" t="s">
        <v>57</v>
      </c>
      <c r="B22" s="118">
        <v>302.44610599999999</v>
      </c>
      <c r="C22" s="119">
        <v>33.283670000000001</v>
      </c>
      <c r="D22" s="119">
        <v>0.43232099999999996</v>
      </c>
      <c r="E22" s="119">
        <v>111.496972</v>
      </c>
      <c r="F22" s="119">
        <v>1049.2684384000002</v>
      </c>
      <c r="G22" s="119">
        <v>679.15325000000018</v>
      </c>
      <c r="H22" s="119">
        <v>200.05264100000002</v>
      </c>
      <c r="I22" s="119">
        <v>3.5075209999999997</v>
      </c>
      <c r="J22" s="119">
        <v>6.9975999999999997E-2</v>
      </c>
      <c r="K22" s="119">
        <v>2.1084519999999998</v>
      </c>
      <c r="L22" s="119">
        <v>701.97120849999999</v>
      </c>
      <c r="M22" s="222">
        <v>297.64999999999998</v>
      </c>
      <c r="N22" s="118">
        <v>5.2205000000000004</v>
      </c>
      <c r="O22" s="119">
        <v>2.443E-2</v>
      </c>
      <c r="P22" s="119">
        <v>2.3610000000000003E-3</v>
      </c>
      <c r="Q22" s="119">
        <v>0.26849900000000004</v>
      </c>
      <c r="R22" s="119">
        <v>553.1421969999999</v>
      </c>
      <c r="S22" s="119">
        <v>1330.85</v>
      </c>
      <c r="T22" s="119">
        <v>489.0553284999998</v>
      </c>
      <c r="U22" s="119">
        <v>0.2752</v>
      </c>
      <c r="V22" s="119">
        <v>0.50509349999999997</v>
      </c>
      <c r="W22" s="119">
        <v>1.0160704999999999</v>
      </c>
      <c r="X22" s="119">
        <v>713.95598700000005</v>
      </c>
      <c r="Y22" s="222">
        <v>1226.4393434999999</v>
      </c>
      <c r="Z22" s="118">
        <v>515.54089899999997</v>
      </c>
      <c r="AA22" s="119">
        <v>35.589426700000004</v>
      </c>
      <c r="AB22" s="119">
        <v>68.083633000000006</v>
      </c>
      <c r="AC22" s="119">
        <v>306.34347550000012</v>
      </c>
      <c r="AD22" s="119">
        <v>1324.9806554000002</v>
      </c>
      <c r="AE22" s="119">
        <v>718.9922489999999</v>
      </c>
      <c r="AF22" s="119">
        <v>197.47572950000003</v>
      </c>
      <c r="AG22" s="119">
        <v>2.6894670000000001</v>
      </c>
      <c r="AH22" s="119">
        <v>0.128828</v>
      </c>
      <c r="AI22" s="119">
        <v>1.2603159999999998</v>
      </c>
      <c r="AJ22" s="119">
        <v>917.91923023700008</v>
      </c>
      <c r="AK22" s="222">
        <v>1081.1854562999999</v>
      </c>
      <c r="AL22" s="118">
        <v>111.2789305</v>
      </c>
      <c r="AM22" s="119">
        <v>41.592190500000008</v>
      </c>
      <c r="AN22" s="119">
        <v>37.067502499999996</v>
      </c>
      <c r="AO22" s="119">
        <v>26.113773799999997</v>
      </c>
      <c r="AP22" s="119">
        <v>1071.0829615000005</v>
      </c>
      <c r="AQ22" s="119">
        <v>927.63759149999998</v>
      </c>
      <c r="AR22" s="119">
        <v>438.03183899999988</v>
      </c>
      <c r="AS22" s="549">
        <v>35.295362999999995</v>
      </c>
      <c r="AT22" s="119">
        <v>0.95348850000000007</v>
      </c>
      <c r="AU22" s="119">
        <v>1.0985790000000002</v>
      </c>
      <c r="AV22" s="119">
        <v>311.4985754999999</v>
      </c>
      <c r="AW22" s="222">
        <v>1039.0098751999999</v>
      </c>
      <c r="AX22" s="118">
        <v>546.71767199999977</v>
      </c>
      <c r="AY22" s="119">
        <v>43.724262000000003</v>
      </c>
      <c r="AZ22" s="119">
        <v>2.8292000000000001E-2</v>
      </c>
      <c r="BA22" s="119">
        <v>6.4444400000000002</v>
      </c>
      <c r="BB22" s="119">
        <v>7.6201400000000001</v>
      </c>
      <c r="BC22" s="119">
        <v>41.534950000000002</v>
      </c>
      <c r="BD22" s="119">
        <v>0.04</v>
      </c>
      <c r="BE22" s="549">
        <v>182.64</v>
      </c>
      <c r="BF22" s="119">
        <v>0.436363</v>
      </c>
      <c r="BG22" s="119">
        <v>234.06428999999997</v>
      </c>
      <c r="BH22" s="119">
        <v>754.70871250000016</v>
      </c>
      <c r="BI22" s="222">
        <v>162.86156709999997</v>
      </c>
      <c r="BJ22" s="118">
        <v>122.97582799999999</v>
      </c>
      <c r="BK22" s="119">
        <v>0.3184649</v>
      </c>
      <c r="BL22" s="119">
        <v>0.79956249999999995</v>
      </c>
      <c r="BM22" s="119">
        <v>778.94060349999995</v>
      </c>
      <c r="BN22" s="119">
        <v>1445.4368165000001</v>
      </c>
      <c r="BO22" s="119">
        <v>241.56491430000003</v>
      </c>
      <c r="BP22" s="119">
        <v>39.131439000000007</v>
      </c>
      <c r="BQ22" s="549">
        <v>0.29717300000000002</v>
      </c>
      <c r="BR22" s="119">
        <v>0.64213360000000008</v>
      </c>
      <c r="BS22" s="119">
        <v>3.3617330000000001</v>
      </c>
      <c r="BT22" s="119">
        <v>1068.2487125000002</v>
      </c>
      <c r="BU22" s="222">
        <v>925.48016799999971</v>
      </c>
      <c r="BV22" s="118">
        <v>508.2</v>
      </c>
      <c r="BW22" s="119">
        <v>53.29</v>
      </c>
      <c r="BX22" s="119">
        <v>56.54</v>
      </c>
      <c r="BY22" s="119">
        <v>440.27</v>
      </c>
      <c r="BZ22" s="119">
        <v>1327.93</v>
      </c>
      <c r="CA22" s="119">
        <v>462.52</v>
      </c>
      <c r="CB22" s="119">
        <v>292.14999999999998</v>
      </c>
      <c r="CC22" s="549">
        <v>6.21</v>
      </c>
      <c r="CD22" s="119">
        <v>0</v>
      </c>
      <c r="CE22" s="119">
        <v>0.83</v>
      </c>
      <c r="CF22" s="119">
        <v>762.98</v>
      </c>
      <c r="CG22" s="222">
        <v>703.03</v>
      </c>
      <c r="CH22" s="506">
        <f t="shared" si="6"/>
        <v>-0.2403618961179077</v>
      </c>
      <c r="CI22" s="96"/>
      <c r="CJ22" s="45"/>
      <c r="CK22" s="45"/>
    </row>
    <row r="23" spans="1:89" ht="15.75" thickBot="1">
      <c r="A23" s="440" t="s">
        <v>58</v>
      </c>
      <c r="B23" s="441">
        <v>0</v>
      </c>
      <c r="C23" s="442">
        <v>0</v>
      </c>
      <c r="D23" s="442">
        <v>0</v>
      </c>
      <c r="E23" s="442">
        <v>0</v>
      </c>
      <c r="F23" s="442">
        <v>0</v>
      </c>
      <c r="G23" s="442">
        <v>0</v>
      </c>
      <c r="H23" s="442">
        <v>0</v>
      </c>
      <c r="I23" s="442">
        <v>0</v>
      </c>
      <c r="J23" s="442">
        <v>0</v>
      </c>
      <c r="K23" s="442">
        <v>0</v>
      </c>
      <c r="L23" s="442">
        <v>0.63670100000000007</v>
      </c>
      <c r="M23" s="443">
        <v>0.01</v>
      </c>
      <c r="N23" s="441">
        <v>0</v>
      </c>
      <c r="O23" s="442">
        <v>0</v>
      </c>
      <c r="P23" s="442">
        <v>0</v>
      </c>
      <c r="Q23" s="442">
        <v>0</v>
      </c>
      <c r="R23" s="442">
        <v>9.77E-4</v>
      </c>
      <c r="S23" s="442">
        <v>0</v>
      </c>
      <c r="T23" s="442">
        <v>0</v>
      </c>
      <c r="U23" s="442">
        <v>0</v>
      </c>
      <c r="V23" s="442">
        <v>0</v>
      </c>
      <c r="W23" s="442">
        <v>0</v>
      </c>
      <c r="X23" s="442">
        <v>0</v>
      </c>
      <c r="Y23" s="443">
        <v>0</v>
      </c>
      <c r="Z23" s="441">
        <v>0</v>
      </c>
      <c r="AA23" s="442">
        <v>0</v>
      </c>
      <c r="AB23" s="442">
        <v>0</v>
      </c>
      <c r="AC23" s="442">
        <v>0</v>
      </c>
      <c r="AD23" s="442">
        <v>0</v>
      </c>
      <c r="AE23" s="442">
        <v>0</v>
      </c>
      <c r="AF23" s="442">
        <v>0</v>
      </c>
      <c r="AG23" s="442">
        <v>0</v>
      </c>
      <c r="AH23" s="442">
        <v>0</v>
      </c>
      <c r="AI23" s="442">
        <v>0</v>
      </c>
      <c r="AJ23" s="442">
        <v>0</v>
      </c>
      <c r="AK23" s="443">
        <v>0</v>
      </c>
      <c r="AL23" s="441">
        <v>0</v>
      </c>
      <c r="AM23" s="442">
        <v>0</v>
      </c>
      <c r="AN23" s="442">
        <v>0</v>
      </c>
      <c r="AO23" s="442">
        <v>0</v>
      </c>
      <c r="AP23" s="442">
        <v>0</v>
      </c>
      <c r="AQ23" s="442">
        <v>0</v>
      </c>
      <c r="AR23" s="442">
        <v>0</v>
      </c>
      <c r="AS23" s="442">
        <v>0</v>
      </c>
      <c r="AT23" s="442">
        <v>0</v>
      </c>
      <c r="AU23" s="442">
        <v>0</v>
      </c>
      <c r="AV23" s="442">
        <v>0</v>
      </c>
      <c r="AW23" s="443">
        <v>0</v>
      </c>
      <c r="AX23" s="441">
        <v>0</v>
      </c>
      <c r="AY23" s="442">
        <v>0</v>
      </c>
      <c r="AZ23" s="442">
        <v>0</v>
      </c>
      <c r="BA23" s="442">
        <v>0</v>
      </c>
      <c r="BB23" s="442">
        <v>0</v>
      </c>
      <c r="BC23" s="442">
        <v>0</v>
      </c>
      <c r="BD23" s="442">
        <v>0</v>
      </c>
      <c r="BE23" s="442">
        <v>0</v>
      </c>
      <c r="BF23" s="442">
        <v>0</v>
      </c>
      <c r="BG23" s="442">
        <v>0</v>
      </c>
      <c r="BH23" s="442">
        <v>0</v>
      </c>
      <c r="BI23" s="443">
        <v>0</v>
      </c>
      <c r="BJ23" s="441">
        <v>0</v>
      </c>
      <c r="BK23" s="442">
        <v>0</v>
      </c>
      <c r="BL23" s="442">
        <v>0</v>
      </c>
      <c r="BM23" s="442">
        <v>0</v>
      </c>
      <c r="BN23" s="442">
        <v>0</v>
      </c>
      <c r="BO23" s="442">
        <v>0</v>
      </c>
      <c r="BP23" s="442">
        <v>0</v>
      </c>
      <c r="BQ23" s="442">
        <v>0</v>
      </c>
      <c r="BR23" s="442">
        <v>0</v>
      </c>
      <c r="BS23" s="442">
        <v>0</v>
      </c>
      <c r="BT23" s="442">
        <v>0</v>
      </c>
      <c r="BU23" s="443">
        <v>0</v>
      </c>
      <c r="BV23" s="441">
        <v>0</v>
      </c>
      <c r="BW23" s="442">
        <v>0</v>
      </c>
      <c r="BX23" s="442">
        <v>0</v>
      </c>
      <c r="BY23" s="442">
        <v>0</v>
      </c>
      <c r="BZ23" s="442">
        <v>0</v>
      </c>
      <c r="CA23" s="442">
        <v>0</v>
      </c>
      <c r="CB23" s="442">
        <v>0</v>
      </c>
      <c r="CC23" s="442">
        <v>0</v>
      </c>
      <c r="CD23" s="442">
        <v>0</v>
      </c>
      <c r="CE23" s="442">
        <v>0</v>
      </c>
      <c r="CF23" s="442">
        <v>0</v>
      </c>
      <c r="CG23" s="443">
        <v>0</v>
      </c>
      <c r="CH23" s="510" t="str">
        <f t="shared" si="6"/>
        <v>-</v>
      </c>
      <c r="CI23" s="96"/>
      <c r="CJ23" s="45"/>
      <c r="CK23" s="45"/>
    </row>
    <row r="24" spans="1:89" ht="5.25" customHeight="1">
      <c r="A24" s="445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446"/>
      <c r="BW24" s="446"/>
      <c r="BX24" s="446"/>
      <c r="BY24" s="446"/>
      <c r="BZ24" s="446"/>
      <c r="CA24" s="446"/>
      <c r="CB24" s="446"/>
      <c r="CC24" s="446"/>
      <c r="CD24" s="446"/>
      <c r="CE24" s="446"/>
      <c r="CF24" s="446"/>
      <c r="CG24" s="446"/>
      <c r="CH24" s="447"/>
      <c r="CI24" s="96"/>
      <c r="CJ24" s="45"/>
      <c r="CK24" s="45"/>
    </row>
    <row r="25" spans="1:89">
      <c r="A25" s="70" t="s">
        <v>59</v>
      </c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CH25" s="392"/>
      <c r="CJ25" s="45"/>
      <c r="CK25" s="45"/>
    </row>
    <row r="26" spans="1:89">
      <c r="A26" s="70" t="s">
        <v>60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72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304"/>
      <c r="CJ26" s="45"/>
      <c r="CK26" s="45"/>
    </row>
    <row r="27" spans="1:89">
      <c r="A27" s="70" t="s">
        <v>61</v>
      </c>
      <c r="G27" s="160"/>
      <c r="H27" s="160"/>
      <c r="I27" s="160"/>
      <c r="J27" s="160"/>
      <c r="K27" s="160"/>
      <c r="L27" s="72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72"/>
      <c r="AK27" s="72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304"/>
      <c r="CJ27" s="45"/>
      <c r="CK27" s="45"/>
    </row>
    <row r="28" spans="1:89">
      <c r="CJ28" s="45"/>
      <c r="CK28" s="45"/>
    </row>
    <row r="29" spans="1:89">
      <c r="CJ29" s="45"/>
      <c r="CK29" s="45"/>
    </row>
    <row r="30" spans="1:89">
      <c r="CJ30" s="45"/>
    </row>
  </sheetData>
  <mergeCells count="8">
    <mergeCell ref="AX7:BI7"/>
    <mergeCell ref="BJ7:BU7"/>
    <mergeCell ref="BV7:CH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R29"/>
  <sheetViews>
    <sheetView showGridLines="0" zoomScale="90" zoomScaleNormal="90" workbookViewId="0">
      <pane xSplit="1" ySplit="7" topLeftCell="BZ8" activePane="bottomRight" state="frozen"/>
      <selection pane="topRight" activeCell="B1" sqref="B1"/>
      <selection pane="bottomLeft" activeCell="A8" sqref="A8"/>
      <selection pane="bottomRight" activeCell="CF8" sqref="CF8:CG17"/>
    </sheetView>
  </sheetViews>
  <sheetFormatPr baseColWidth="10" defaultColWidth="11" defaultRowHeight="15"/>
  <cols>
    <col min="1" max="1" width="23.140625" customWidth="1"/>
    <col min="2" max="13" width="9.140625" customWidth="1"/>
    <col min="14" max="85" width="9" customWidth="1"/>
    <col min="86" max="86" width="11.140625" customWidth="1"/>
    <col min="88" max="88" width="11.85546875" customWidth="1"/>
  </cols>
  <sheetData>
    <row r="1" spans="1:96">
      <c r="A1" s="74" t="s">
        <v>30</v>
      </c>
    </row>
    <row r="3" spans="1:96">
      <c r="A3" s="75" t="s">
        <v>222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</row>
    <row r="4" spans="1:96">
      <c r="A4" s="130" t="s">
        <v>223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</row>
    <row r="5" spans="1:96">
      <c r="A5" s="130" t="s">
        <v>224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</row>
    <row r="6" spans="1:96" ht="15" customHeight="1">
      <c r="A6" s="688" t="s">
        <v>215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43">
        <v>2023</v>
      </c>
      <c r="AY6" s="690"/>
      <c r="AZ6" s="690"/>
      <c r="BA6" s="690"/>
      <c r="BB6" s="690"/>
      <c r="BC6" s="690"/>
      <c r="BD6" s="690"/>
      <c r="BE6" s="690"/>
      <c r="BF6" s="690"/>
      <c r="BG6" s="690"/>
      <c r="BH6" s="690"/>
      <c r="BI6" s="690"/>
      <c r="BJ6" s="637">
        <v>2024</v>
      </c>
      <c r="BK6" s="638"/>
      <c r="BL6" s="638"/>
      <c r="BM6" s="638"/>
      <c r="BN6" s="638"/>
      <c r="BO6" s="638"/>
      <c r="BP6" s="638"/>
      <c r="BQ6" s="638"/>
      <c r="BR6" s="638"/>
      <c r="BS6" s="638"/>
      <c r="BT6" s="638"/>
      <c r="BU6" s="638"/>
      <c r="BV6" s="686">
        <v>2025</v>
      </c>
      <c r="BW6" s="638"/>
      <c r="BX6" s="638"/>
      <c r="BY6" s="638"/>
      <c r="BZ6" s="638"/>
      <c r="CA6" s="638"/>
      <c r="CB6" s="638"/>
      <c r="CC6" s="638"/>
      <c r="CD6" s="638"/>
      <c r="CE6" s="638"/>
      <c r="CF6" s="638"/>
      <c r="CG6" s="638"/>
      <c r="CH6" s="681"/>
    </row>
    <row r="7" spans="1:96" ht="38.25">
      <c r="A7" s="671"/>
      <c r="B7" s="131" t="s">
        <v>35</v>
      </c>
      <c r="C7" s="131" t="s">
        <v>36</v>
      </c>
      <c r="D7" s="131" t="s">
        <v>37</v>
      </c>
      <c r="E7" s="131" t="s">
        <v>38</v>
      </c>
      <c r="F7" s="131" t="s">
        <v>39</v>
      </c>
      <c r="G7" s="131" t="s">
        <v>40</v>
      </c>
      <c r="H7" s="131" t="s">
        <v>41</v>
      </c>
      <c r="I7" s="131" t="s">
        <v>42</v>
      </c>
      <c r="J7" s="131" t="s">
        <v>43</v>
      </c>
      <c r="K7" s="131" t="s">
        <v>44</v>
      </c>
      <c r="L7" s="131" t="s">
        <v>45</v>
      </c>
      <c r="M7" s="131" t="s">
        <v>46</v>
      </c>
      <c r="N7" s="131" t="s">
        <v>35</v>
      </c>
      <c r="O7" s="131" t="s">
        <v>36</v>
      </c>
      <c r="P7" s="131" t="s">
        <v>37</v>
      </c>
      <c r="Q7" s="131" t="s">
        <v>38</v>
      </c>
      <c r="R7" s="131" t="s">
        <v>39</v>
      </c>
      <c r="S7" s="131" t="s">
        <v>40</v>
      </c>
      <c r="T7" s="131" t="s">
        <v>41</v>
      </c>
      <c r="U7" s="131" t="s">
        <v>42</v>
      </c>
      <c r="V7" s="131" t="s">
        <v>43</v>
      </c>
      <c r="W7" s="131" t="s">
        <v>44</v>
      </c>
      <c r="X7" s="131" t="s">
        <v>45</v>
      </c>
      <c r="Y7" s="140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78" t="s">
        <v>41</v>
      </c>
      <c r="AG7" s="78" t="s">
        <v>42</v>
      </c>
      <c r="AH7" s="78" t="s">
        <v>43</v>
      </c>
      <c r="AI7" s="78" t="s">
        <v>44</v>
      </c>
      <c r="AJ7" s="78" t="s">
        <v>45</v>
      </c>
      <c r="AK7" s="101" t="s">
        <v>46</v>
      </c>
      <c r="AL7" s="78" t="s">
        <v>35</v>
      </c>
      <c r="AM7" s="78" t="s">
        <v>36</v>
      </c>
      <c r="AN7" s="78" t="s">
        <v>37</v>
      </c>
      <c r="AO7" s="78" t="s">
        <v>38</v>
      </c>
      <c r="AP7" s="78" t="s">
        <v>39</v>
      </c>
      <c r="AQ7" s="78" t="s">
        <v>40</v>
      </c>
      <c r="AR7" s="78" t="s">
        <v>41</v>
      </c>
      <c r="AS7" s="78" t="s">
        <v>42</v>
      </c>
      <c r="AT7" s="78" t="s">
        <v>225</v>
      </c>
      <c r="AU7" s="78" t="s">
        <v>44</v>
      </c>
      <c r="AV7" s="78" t="s">
        <v>45</v>
      </c>
      <c r="AW7" s="78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77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131" t="s">
        <v>35</v>
      </c>
      <c r="BK7" s="131" t="s">
        <v>36</v>
      </c>
      <c r="BL7" s="131" t="s">
        <v>37</v>
      </c>
      <c r="BM7" s="131" t="s">
        <v>38</v>
      </c>
      <c r="BN7" s="131" t="s">
        <v>39</v>
      </c>
      <c r="BO7" s="131" t="s">
        <v>40</v>
      </c>
      <c r="BP7" s="131" t="s">
        <v>41</v>
      </c>
      <c r="BQ7" s="131" t="s">
        <v>42</v>
      </c>
      <c r="BR7" s="131" t="s">
        <v>43</v>
      </c>
      <c r="BS7" s="131" t="s">
        <v>44</v>
      </c>
      <c r="BT7" s="131" t="s">
        <v>45</v>
      </c>
      <c r="BU7" s="131" t="s">
        <v>46</v>
      </c>
      <c r="BV7" s="131" t="s">
        <v>35</v>
      </c>
      <c r="BW7" s="131" t="s">
        <v>36</v>
      </c>
      <c r="BX7" s="131" t="s">
        <v>37</v>
      </c>
      <c r="BY7" s="131" t="s">
        <v>38</v>
      </c>
      <c r="BZ7" s="131" t="s">
        <v>39</v>
      </c>
      <c r="CA7" s="131" t="s">
        <v>40</v>
      </c>
      <c r="CB7" s="131" t="s">
        <v>41</v>
      </c>
      <c r="CC7" s="131" t="s">
        <v>42</v>
      </c>
      <c r="CD7" s="131" t="s">
        <v>43</v>
      </c>
      <c r="CE7" s="131" t="s">
        <v>44</v>
      </c>
      <c r="CF7" s="131" t="s">
        <v>45</v>
      </c>
      <c r="CG7" s="131" t="s">
        <v>46</v>
      </c>
      <c r="CH7" s="621" t="s">
        <v>284</v>
      </c>
    </row>
    <row r="8" spans="1:96">
      <c r="A8" s="132" t="s">
        <v>69</v>
      </c>
      <c r="B8" s="118">
        <v>4.41</v>
      </c>
      <c r="C8" s="119">
        <v>3.47</v>
      </c>
      <c r="D8" s="119">
        <v>3.12</v>
      </c>
      <c r="E8" s="119">
        <v>3.46</v>
      </c>
      <c r="F8" s="119">
        <v>3.7</v>
      </c>
      <c r="G8" s="119">
        <v>6.13</v>
      </c>
      <c r="H8" s="119">
        <v>7.29</v>
      </c>
      <c r="I8" s="119">
        <v>8.02</v>
      </c>
      <c r="J8" s="119">
        <v>9.17</v>
      </c>
      <c r="K8" s="119">
        <v>5.8</v>
      </c>
      <c r="L8" s="119">
        <v>3.52</v>
      </c>
      <c r="M8" s="119">
        <v>3.09</v>
      </c>
      <c r="N8" s="118">
        <v>3.11</v>
      </c>
      <c r="O8" s="119">
        <v>2.5</v>
      </c>
      <c r="P8" s="119">
        <v>2.4900000000000002</v>
      </c>
      <c r="Q8" s="119">
        <v>3.91</v>
      </c>
      <c r="R8" s="119">
        <v>4.34</v>
      </c>
      <c r="S8" s="119">
        <v>5.28</v>
      </c>
      <c r="T8" s="119">
        <v>7.03</v>
      </c>
      <c r="U8" s="119">
        <v>7.71</v>
      </c>
      <c r="V8" s="119">
        <v>6.32</v>
      </c>
      <c r="W8" s="119">
        <v>3.11</v>
      </c>
      <c r="X8" s="119">
        <v>4.24</v>
      </c>
      <c r="Y8" s="119">
        <v>3.11</v>
      </c>
      <c r="Z8" s="118">
        <v>3.07</v>
      </c>
      <c r="AA8" s="134">
        <v>2.3199999999999998</v>
      </c>
      <c r="AB8" s="134">
        <v>2.71</v>
      </c>
      <c r="AC8" s="134">
        <v>3.54</v>
      </c>
      <c r="AD8" s="134">
        <v>3.49</v>
      </c>
      <c r="AE8" s="134">
        <v>5.64</v>
      </c>
      <c r="AF8" s="134">
        <v>6.72</v>
      </c>
      <c r="AG8" s="134">
        <v>8.5299999999999994</v>
      </c>
      <c r="AH8" s="134">
        <v>9.15</v>
      </c>
      <c r="AI8" s="134">
        <v>4.5599999999999996</v>
      </c>
      <c r="AJ8" s="134">
        <v>4.29</v>
      </c>
      <c r="AK8" s="134">
        <v>5.1100000000000003</v>
      </c>
      <c r="AL8" s="133">
        <v>3.04</v>
      </c>
      <c r="AM8" s="134">
        <v>2.72</v>
      </c>
      <c r="AN8" s="134">
        <v>3.3</v>
      </c>
      <c r="AO8" s="134">
        <v>3.2</v>
      </c>
      <c r="AP8" s="134">
        <v>4.2</v>
      </c>
      <c r="AQ8" s="134">
        <v>4.28</v>
      </c>
      <c r="AR8" s="134">
        <v>5.77</v>
      </c>
      <c r="AS8" s="134">
        <v>7.15</v>
      </c>
      <c r="AT8" s="134">
        <v>7.41</v>
      </c>
      <c r="AU8" s="134">
        <v>3.19</v>
      </c>
      <c r="AV8" s="134">
        <v>6.19</v>
      </c>
      <c r="AW8" s="134">
        <v>6.47</v>
      </c>
      <c r="AX8" s="133">
        <v>3.93</v>
      </c>
      <c r="AY8" s="134">
        <v>2.6</v>
      </c>
      <c r="AZ8" s="134">
        <v>2.65</v>
      </c>
      <c r="BA8" s="134">
        <v>3.42</v>
      </c>
      <c r="BB8" s="134">
        <v>4.84</v>
      </c>
      <c r="BC8" s="134">
        <v>6.62</v>
      </c>
      <c r="BD8" s="134">
        <v>4.96</v>
      </c>
      <c r="BE8" s="134">
        <v>5</v>
      </c>
      <c r="BF8" s="134">
        <v>3.49</v>
      </c>
      <c r="BG8" s="134">
        <v>3.7</v>
      </c>
      <c r="BH8" s="134">
        <v>3.37</v>
      </c>
      <c r="BI8" s="134">
        <v>3</v>
      </c>
      <c r="BJ8" s="133">
        <v>2.59</v>
      </c>
      <c r="BK8" s="134">
        <v>2.87</v>
      </c>
      <c r="BL8" s="134">
        <v>3.18</v>
      </c>
      <c r="BM8" s="134">
        <v>3.09</v>
      </c>
      <c r="BN8" s="134">
        <v>3.27</v>
      </c>
      <c r="BO8" s="134">
        <v>4.16</v>
      </c>
      <c r="BP8" s="134">
        <v>4.38</v>
      </c>
      <c r="BQ8" s="134">
        <v>4.7699999999999996</v>
      </c>
      <c r="BR8" s="134">
        <v>4.41</v>
      </c>
      <c r="BS8" s="134">
        <v>4.4800000000000004</v>
      </c>
      <c r="BT8" s="134">
        <v>5.53</v>
      </c>
      <c r="BU8" s="464">
        <v>3.5</v>
      </c>
      <c r="BV8" s="133">
        <v>4.16</v>
      </c>
      <c r="BW8" s="134">
        <v>3.5</v>
      </c>
      <c r="BX8" s="134">
        <v>3.82</v>
      </c>
      <c r="BY8" s="134">
        <v>4.18</v>
      </c>
      <c r="BZ8" s="134">
        <v>5.55</v>
      </c>
      <c r="CA8" s="134">
        <v>6.48</v>
      </c>
      <c r="CB8" s="134">
        <v>7.47</v>
      </c>
      <c r="CC8" s="134">
        <v>7.28</v>
      </c>
      <c r="CD8" s="134">
        <v>6.14</v>
      </c>
      <c r="CE8" s="134">
        <v>4.08</v>
      </c>
      <c r="CF8" s="134">
        <v>7.64</v>
      </c>
      <c r="CG8" s="134">
        <v>3.9</v>
      </c>
      <c r="CH8" s="521">
        <f>+IFERROR(CG8/CF8-1,"-")</f>
        <v>-0.48952879581151831</v>
      </c>
      <c r="CL8" s="143"/>
      <c r="CM8" s="143"/>
      <c r="CN8" s="143"/>
      <c r="CO8" s="143"/>
      <c r="CP8" s="143"/>
      <c r="CQ8" s="143"/>
    </row>
    <row r="9" spans="1:96">
      <c r="A9" s="132" t="s">
        <v>70</v>
      </c>
      <c r="B9" s="133">
        <v>3.9</v>
      </c>
      <c r="C9" s="134">
        <v>2.82</v>
      </c>
      <c r="D9" s="119">
        <v>2.74</v>
      </c>
      <c r="E9" s="119">
        <v>4.5999999999999996</v>
      </c>
      <c r="F9" s="119">
        <v>5.63</v>
      </c>
      <c r="G9" s="119">
        <v>4.8600000000000003</v>
      </c>
      <c r="H9" s="119">
        <v>5.37</v>
      </c>
      <c r="I9" s="119">
        <v>5.03</v>
      </c>
      <c r="J9" s="119">
        <v>3.33</v>
      </c>
      <c r="K9" s="119">
        <v>5.62</v>
      </c>
      <c r="L9" s="119">
        <v>5.12</v>
      </c>
      <c r="M9" s="119">
        <v>3.8</v>
      </c>
      <c r="N9" s="133">
        <v>3.34</v>
      </c>
      <c r="O9" s="134">
        <v>2.65</v>
      </c>
      <c r="P9" s="119">
        <v>3.21</v>
      </c>
      <c r="Q9" s="119">
        <v>3.69</v>
      </c>
      <c r="R9" s="119">
        <v>4.6100000000000003</v>
      </c>
      <c r="S9" s="119">
        <v>4.5199999999999996</v>
      </c>
      <c r="T9" s="119">
        <v>4.99</v>
      </c>
      <c r="U9" s="119">
        <v>3.95</v>
      </c>
      <c r="V9" s="119">
        <v>3.78</v>
      </c>
      <c r="W9" s="119">
        <v>3.1</v>
      </c>
      <c r="X9" s="119">
        <v>3.91</v>
      </c>
      <c r="Y9" s="119">
        <v>3.54</v>
      </c>
      <c r="Z9" s="118">
        <v>2.81</v>
      </c>
      <c r="AA9" s="134">
        <v>2.59</v>
      </c>
      <c r="AB9" s="134">
        <v>2.2999999999999998</v>
      </c>
      <c r="AC9" s="134">
        <v>3.05</v>
      </c>
      <c r="AD9" s="134">
        <v>3.58</v>
      </c>
      <c r="AE9" s="134">
        <v>3.55</v>
      </c>
      <c r="AF9" s="134">
        <v>4.2300000000000004</v>
      </c>
      <c r="AG9" s="134">
        <v>5.99</v>
      </c>
      <c r="AH9" s="134">
        <v>4.4000000000000004</v>
      </c>
      <c r="AI9" s="134">
        <v>4.63</v>
      </c>
      <c r="AJ9" s="134">
        <v>3.53</v>
      </c>
      <c r="AK9" s="134">
        <v>2.5099999999999998</v>
      </c>
      <c r="AL9" s="133">
        <v>2.92</v>
      </c>
      <c r="AM9" s="134">
        <v>2.13</v>
      </c>
      <c r="AN9" s="134">
        <v>2.2799999999999998</v>
      </c>
      <c r="AO9" s="134">
        <v>2.64</v>
      </c>
      <c r="AP9" s="134">
        <v>2.5299999999999998</v>
      </c>
      <c r="AQ9" s="134">
        <v>3.05</v>
      </c>
      <c r="AR9" s="134">
        <v>4.5999999999999996</v>
      </c>
      <c r="AS9" s="134">
        <v>4.22</v>
      </c>
      <c r="AT9" s="134">
        <v>4.92</v>
      </c>
      <c r="AU9" s="134">
        <v>4.79</v>
      </c>
      <c r="AV9" s="134">
        <v>3.12</v>
      </c>
      <c r="AW9" s="134">
        <v>3.23</v>
      </c>
      <c r="AX9" s="133">
        <v>3.33</v>
      </c>
      <c r="AY9" s="134">
        <v>2.7</v>
      </c>
      <c r="AZ9" s="134">
        <v>2.41</v>
      </c>
      <c r="BA9" s="134">
        <v>3.17</v>
      </c>
      <c r="BB9" s="134">
        <v>4.4800000000000004</v>
      </c>
      <c r="BC9" s="134">
        <v>5.56</v>
      </c>
      <c r="BD9" s="134">
        <v>3.43</v>
      </c>
      <c r="BE9" s="134">
        <v>5.6</v>
      </c>
      <c r="BF9" s="134">
        <v>4.34</v>
      </c>
      <c r="BG9" s="134">
        <v>4.7</v>
      </c>
      <c r="BH9" s="134">
        <v>5.19</v>
      </c>
      <c r="BI9" s="134">
        <v>3.6</v>
      </c>
      <c r="BJ9" s="133">
        <v>3.09</v>
      </c>
      <c r="BK9" s="134">
        <v>3.39</v>
      </c>
      <c r="BL9" s="134">
        <v>5.0599999999999996</v>
      </c>
      <c r="BM9" s="134">
        <v>4.09</v>
      </c>
      <c r="BN9" s="134">
        <v>3.07</v>
      </c>
      <c r="BO9" s="134">
        <v>3.43</v>
      </c>
      <c r="BP9" s="134">
        <v>3.4</v>
      </c>
      <c r="BQ9" s="134">
        <v>3.43</v>
      </c>
      <c r="BR9" s="134">
        <v>4.46</v>
      </c>
      <c r="BS9" s="134">
        <v>5.84</v>
      </c>
      <c r="BT9" s="134">
        <v>7.1</v>
      </c>
      <c r="BU9" s="464">
        <v>6.2</v>
      </c>
      <c r="BV9" s="133">
        <v>5</v>
      </c>
      <c r="BW9" s="134">
        <v>3.36</v>
      </c>
      <c r="BX9" s="134">
        <v>3.86</v>
      </c>
      <c r="BY9" s="134">
        <v>5.31</v>
      </c>
      <c r="BZ9" s="134">
        <v>6.2</v>
      </c>
      <c r="CA9" s="134">
        <v>5.0599999999999996</v>
      </c>
      <c r="CB9" s="134">
        <v>5.72</v>
      </c>
      <c r="CC9" s="134">
        <v>5.88</v>
      </c>
      <c r="CD9" s="134">
        <v>7.54</v>
      </c>
      <c r="CE9" s="134">
        <v>8.32</v>
      </c>
      <c r="CF9" s="134" t="s">
        <v>285</v>
      </c>
      <c r="CG9" s="134">
        <v>9.44</v>
      </c>
      <c r="CH9" s="521" t="str">
        <f t="shared" ref="CH9:CH17" si="0">+IFERROR(CG9/CF9-1,"-")</f>
        <v>-</v>
      </c>
      <c r="CL9" s="143"/>
      <c r="CM9" s="143"/>
      <c r="CN9" s="143"/>
      <c r="CO9" s="143"/>
      <c r="CP9" s="143"/>
      <c r="CQ9" s="143"/>
    </row>
    <row r="10" spans="1:96">
      <c r="A10" s="132" t="s">
        <v>95</v>
      </c>
      <c r="B10" s="118">
        <v>9.23</v>
      </c>
      <c r="C10" s="119">
        <v>9.18</v>
      </c>
      <c r="D10" s="119">
        <v>9.02</v>
      </c>
      <c r="E10" s="119">
        <v>11.9</v>
      </c>
      <c r="F10" s="119">
        <v>12.42</v>
      </c>
      <c r="G10" s="119">
        <v>13.82</v>
      </c>
      <c r="H10" s="119">
        <v>11.71</v>
      </c>
      <c r="I10" s="119">
        <v>12.5</v>
      </c>
      <c r="J10" s="119">
        <v>12.29</v>
      </c>
      <c r="K10" s="119">
        <v>11.38</v>
      </c>
      <c r="L10" s="119">
        <v>10.47</v>
      </c>
      <c r="M10" s="119">
        <v>9.11</v>
      </c>
      <c r="N10" s="118">
        <v>10.97</v>
      </c>
      <c r="O10" s="119">
        <v>10.92</v>
      </c>
      <c r="P10" s="119">
        <v>10.25</v>
      </c>
      <c r="Q10" s="119">
        <v>8.1300000000000008</v>
      </c>
      <c r="R10" s="119">
        <v>11.15</v>
      </c>
      <c r="S10" s="119">
        <v>9.56</v>
      </c>
      <c r="T10" s="119">
        <v>11</v>
      </c>
      <c r="U10" s="119">
        <v>10.6</v>
      </c>
      <c r="V10" s="119">
        <v>12.51</v>
      </c>
      <c r="W10" s="119">
        <v>11.79</v>
      </c>
      <c r="X10" s="119">
        <v>11.45</v>
      </c>
      <c r="Y10" s="119">
        <v>9.84</v>
      </c>
      <c r="Z10" s="118">
        <v>10.47</v>
      </c>
      <c r="AA10" s="134">
        <v>9.2200000000000006</v>
      </c>
      <c r="AB10" s="134">
        <v>9.24</v>
      </c>
      <c r="AC10" s="134">
        <v>9.9700000000000006</v>
      </c>
      <c r="AD10" s="134">
        <v>9.93</v>
      </c>
      <c r="AE10" s="134">
        <v>10.75</v>
      </c>
      <c r="AF10" s="134">
        <v>11.89</v>
      </c>
      <c r="AG10" s="134">
        <v>14.12</v>
      </c>
      <c r="AH10" s="134">
        <v>14.16</v>
      </c>
      <c r="AI10" s="134">
        <v>15.4</v>
      </c>
      <c r="AJ10" s="134">
        <v>13.02</v>
      </c>
      <c r="AK10" s="134">
        <v>12.88</v>
      </c>
      <c r="AL10" s="133">
        <v>13.23</v>
      </c>
      <c r="AM10" s="134">
        <v>11.77</v>
      </c>
      <c r="AN10" s="134">
        <v>10.32</v>
      </c>
      <c r="AO10" s="134">
        <v>15.64</v>
      </c>
      <c r="AP10" s="134">
        <v>16.28</v>
      </c>
      <c r="AQ10" s="134">
        <v>17.329999999999998</v>
      </c>
      <c r="AR10" s="134">
        <v>18.3</v>
      </c>
      <c r="AS10" s="134">
        <v>17.95</v>
      </c>
      <c r="AT10" s="134">
        <v>17.579999999999998</v>
      </c>
      <c r="AU10" s="134">
        <v>16.3</v>
      </c>
      <c r="AV10" s="134">
        <v>15.73</v>
      </c>
      <c r="AW10" s="134">
        <v>15.31</v>
      </c>
      <c r="AX10" s="133">
        <v>13.92</v>
      </c>
      <c r="AY10" s="134">
        <v>14</v>
      </c>
      <c r="AZ10" s="134">
        <v>12.89</v>
      </c>
      <c r="BA10" s="134">
        <v>12.16</v>
      </c>
      <c r="BB10" s="134">
        <v>16.12</v>
      </c>
      <c r="BC10" s="134">
        <v>19.13</v>
      </c>
      <c r="BD10" s="134">
        <v>18.079999999999998</v>
      </c>
      <c r="BE10" s="134">
        <v>17.8</v>
      </c>
      <c r="BF10" s="134">
        <v>18</v>
      </c>
      <c r="BG10" s="134">
        <v>18</v>
      </c>
      <c r="BH10" s="134">
        <v>16.5</v>
      </c>
      <c r="BI10" s="134">
        <v>14.7</v>
      </c>
      <c r="BJ10" s="133">
        <v>12.88</v>
      </c>
      <c r="BK10" s="134">
        <v>14.14</v>
      </c>
      <c r="BL10" s="134">
        <v>13.72</v>
      </c>
      <c r="BM10" s="134">
        <v>13.77</v>
      </c>
      <c r="BN10" s="134">
        <v>10.14</v>
      </c>
      <c r="BO10" s="134">
        <v>12.03</v>
      </c>
      <c r="BP10" s="134">
        <v>13.42</v>
      </c>
      <c r="BQ10" s="134">
        <v>9.6199999999999992</v>
      </c>
      <c r="BR10" s="134">
        <v>12.2</v>
      </c>
      <c r="BS10" s="134">
        <v>12.76</v>
      </c>
      <c r="BT10" s="134">
        <v>13.9</v>
      </c>
      <c r="BU10" s="464">
        <v>12.8</v>
      </c>
      <c r="BV10" s="133">
        <v>15.07</v>
      </c>
      <c r="BW10" s="134">
        <v>13.56</v>
      </c>
      <c r="BX10" s="134">
        <v>11.99</v>
      </c>
      <c r="BY10" s="134">
        <v>14.41</v>
      </c>
      <c r="BZ10" s="134">
        <v>16.010000000000002</v>
      </c>
      <c r="CA10" s="134">
        <v>15.43</v>
      </c>
      <c r="CB10" s="134">
        <v>17.920000000000002</v>
      </c>
      <c r="CC10" s="134">
        <v>14.06</v>
      </c>
      <c r="CD10" s="134">
        <v>14.22</v>
      </c>
      <c r="CE10" s="134">
        <v>13.42</v>
      </c>
      <c r="CF10" s="134">
        <v>14.11</v>
      </c>
      <c r="CG10" s="134">
        <v>12.64</v>
      </c>
      <c r="CH10" s="521">
        <f t="shared" si="0"/>
        <v>-0.10418143160878801</v>
      </c>
      <c r="CL10" s="143"/>
      <c r="CM10" s="143"/>
      <c r="CN10" s="143"/>
      <c r="CO10" s="143"/>
      <c r="CP10" s="143"/>
      <c r="CQ10" s="143"/>
    </row>
    <row r="11" spans="1:96">
      <c r="A11" s="132" t="s">
        <v>71</v>
      </c>
      <c r="B11" s="118">
        <v>4.01</v>
      </c>
      <c r="C11" s="119">
        <v>3.29</v>
      </c>
      <c r="D11" s="119">
        <v>3.88</v>
      </c>
      <c r="E11" s="119">
        <v>5.42</v>
      </c>
      <c r="F11" s="119">
        <v>4.8499999999999996</v>
      </c>
      <c r="G11" s="119">
        <v>4.0999999999999996</v>
      </c>
      <c r="H11" s="119">
        <v>3.54</v>
      </c>
      <c r="I11" s="119">
        <v>3.2</v>
      </c>
      <c r="J11" s="119">
        <v>3.9</v>
      </c>
      <c r="K11" s="119">
        <v>3.91</v>
      </c>
      <c r="L11" s="119">
        <v>4.42</v>
      </c>
      <c r="M11" s="119">
        <v>5</v>
      </c>
      <c r="N11" s="118">
        <v>3.39</v>
      </c>
      <c r="O11" s="119">
        <v>2.33</v>
      </c>
      <c r="P11" s="119">
        <v>3.91</v>
      </c>
      <c r="Q11" s="119">
        <v>5.35</v>
      </c>
      <c r="R11" s="119">
        <v>4.97</v>
      </c>
      <c r="S11" s="119">
        <v>4.08</v>
      </c>
      <c r="T11" s="119">
        <v>4.5599999999999996</v>
      </c>
      <c r="U11" s="119">
        <v>4.05</v>
      </c>
      <c r="V11" s="119">
        <v>3.8</v>
      </c>
      <c r="W11" s="119">
        <v>4.1500000000000004</v>
      </c>
      <c r="X11" s="119">
        <v>4.2</v>
      </c>
      <c r="Y11" s="119">
        <v>3.81</v>
      </c>
      <c r="Z11" s="118">
        <v>3.85</v>
      </c>
      <c r="AA11" s="134">
        <v>2.37</v>
      </c>
      <c r="AB11" s="134">
        <v>4.03</v>
      </c>
      <c r="AC11" s="134">
        <v>4.05</v>
      </c>
      <c r="AD11" s="134">
        <v>4.2</v>
      </c>
      <c r="AE11" s="134">
        <v>4.0199999999999996</v>
      </c>
      <c r="AF11" s="134">
        <v>4.66</v>
      </c>
      <c r="AG11" s="134">
        <v>6.49</v>
      </c>
      <c r="AH11" s="134">
        <v>4.8899999999999997</v>
      </c>
      <c r="AI11" s="134">
        <v>5.56</v>
      </c>
      <c r="AJ11" s="134">
        <v>5.0999999999999996</v>
      </c>
      <c r="AK11" s="134">
        <v>3.47</v>
      </c>
      <c r="AL11" s="133">
        <v>2.3199999999999998</v>
      </c>
      <c r="AM11" s="134">
        <v>2.5099999999999998</v>
      </c>
      <c r="AN11" s="134">
        <v>2.67</v>
      </c>
      <c r="AO11" s="134">
        <v>3.93</v>
      </c>
      <c r="AP11" s="134">
        <v>3.61</v>
      </c>
      <c r="AQ11" s="134">
        <v>2.95</v>
      </c>
      <c r="AR11" s="134">
        <v>4.8600000000000003</v>
      </c>
      <c r="AS11" s="134">
        <v>4.93</v>
      </c>
      <c r="AT11" s="134">
        <v>5.42</v>
      </c>
      <c r="AU11" s="134">
        <v>6.25</v>
      </c>
      <c r="AV11" s="134">
        <v>2.95</v>
      </c>
      <c r="AW11" s="134">
        <v>3.55</v>
      </c>
      <c r="AX11" s="133">
        <v>3.03</v>
      </c>
      <c r="AY11" s="134">
        <v>2.5</v>
      </c>
      <c r="AZ11" s="134">
        <v>2.89</v>
      </c>
      <c r="BA11" s="134">
        <v>4.07</v>
      </c>
      <c r="BB11" s="134">
        <v>5.07</v>
      </c>
      <c r="BC11" s="134">
        <v>5.5</v>
      </c>
      <c r="BD11" s="134">
        <v>4.24</v>
      </c>
      <c r="BE11" s="134">
        <v>4.3</v>
      </c>
      <c r="BF11" s="134">
        <v>3.3</v>
      </c>
      <c r="BG11" s="134">
        <v>6.03</v>
      </c>
      <c r="BH11" s="134">
        <v>4.82</v>
      </c>
      <c r="BI11" s="134">
        <v>3.4</v>
      </c>
      <c r="BJ11" s="133">
        <v>5.73</v>
      </c>
      <c r="BK11" s="134">
        <v>6.13</v>
      </c>
      <c r="BL11" s="134">
        <v>6.54</v>
      </c>
      <c r="BM11" s="134">
        <v>3.49</v>
      </c>
      <c r="BN11" s="134">
        <v>3.03</v>
      </c>
      <c r="BO11" s="134">
        <v>4.33</v>
      </c>
      <c r="BP11" s="134">
        <v>2.4</v>
      </c>
      <c r="BQ11" s="134">
        <v>2.44</v>
      </c>
      <c r="BR11" s="134">
        <v>4.13</v>
      </c>
      <c r="BS11" s="134">
        <v>5.53</v>
      </c>
      <c r="BT11" s="134">
        <v>5.77</v>
      </c>
      <c r="BU11" s="464">
        <v>5</v>
      </c>
      <c r="BV11" s="133">
        <v>3.9</v>
      </c>
      <c r="BW11" s="134">
        <v>3.26</v>
      </c>
      <c r="BX11" s="134">
        <v>3.61</v>
      </c>
      <c r="BY11" s="134">
        <v>5.44</v>
      </c>
      <c r="BZ11" s="134">
        <v>5.51</v>
      </c>
      <c r="CA11" s="134">
        <v>5.73</v>
      </c>
      <c r="CB11" s="134">
        <v>6.65</v>
      </c>
      <c r="CC11" s="134">
        <v>4.0199999999999996</v>
      </c>
      <c r="CD11" s="134">
        <v>5.4</v>
      </c>
      <c r="CE11" s="134">
        <v>6.18</v>
      </c>
      <c r="CF11" s="134">
        <v>7.53</v>
      </c>
      <c r="CG11" s="134">
        <v>5.42</v>
      </c>
      <c r="CH11" s="521">
        <f t="shared" si="0"/>
        <v>-0.28021248339973448</v>
      </c>
      <c r="CL11" s="143"/>
      <c r="CM11" s="143"/>
      <c r="CN11" s="143"/>
      <c r="CO11" s="143"/>
      <c r="CP11" s="143"/>
      <c r="CQ11" s="143"/>
    </row>
    <row r="12" spans="1:96">
      <c r="A12" s="132" t="s">
        <v>89</v>
      </c>
      <c r="B12" s="118">
        <v>3.6</v>
      </c>
      <c r="C12" s="119">
        <v>3.41</v>
      </c>
      <c r="D12" s="119">
        <v>3.46</v>
      </c>
      <c r="E12" s="119">
        <v>4.05</v>
      </c>
      <c r="F12" s="119">
        <v>4.6100000000000003</v>
      </c>
      <c r="G12" s="119">
        <v>5.44</v>
      </c>
      <c r="H12" s="119">
        <v>4.9800000000000004</v>
      </c>
      <c r="I12" s="119">
        <v>4.59</v>
      </c>
      <c r="J12" s="119">
        <v>3.44</v>
      </c>
      <c r="K12" s="119">
        <v>5.54</v>
      </c>
      <c r="L12" s="119">
        <v>4.46</v>
      </c>
      <c r="M12" s="119">
        <v>3.72</v>
      </c>
      <c r="N12" s="118">
        <v>3.49</v>
      </c>
      <c r="O12" s="119">
        <v>3.49</v>
      </c>
      <c r="P12" s="119">
        <v>4.4000000000000004</v>
      </c>
      <c r="Q12" s="119">
        <v>4.51</v>
      </c>
      <c r="R12" s="119">
        <v>4.7699999999999996</v>
      </c>
      <c r="S12" s="119">
        <v>4.8899999999999997</v>
      </c>
      <c r="T12" s="119">
        <v>6.25</v>
      </c>
      <c r="U12" s="119">
        <v>5.35</v>
      </c>
      <c r="V12" s="119">
        <v>6.37</v>
      </c>
      <c r="W12" s="119">
        <v>4.6500000000000004</v>
      </c>
      <c r="X12" s="119">
        <v>7.05</v>
      </c>
      <c r="Y12" s="119">
        <v>5.67</v>
      </c>
      <c r="Z12" s="118">
        <v>6.02</v>
      </c>
      <c r="AA12" s="134">
        <v>4.5999999999999996</v>
      </c>
      <c r="AB12" s="134">
        <v>4.9000000000000004</v>
      </c>
      <c r="AC12" s="134">
        <v>4.71</v>
      </c>
      <c r="AD12" s="134">
        <v>5.3</v>
      </c>
      <c r="AE12" s="134">
        <v>7.63</v>
      </c>
      <c r="AF12" s="134">
        <v>7.24</v>
      </c>
      <c r="AG12" s="134">
        <v>7.92</v>
      </c>
      <c r="AH12" s="134">
        <v>9.31</v>
      </c>
      <c r="AI12" s="134">
        <v>8.0299999999999994</v>
      </c>
      <c r="AJ12" s="134">
        <v>7.58</v>
      </c>
      <c r="AK12" s="134">
        <v>6.35</v>
      </c>
      <c r="AL12" s="133">
        <v>5.24</v>
      </c>
      <c r="AM12" s="134">
        <v>5.05</v>
      </c>
      <c r="AN12" s="134">
        <v>5.85</v>
      </c>
      <c r="AO12" s="134">
        <v>8.35</v>
      </c>
      <c r="AP12" s="134">
        <v>8.49</v>
      </c>
      <c r="AQ12" s="134">
        <v>8.15</v>
      </c>
      <c r="AR12" s="134">
        <v>8.92</v>
      </c>
      <c r="AS12" s="134">
        <v>8.92</v>
      </c>
      <c r="AT12" s="134">
        <v>8.3699999999999992</v>
      </c>
      <c r="AU12" s="134">
        <v>8.49</v>
      </c>
      <c r="AV12" s="134">
        <v>8.75</v>
      </c>
      <c r="AW12" s="134">
        <v>8.43</v>
      </c>
      <c r="AX12" s="133">
        <v>7.45</v>
      </c>
      <c r="AY12" s="134">
        <v>6.8</v>
      </c>
      <c r="AZ12" s="134">
        <v>7.18</v>
      </c>
      <c r="BA12" s="134">
        <v>8.42</v>
      </c>
      <c r="BB12" s="134">
        <v>8.32</v>
      </c>
      <c r="BC12" s="134">
        <v>8.76</v>
      </c>
      <c r="BD12" s="134">
        <v>8.33</v>
      </c>
      <c r="BE12" s="134">
        <v>7.1</v>
      </c>
      <c r="BF12" s="134">
        <v>6.31</v>
      </c>
      <c r="BG12" s="134">
        <v>6.39</v>
      </c>
      <c r="BH12" s="134">
        <v>6.73</v>
      </c>
      <c r="BI12" s="134">
        <v>6.8</v>
      </c>
      <c r="BJ12" s="133">
        <v>6.45</v>
      </c>
      <c r="BK12" s="134">
        <v>5.37</v>
      </c>
      <c r="BL12" s="134">
        <v>5.61</v>
      </c>
      <c r="BM12" s="134">
        <v>5.79</v>
      </c>
      <c r="BN12" s="134">
        <v>6.22</v>
      </c>
      <c r="BO12" s="134">
        <v>7.05</v>
      </c>
      <c r="BP12" s="134">
        <v>7.66</v>
      </c>
      <c r="BQ12" s="134">
        <v>7.82</v>
      </c>
      <c r="BR12" s="134">
        <v>7.78</v>
      </c>
      <c r="BS12" s="134">
        <v>7.36</v>
      </c>
      <c r="BT12" s="134">
        <v>8.1999999999999993</v>
      </c>
      <c r="BU12" s="464">
        <v>6.7</v>
      </c>
      <c r="BV12" s="133">
        <v>6.54</v>
      </c>
      <c r="BW12" s="134">
        <v>6.3</v>
      </c>
      <c r="BX12" s="134">
        <v>6.91</v>
      </c>
      <c r="BY12" s="134">
        <v>10.199999999999999</v>
      </c>
      <c r="BZ12" s="134">
        <v>9.2799999999999994</v>
      </c>
      <c r="CA12" s="134">
        <v>9.8000000000000007</v>
      </c>
      <c r="CB12" s="134">
        <v>11.21</v>
      </c>
      <c r="CC12" s="134">
        <v>10.46</v>
      </c>
      <c r="CD12" s="134">
        <v>10.77</v>
      </c>
      <c r="CE12" s="134">
        <v>10.35</v>
      </c>
      <c r="CF12" s="134">
        <v>10.47</v>
      </c>
      <c r="CG12" s="134">
        <v>8.39</v>
      </c>
      <c r="CH12" s="521">
        <f t="shared" si="0"/>
        <v>-0.19866284622731611</v>
      </c>
      <c r="CL12" s="143"/>
      <c r="CM12" s="143"/>
      <c r="CN12" s="143"/>
      <c r="CO12" s="143"/>
      <c r="CP12" s="143"/>
      <c r="CQ12" s="143"/>
    </row>
    <row r="13" spans="1:96">
      <c r="A13" s="132" t="s">
        <v>99</v>
      </c>
      <c r="B13" s="118">
        <v>2.75</v>
      </c>
      <c r="C13" s="119">
        <v>2.34</v>
      </c>
      <c r="D13" s="119">
        <v>2.21</v>
      </c>
      <c r="E13" s="119">
        <v>4</v>
      </c>
      <c r="F13" s="119">
        <v>2</v>
      </c>
      <c r="G13" s="119">
        <v>3.89</v>
      </c>
      <c r="H13" s="119">
        <v>3.09</v>
      </c>
      <c r="I13" s="119">
        <v>2.65</v>
      </c>
      <c r="J13" s="119">
        <v>2</v>
      </c>
      <c r="K13" s="119">
        <v>3.11</v>
      </c>
      <c r="L13" s="119">
        <v>2.9</v>
      </c>
      <c r="M13" s="119">
        <v>2.67</v>
      </c>
      <c r="N13" s="118">
        <v>3.03</v>
      </c>
      <c r="O13" s="119">
        <v>2.56</v>
      </c>
      <c r="P13" s="119">
        <v>2.68</v>
      </c>
      <c r="Q13" s="119">
        <v>3.05</v>
      </c>
      <c r="R13" s="119">
        <v>0</v>
      </c>
      <c r="S13" s="119">
        <v>0</v>
      </c>
      <c r="T13" s="119">
        <v>3.86</v>
      </c>
      <c r="U13" s="119">
        <v>3.46</v>
      </c>
      <c r="V13" s="119">
        <v>3.85</v>
      </c>
      <c r="W13" s="119">
        <v>2.75</v>
      </c>
      <c r="X13" s="119">
        <v>3.95</v>
      </c>
      <c r="Y13" s="119">
        <v>4.25</v>
      </c>
      <c r="Z13" s="118">
        <v>4.4000000000000004</v>
      </c>
      <c r="AA13" s="134">
        <v>3.95</v>
      </c>
      <c r="AB13" s="134">
        <v>3.73</v>
      </c>
      <c r="AC13" s="134">
        <v>4.25</v>
      </c>
      <c r="AD13" s="134">
        <v>4.29</v>
      </c>
      <c r="AE13" s="134">
        <v>4.5</v>
      </c>
      <c r="AF13" s="134">
        <v>3.66</v>
      </c>
      <c r="AG13" s="134">
        <v>3.99</v>
      </c>
      <c r="AH13" s="134">
        <v>3.03</v>
      </c>
      <c r="AI13" s="134">
        <v>2.84</v>
      </c>
      <c r="AJ13" s="134">
        <v>4.2</v>
      </c>
      <c r="AK13" s="134">
        <v>4.3899999999999997</v>
      </c>
      <c r="AL13" s="133">
        <v>3.5</v>
      </c>
      <c r="AM13" s="134">
        <v>3.5</v>
      </c>
      <c r="AN13" s="134">
        <v>3.56</v>
      </c>
      <c r="AO13" s="134">
        <v>3.75</v>
      </c>
      <c r="AP13" s="134">
        <v>3.85</v>
      </c>
      <c r="AQ13" s="134">
        <v>3.78</v>
      </c>
      <c r="AR13" s="134">
        <v>3.75</v>
      </c>
      <c r="AS13" s="134">
        <v>3.82</v>
      </c>
      <c r="AT13" s="134">
        <v>3.91</v>
      </c>
      <c r="AU13" s="134">
        <v>4.05</v>
      </c>
      <c r="AV13" s="134">
        <v>3.73</v>
      </c>
      <c r="AW13" s="134">
        <v>3.25</v>
      </c>
      <c r="AX13" s="133">
        <v>3.42</v>
      </c>
      <c r="AY13" s="134">
        <v>3.8</v>
      </c>
      <c r="AZ13" s="134">
        <v>3.97</v>
      </c>
      <c r="BA13" s="134">
        <v>4</v>
      </c>
      <c r="BB13" s="134">
        <v>4</v>
      </c>
      <c r="BC13" s="134">
        <v>4.5</v>
      </c>
      <c r="BD13" s="134">
        <v>5.15</v>
      </c>
      <c r="BE13" s="134">
        <v>5</v>
      </c>
      <c r="BF13" s="134">
        <v>4.66</v>
      </c>
      <c r="BG13" s="134">
        <v>2.78</v>
      </c>
      <c r="BH13" s="134">
        <v>2.58</v>
      </c>
      <c r="BI13" s="134">
        <v>2.2999999999999998</v>
      </c>
      <c r="BJ13" s="133">
        <v>2.4700000000000002</v>
      </c>
      <c r="BK13" s="134">
        <v>3.33</v>
      </c>
      <c r="BL13" s="134">
        <v>3.35</v>
      </c>
      <c r="BM13" s="134">
        <v>3.75</v>
      </c>
      <c r="BN13" s="134">
        <v>3.93</v>
      </c>
      <c r="BO13" s="134">
        <v>4.13</v>
      </c>
      <c r="BP13" s="134">
        <v>3.97</v>
      </c>
      <c r="BQ13" s="134">
        <v>6.5</v>
      </c>
      <c r="BR13" s="134">
        <v>6.09</v>
      </c>
      <c r="BS13" s="134">
        <v>4.74</v>
      </c>
      <c r="BT13" s="134">
        <v>4.84</v>
      </c>
      <c r="BU13" s="464">
        <v>5</v>
      </c>
      <c r="BV13" s="133">
        <v>4.45</v>
      </c>
      <c r="BW13" s="134">
        <v>3.83</v>
      </c>
      <c r="BX13" s="134">
        <v>4.01</v>
      </c>
      <c r="BY13" s="134">
        <v>4.25</v>
      </c>
      <c r="BZ13" s="134">
        <v>5.92</v>
      </c>
      <c r="CA13" s="134">
        <v>6.67</v>
      </c>
      <c r="CB13" s="134">
        <v>5.04</v>
      </c>
      <c r="CC13" s="134">
        <v>4.46</v>
      </c>
      <c r="CD13" s="134">
        <v>6.06</v>
      </c>
      <c r="CE13" s="134">
        <v>5.38</v>
      </c>
      <c r="CF13" s="134">
        <v>5.49</v>
      </c>
      <c r="CG13" s="134">
        <v>5.53</v>
      </c>
      <c r="CH13" s="521">
        <f t="shared" si="0"/>
        <v>7.2859744990891873E-3</v>
      </c>
      <c r="CL13" s="143"/>
      <c r="CM13" s="143"/>
      <c r="CN13" s="143"/>
      <c r="CO13" s="143"/>
      <c r="CP13" s="143"/>
      <c r="CQ13" s="143"/>
    </row>
    <row r="14" spans="1:96">
      <c r="A14" s="132" t="s">
        <v>82</v>
      </c>
      <c r="B14" s="118">
        <v>2.1</v>
      </c>
      <c r="C14" s="119">
        <v>2.0699999999999998</v>
      </c>
      <c r="D14" s="119">
        <v>2.0499999999999998</v>
      </c>
      <c r="E14" s="119">
        <v>2.7</v>
      </c>
      <c r="F14" s="119">
        <v>2.4500000000000002</v>
      </c>
      <c r="G14" s="119">
        <v>3.54</v>
      </c>
      <c r="H14" s="119">
        <v>2.66</v>
      </c>
      <c r="I14" s="119">
        <v>2.56</v>
      </c>
      <c r="J14" s="119">
        <v>2.5299999999999998</v>
      </c>
      <c r="K14" s="119">
        <v>3.85</v>
      </c>
      <c r="L14" s="119">
        <v>3.75</v>
      </c>
      <c r="M14" s="119">
        <v>3.29</v>
      </c>
      <c r="N14" s="118">
        <v>2.61</v>
      </c>
      <c r="O14" s="119">
        <v>2.97</v>
      </c>
      <c r="P14" s="119">
        <v>3.05</v>
      </c>
      <c r="Q14" s="119">
        <v>2.98</v>
      </c>
      <c r="R14" s="119">
        <v>2.77</v>
      </c>
      <c r="S14" s="119">
        <v>2.5099999999999998</v>
      </c>
      <c r="T14" s="119">
        <v>2.82</v>
      </c>
      <c r="U14" s="119">
        <v>2.68</v>
      </c>
      <c r="V14" s="119">
        <v>3.88</v>
      </c>
      <c r="W14" s="119">
        <v>3.68</v>
      </c>
      <c r="X14" s="119">
        <v>3.77</v>
      </c>
      <c r="Y14" s="119">
        <v>3.53</v>
      </c>
      <c r="Z14" s="118">
        <v>3</v>
      </c>
      <c r="AA14" s="134">
        <v>2.52</v>
      </c>
      <c r="AB14" s="134">
        <v>2.83</v>
      </c>
      <c r="AC14" s="134">
        <v>2.9</v>
      </c>
      <c r="AD14" s="134">
        <v>3.08</v>
      </c>
      <c r="AE14" s="134">
        <v>3.15</v>
      </c>
      <c r="AF14" s="134">
        <v>3.66</v>
      </c>
      <c r="AG14" s="134">
        <v>4.13</v>
      </c>
      <c r="AH14" s="134">
        <v>4.74</v>
      </c>
      <c r="AI14" s="134">
        <v>4.57</v>
      </c>
      <c r="AJ14" s="134">
        <v>3.54</v>
      </c>
      <c r="AK14" s="134">
        <v>3.19</v>
      </c>
      <c r="AL14" s="133">
        <v>2.96</v>
      </c>
      <c r="AM14" s="134">
        <v>2.81</v>
      </c>
      <c r="AN14" s="134">
        <v>3.02</v>
      </c>
      <c r="AO14" s="134">
        <v>3.3</v>
      </c>
      <c r="AP14" s="134">
        <v>3.22</v>
      </c>
      <c r="AQ14" s="134">
        <v>3.73</v>
      </c>
      <c r="AR14" s="134">
        <v>4.6100000000000003</v>
      </c>
      <c r="AS14" s="134">
        <v>4</v>
      </c>
      <c r="AT14" s="134">
        <v>4.66</v>
      </c>
      <c r="AU14" s="134">
        <v>4.625</v>
      </c>
      <c r="AV14" s="134">
        <v>4.58</v>
      </c>
      <c r="AW14" s="134">
        <v>4.58</v>
      </c>
      <c r="AX14" s="133">
        <v>4.4800000000000004</v>
      </c>
      <c r="AY14" s="134">
        <v>3.4</v>
      </c>
      <c r="AZ14" s="134">
        <v>4.07</v>
      </c>
      <c r="BA14" s="134">
        <v>4.07</v>
      </c>
      <c r="BB14" s="134">
        <v>4.26</v>
      </c>
      <c r="BC14" s="134">
        <v>5.28</v>
      </c>
      <c r="BD14" s="134">
        <v>5.54</v>
      </c>
      <c r="BE14" s="134">
        <v>5.8</v>
      </c>
      <c r="BF14" s="134">
        <v>4.7300000000000004</v>
      </c>
      <c r="BG14" s="134">
        <v>5.26</v>
      </c>
      <c r="BH14" s="134">
        <v>5.14</v>
      </c>
      <c r="BI14" s="134">
        <v>4.5</v>
      </c>
      <c r="BJ14" s="133">
        <v>4.8099999999999996</v>
      </c>
      <c r="BK14" s="134">
        <v>5.43</v>
      </c>
      <c r="BL14" s="134">
        <v>5.05</v>
      </c>
      <c r="BM14" s="134">
        <v>4.4000000000000004</v>
      </c>
      <c r="BN14" s="134">
        <v>3.57</v>
      </c>
      <c r="BO14" s="134">
        <v>3.15</v>
      </c>
      <c r="BP14" s="134">
        <v>3.82</v>
      </c>
      <c r="BQ14" s="134">
        <v>3.84</v>
      </c>
      <c r="BR14" s="134">
        <v>4.34</v>
      </c>
      <c r="BS14" s="134">
        <v>4.75</v>
      </c>
      <c r="BT14" s="134">
        <v>5.0199999999999996</v>
      </c>
      <c r="BU14" s="464">
        <v>4.0999999999999996</v>
      </c>
      <c r="BV14" s="133">
        <v>4.4000000000000004</v>
      </c>
      <c r="BW14" s="134">
        <v>4.58</v>
      </c>
      <c r="BX14" s="134">
        <v>5.82</v>
      </c>
      <c r="BY14" s="134">
        <v>6.45</v>
      </c>
      <c r="BZ14" s="134">
        <v>6.25</v>
      </c>
      <c r="CA14" s="134">
        <v>6.75</v>
      </c>
      <c r="CB14" s="134">
        <v>6.91</v>
      </c>
      <c r="CC14" s="134">
        <v>6.73</v>
      </c>
      <c r="CD14" s="134">
        <v>6.82</v>
      </c>
      <c r="CE14" s="134">
        <v>7.08</v>
      </c>
      <c r="CF14" s="134">
        <v>7.49</v>
      </c>
      <c r="CG14" s="134">
        <v>6.1</v>
      </c>
      <c r="CH14" s="521">
        <f t="shared" si="0"/>
        <v>-0.18558077436582121</v>
      </c>
      <c r="CL14" s="143"/>
      <c r="CM14" s="143"/>
      <c r="CN14" s="143"/>
      <c r="CO14" s="143"/>
      <c r="CP14" s="143"/>
      <c r="CQ14" s="143"/>
    </row>
    <row r="15" spans="1:96">
      <c r="A15" s="132" t="s">
        <v>83</v>
      </c>
      <c r="B15" s="118">
        <v>6.39</v>
      </c>
      <c r="C15" s="119">
        <v>6.6</v>
      </c>
      <c r="D15" s="119">
        <v>6.45</v>
      </c>
      <c r="E15" s="119">
        <v>5.33</v>
      </c>
      <c r="F15" s="119">
        <v>4.5599999999999996</v>
      </c>
      <c r="G15" s="119">
        <v>5.42</v>
      </c>
      <c r="H15" s="119">
        <v>4.8099999999999996</v>
      </c>
      <c r="I15" s="119">
        <v>3.92</v>
      </c>
      <c r="J15" s="119">
        <v>4.5999999999999996</v>
      </c>
      <c r="K15" s="119">
        <v>5.43</v>
      </c>
      <c r="L15" s="119">
        <v>5.75</v>
      </c>
      <c r="M15" s="119">
        <v>4.5</v>
      </c>
      <c r="N15" s="118">
        <v>4.47</v>
      </c>
      <c r="O15" s="119">
        <v>4.4400000000000004</v>
      </c>
      <c r="P15" s="119">
        <v>4.55</v>
      </c>
      <c r="Q15" s="119">
        <v>5.52</v>
      </c>
      <c r="R15" s="119">
        <v>5.15</v>
      </c>
      <c r="S15" s="119">
        <v>6.09</v>
      </c>
      <c r="T15" s="119">
        <v>4.08</v>
      </c>
      <c r="U15" s="119">
        <v>3.12</v>
      </c>
      <c r="V15" s="119">
        <v>3.68</v>
      </c>
      <c r="W15" s="119">
        <v>3.77</v>
      </c>
      <c r="X15" s="119">
        <v>4.46</v>
      </c>
      <c r="Y15" s="119">
        <v>5.0599999999999996</v>
      </c>
      <c r="Z15" s="118">
        <v>4.5999999999999996</v>
      </c>
      <c r="AA15" s="134">
        <v>4.97</v>
      </c>
      <c r="AB15" s="134">
        <v>4.0999999999999996</v>
      </c>
      <c r="AC15" s="134">
        <v>4.95</v>
      </c>
      <c r="AD15" s="134">
        <v>5.16</v>
      </c>
      <c r="AE15" s="134">
        <v>5.57</v>
      </c>
      <c r="AF15" s="134">
        <v>5.71</v>
      </c>
      <c r="AG15" s="134">
        <v>4.5</v>
      </c>
      <c r="AH15" s="134">
        <v>4.71</v>
      </c>
      <c r="AI15" s="134">
        <v>4.8600000000000003</v>
      </c>
      <c r="AJ15" s="134">
        <v>4.79</v>
      </c>
      <c r="AK15" s="134">
        <v>4.47</v>
      </c>
      <c r="AL15" s="133">
        <v>4.58</v>
      </c>
      <c r="AM15" s="134">
        <v>4.55</v>
      </c>
      <c r="AN15" s="134">
        <v>4.5</v>
      </c>
      <c r="AO15" s="134">
        <v>6.32</v>
      </c>
      <c r="AP15" s="134">
        <v>6.5</v>
      </c>
      <c r="AQ15" s="134">
        <v>7.94</v>
      </c>
      <c r="AR15" s="134">
        <v>8.61</v>
      </c>
      <c r="AS15" s="134">
        <v>8.69</v>
      </c>
      <c r="AT15" s="134">
        <v>8.34</v>
      </c>
      <c r="AU15" s="134">
        <v>7.9</v>
      </c>
      <c r="AV15" s="134">
        <v>7.59</v>
      </c>
      <c r="AW15" s="134">
        <v>7.36</v>
      </c>
      <c r="AX15" s="133">
        <v>6.19</v>
      </c>
      <c r="AY15" s="134">
        <v>3.6</v>
      </c>
      <c r="AZ15" s="134">
        <v>6.66</v>
      </c>
      <c r="BA15" s="134">
        <v>7.32</v>
      </c>
      <c r="BB15" s="134">
        <v>7.5</v>
      </c>
      <c r="BC15" s="134">
        <v>7.78</v>
      </c>
      <c r="BD15" s="134">
        <v>8</v>
      </c>
      <c r="BE15" s="134">
        <v>13.7</v>
      </c>
      <c r="BF15" s="134">
        <v>14.54</v>
      </c>
      <c r="BG15" s="134">
        <v>8.2100000000000009</v>
      </c>
      <c r="BH15" s="134">
        <v>12.32</v>
      </c>
      <c r="BI15" s="134">
        <v>13.3</v>
      </c>
      <c r="BJ15" s="133">
        <v>13</v>
      </c>
      <c r="BK15" s="134">
        <v>12</v>
      </c>
      <c r="BL15" s="134">
        <v>11.22</v>
      </c>
      <c r="BM15" s="134">
        <v>12.77</v>
      </c>
      <c r="BN15" s="134">
        <v>10.77</v>
      </c>
      <c r="BO15" s="134">
        <v>8.58</v>
      </c>
      <c r="BP15" s="134">
        <v>8.7200000000000006</v>
      </c>
      <c r="BQ15" s="134">
        <v>8.85</v>
      </c>
      <c r="BR15" s="134">
        <v>9.6199999999999992</v>
      </c>
      <c r="BS15" s="134">
        <v>9.83</v>
      </c>
      <c r="BT15" s="134">
        <v>12.55</v>
      </c>
      <c r="BU15" s="464">
        <v>15.1</v>
      </c>
      <c r="BV15" s="133">
        <v>15.3</v>
      </c>
      <c r="BW15" s="134">
        <v>15.29</v>
      </c>
      <c r="BX15" s="134">
        <v>13.88</v>
      </c>
      <c r="BY15" s="134">
        <v>13.09</v>
      </c>
      <c r="BZ15" s="134">
        <v>11.71</v>
      </c>
      <c r="CA15" s="134">
        <v>8.64</v>
      </c>
      <c r="CB15" s="134">
        <v>10.28</v>
      </c>
      <c r="CC15" s="134" t="s">
        <v>286</v>
      </c>
      <c r="CD15" s="134">
        <v>7.63</v>
      </c>
      <c r="CE15" s="134">
        <v>7.37</v>
      </c>
      <c r="CF15" s="134">
        <v>9.85</v>
      </c>
      <c r="CG15" s="134">
        <v>8.9600000000000009</v>
      </c>
      <c r="CH15" s="521">
        <f t="shared" si="0"/>
        <v>-9.035532994923845E-2</v>
      </c>
      <c r="CM15" s="143"/>
      <c r="CN15" s="143"/>
      <c r="CO15" s="143"/>
      <c r="CP15" s="143"/>
      <c r="CQ15" s="143"/>
    </row>
    <row r="16" spans="1:96">
      <c r="A16" s="135" t="s">
        <v>84</v>
      </c>
      <c r="B16" s="133">
        <v>5.75</v>
      </c>
      <c r="C16" s="134">
        <v>5.84</v>
      </c>
      <c r="D16" s="119">
        <v>7.69</v>
      </c>
      <c r="E16" s="119">
        <v>12.07</v>
      </c>
      <c r="F16" s="119">
        <v>0</v>
      </c>
      <c r="G16" s="119">
        <v>8.8000000000000007</v>
      </c>
      <c r="H16" s="119">
        <v>0</v>
      </c>
      <c r="I16" s="119">
        <v>0</v>
      </c>
      <c r="J16" s="119">
        <v>0</v>
      </c>
      <c r="K16" s="119">
        <v>9.33</v>
      </c>
      <c r="L16" s="119">
        <v>7.15</v>
      </c>
      <c r="M16" s="119">
        <v>5</v>
      </c>
      <c r="N16" s="133">
        <v>4.66</v>
      </c>
      <c r="O16" s="134">
        <v>5.99</v>
      </c>
      <c r="P16" s="119">
        <v>6.95</v>
      </c>
      <c r="Q16" s="119">
        <v>7.94</v>
      </c>
      <c r="R16" s="119">
        <v>7.57</v>
      </c>
      <c r="S16" s="119">
        <v>6.83</v>
      </c>
      <c r="T16" s="119">
        <v>7.9</v>
      </c>
      <c r="U16" s="119">
        <v>7.93</v>
      </c>
      <c r="V16" s="119">
        <v>7.83</v>
      </c>
      <c r="W16" s="119">
        <v>7.45</v>
      </c>
      <c r="X16" s="119">
        <v>8.44</v>
      </c>
      <c r="Y16" s="119">
        <v>7.58</v>
      </c>
      <c r="Z16" s="118">
        <v>7.22</v>
      </c>
      <c r="AA16" s="134">
        <v>6.3</v>
      </c>
      <c r="AB16" s="134">
        <v>10.01</v>
      </c>
      <c r="AC16" s="134">
        <v>11.76</v>
      </c>
      <c r="AD16" s="134">
        <v>11</v>
      </c>
      <c r="AE16" s="134">
        <v>0</v>
      </c>
      <c r="AF16" s="134">
        <v>14.75</v>
      </c>
      <c r="AG16" s="134">
        <v>14.5</v>
      </c>
      <c r="AH16" s="134">
        <v>0</v>
      </c>
      <c r="AI16" s="134">
        <v>11.01</v>
      </c>
      <c r="AJ16" s="134">
        <v>11.79</v>
      </c>
      <c r="AK16" s="134">
        <v>11.22</v>
      </c>
      <c r="AL16" s="133">
        <v>9.9</v>
      </c>
      <c r="AM16" s="134">
        <v>10.44</v>
      </c>
      <c r="AN16" s="134">
        <v>13.48</v>
      </c>
      <c r="AO16" s="134">
        <v>22.09</v>
      </c>
      <c r="AP16" s="134">
        <v>21.38</v>
      </c>
      <c r="AQ16" s="134">
        <v>17</v>
      </c>
      <c r="AR16" s="134">
        <v>18</v>
      </c>
      <c r="AS16" s="134">
        <v>21</v>
      </c>
      <c r="AT16" s="134">
        <v>21</v>
      </c>
      <c r="AU16" s="134">
        <v>12.18</v>
      </c>
      <c r="AV16" s="134">
        <v>12.12</v>
      </c>
      <c r="AW16" s="134">
        <v>11.46</v>
      </c>
      <c r="AX16" s="133">
        <v>9.24</v>
      </c>
      <c r="AY16" s="134">
        <v>9.6</v>
      </c>
      <c r="AZ16" s="134">
        <v>16.46</v>
      </c>
      <c r="BA16" s="134">
        <v>20.79</v>
      </c>
      <c r="BB16" s="134">
        <v>20.18</v>
      </c>
      <c r="BC16" s="134">
        <v>19.5</v>
      </c>
      <c r="BD16" s="134">
        <v>21.07</v>
      </c>
      <c r="BE16" s="134">
        <v>15.2</v>
      </c>
      <c r="BF16" s="134">
        <v>9.15</v>
      </c>
      <c r="BG16" s="134">
        <v>7.27</v>
      </c>
      <c r="BH16" s="134">
        <v>7.55</v>
      </c>
      <c r="BI16" s="134">
        <v>7.3</v>
      </c>
      <c r="BJ16" s="133">
        <v>6.96</v>
      </c>
      <c r="BK16" s="134">
        <v>7.31</v>
      </c>
      <c r="BL16" s="134">
        <v>10.63</v>
      </c>
      <c r="BM16" s="134">
        <v>13.75</v>
      </c>
      <c r="BN16" s="134">
        <v>14.52</v>
      </c>
      <c r="BO16" s="134">
        <v>12</v>
      </c>
      <c r="BP16" s="134">
        <v>12.91</v>
      </c>
      <c r="BQ16" s="134">
        <v>11.45</v>
      </c>
      <c r="BR16" s="134">
        <v>11.4</v>
      </c>
      <c r="BS16" s="134">
        <v>14.36</v>
      </c>
      <c r="BT16" s="134">
        <v>17.55</v>
      </c>
      <c r="BU16" s="464">
        <v>13.9</v>
      </c>
      <c r="BV16" s="133">
        <v>15.24</v>
      </c>
      <c r="BW16" s="134">
        <v>19.55</v>
      </c>
      <c r="BX16" s="134">
        <v>20.38</v>
      </c>
      <c r="BY16" s="134">
        <v>27.97</v>
      </c>
      <c r="BZ16" s="134">
        <v>22.5</v>
      </c>
      <c r="CA16" s="134">
        <v>0</v>
      </c>
      <c r="CB16" s="134">
        <v>0</v>
      </c>
      <c r="CC16" s="134">
        <v>0</v>
      </c>
      <c r="CD16" s="134">
        <v>0</v>
      </c>
      <c r="CE16" s="134">
        <v>18.309999999999999</v>
      </c>
      <c r="CF16" s="134">
        <v>15.65</v>
      </c>
      <c r="CG16" s="134">
        <v>9.9600000000000009</v>
      </c>
      <c r="CH16" s="521">
        <f t="shared" si="0"/>
        <v>-0.3635782747603834</v>
      </c>
      <c r="CL16" s="143"/>
      <c r="CM16" s="143"/>
      <c r="CN16" s="143"/>
      <c r="CO16" s="143"/>
      <c r="CP16" s="143"/>
      <c r="CQ16" s="143"/>
      <c r="CR16" s="144"/>
    </row>
    <row r="17" spans="1:96">
      <c r="A17" s="136" t="s">
        <v>73</v>
      </c>
      <c r="B17" s="137">
        <v>3.92</v>
      </c>
      <c r="C17" s="138">
        <v>3.32</v>
      </c>
      <c r="D17" s="138">
        <v>3.1</v>
      </c>
      <c r="E17" s="138">
        <v>3.86</v>
      </c>
      <c r="F17" s="138">
        <v>3.79</v>
      </c>
      <c r="G17" s="138">
        <v>4.66</v>
      </c>
      <c r="H17" s="138">
        <v>2.5</v>
      </c>
      <c r="I17" s="138">
        <v>2.68</v>
      </c>
      <c r="J17" s="138">
        <v>2.31</v>
      </c>
      <c r="K17" s="138">
        <v>3.83</v>
      </c>
      <c r="L17" s="138">
        <v>3.98</v>
      </c>
      <c r="M17" s="138">
        <v>4.07</v>
      </c>
      <c r="N17" s="137">
        <v>4.1100000000000003</v>
      </c>
      <c r="O17" s="138">
        <v>4.07</v>
      </c>
      <c r="P17" s="138">
        <v>4.43</v>
      </c>
      <c r="Q17" s="138">
        <v>4.58</v>
      </c>
      <c r="R17" s="138">
        <v>5.18</v>
      </c>
      <c r="S17" s="138">
        <v>3.08</v>
      </c>
      <c r="T17" s="138">
        <v>2.2999999999999998</v>
      </c>
      <c r="U17" s="138">
        <v>2.57</v>
      </c>
      <c r="V17" s="138">
        <v>2.2599999999999998</v>
      </c>
      <c r="W17" s="138">
        <v>2.06</v>
      </c>
      <c r="X17" s="138">
        <v>3.24</v>
      </c>
      <c r="Y17" s="138">
        <v>3.29</v>
      </c>
      <c r="Z17" s="137">
        <v>3.28</v>
      </c>
      <c r="AA17" s="138">
        <v>2.71</v>
      </c>
      <c r="AB17" s="138">
        <v>2.79</v>
      </c>
      <c r="AC17" s="138">
        <v>2.81</v>
      </c>
      <c r="AD17" s="138">
        <v>2.25</v>
      </c>
      <c r="AE17" s="138">
        <v>1.9</v>
      </c>
      <c r="AF17" s="138">
        <v>2.66</v>
      </c>
      <c r="AG17" s="138">
        <v>3.29</v>
      </c>
      <c r="AH17" s="138">
        <v>3.72</v>
      </c>
      <c r="AI17" s="138">
        <v>3.55</v>
      </c>
      <c r="AJ17" s="138">
        <v>3.67</v>
      </c>
      <c r="AK17" s="138">
        <v>4.13</v>
      </c>
      <c r="AL17" s="137">
        <v>3.71</v>
      </c>
      <c r="AM17" s="138">
        <v>3.66</v>
      </c>
      <c r="AN17" s="138">
        <v>4.17</v>
      </c>
      <c r="AO17" s="138">
        <v>4.6500000000000004</v>
      </c>
      <c r="AP17" s="138">
        <v>4.9800000000000004</v>
      </c>
      <c r="AQ17" s="138">
        <v>4.8099999999999996</v>
      </c>
      <c r="AR17" s="138">
        <v>4.53</v>
      </c>
      <c r="AS17" s="138">
        <v>4.49</v>
      </c>
      <c r="AT17" s="138">
        <v>4.6100000000000003</v>
      </c>
      <c r="AU17" s="138">
        <v>5.28</v>
      </c>
      <c r="AV17" s="138">
        <v>4.45</v>
      </c>
      <c r="AW17" s="138">
        <v>3.66</v>
      </c>
      <c r="AX17" s="137">
        <v>4.09</v>
      </c>
      <c r="AY17" s="138">
        <v>2.7</v>
      </c>
      <c r="AZ17" s="138">
        <v>3.12</v>
      </c>
      <c r="BA17" s="138">
        <v>3.28</v>
      </c>
      <c r="BB17" s="138">
        <v>4.13</v>
      </c>
      <c r="BC17" s="138">
        <v>4.99</v>
      </c>
      <c r="BD17" s="138">
        <v>5.01</v>
      </c>
      <c r="BE17" s="138">
        <v>5.0999999999999996</v>
      </c>
      <c r="BF17" s="138">
        <v>5.15</v>
      </c>
      <c r="BG17" s="138">
        <v>5.23</v>
      </c>
      <c r="BH17" s="138">
        <v>5.18</v>
      </c>
      <c r="BI17" s="138">
        <v>5.2</v>
      </c>
      <c r="BJ17" s="137">
        <v>6.05</v>
      </c>
      <c r="BK17" s="138">
        <v>5.42</v>
      </c>
      <c r="BL17" s="138">
        <v>5.17</v>
      </c>
      <c r="BM17" s="138">
        <v>5.44</v>
      </c>
      <c r="BN17" s="138">
        <v>6.67</v>
      </c>
      <c r="BO17" s="138">
        <v>6.3</v>
      </c>
      <c r="BP17" s="138">
        <v>6.89</v>
      </c>
      <c r="BQ17" s="138">
        <v>6.85</v>
      </c>
      <c r="BR17" s="138">
        <v>14.29</v>
      </c>
      <c r="BS17" s="138">
        <v>17.54</v>
      </c>
      <c r="BT17" s="138">
        <v>14.16</v>
      </c>
      <c r="BU17" s="223">
        <v>14.6</v>
      </c>
      <c r="BV17" s="137">
        <v>14.83</v>
      </c>
      <c r="BW17" s="138">
        <v>12.8</v>
      </c>
      <c r="BX17" s="138">
        <v>10.18</v>
      </c>
      <c r="BY17" s="138">
        <v>7.98</v>
      </c>
      <c r="BZ17" s="138">
        <v>5.08</v>
      </c>
      <c r="CA17" s="138">
        <v>2.4300000000000002</v>
      </c>
      <c r="CB17" s="138">
        <v>4.18</v>
      </c>
      <c r="CC17" s="138">
        <v>4.78</v>
      </c>
      <c r="CD17" s="138">
        <v>3.77</v>
      </c>
      <c r="CE17" s="138">
        <v>2.93</v>
      </c>
      <c r="CF17" s="138">
        <v>3.83</v>
      </c>
      <c r="CG17" s="138">
        <v>3.06</v>
      </c>
      <c r="CH17" s="522">
        <f t="shared" si="0"/>
        <v>-0.20104438642297651</v>
      </c>
      <c r="CL17" s="143"/>
      <c r="CM17" s="143"/>
      <c r="CN17" s="143"/>
      <c r="CO17" s="143"/>
      <c r="CP17" s="143"/>
      <c r="CQ17" s="143"/>
      <c r="CR17" s="143"/>
    </row>
    <row r="18" spans="1:96">
      <c r="A18" s="71" t="s">
        <v>59</v>
      </c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</row>
    <row r="19" spans="1:96">
      <c r="A19" s="71" t="s">
        <v>207</v>
      </c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</row>
    <row r="20" spans="1:96">
      <c r="A20" s="95" t="s">
        <v>61</v>
      </c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M20" s="139"/>
      <c r="BN20" s="139"/>
      <c r="BO20" s="139"/>
      <c r="BP20" s="139"/>
      <c r="BQ20" s="139"/>
    </row>
    <row r="21" spans="1:96"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</row>
    <row r="22" spans="1:96"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</row>
    <row r="23" spans="1:96"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</row>
    <row r="24" spans="1:96"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</row>
    <row r="25" spans="1:96"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</row>
    <row r="26" spans="1:96"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</row>
    <row r="27" spans="1:96"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</row>
    <row r="28" spans="1:96"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</row>
    <row r="29" spans="1:96"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</row>
  </sheetData>
  <sortState ref="O26:P35">
    <sortCondition descending="1" ref="P26:P35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K32"/>
  <sheetViews>
    <sheetView showGridLines="0" zoomScale="80" zoomScaleNormal="80" workbookViewId="0">
      <pane xSplit="1" ySplit="7" topLeftCell="CG8" activePane="bottomRight" state="frozen"/>
      <selection pane="topRight"/>
      <selection pane="bottomLeft"/>
      <selection pane="bottomRight" activeCell="CH18" sqref="CH18"/>
    </sheetView>
  </sheetViews>
  <sheetFormatPr baseColWidth="10" defaultColWidth="9.140625" defaultRowHeight="15"/>
  <cols>
    <col min="1" max="1" width="16.5703125" customWidth="1"/>
    <col min="2" max="85" width="9.85546875" customWidth="1"/>
    <col min="86" max="86" width="12.5703125" customWidth="1"/>
  </cols>
  <sheetData>
    <row r="1" spans="1:88">
      <c r="A1" s="74" t="s">
        <v>30</v>
      </c>
    </row>
    <row r="3" spans="1:88" ht="15" customHeight="1">
      <c r="A3" s="75" t="s">
        <v>226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</row>
    <row r="4" spans="1:88">
      <c r="A4" s="48" t="s">
        <v>227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</row>
    <row r="5" spans="1:88">
      <c r="A5" s="48" t="s">
        <v>176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</row>
    <row r="6" spans="1:88" ht="15" customHeight="1">
      <c r="A6" s="691" t="s">
        <v>34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9"/>
      <c r="Z6" s="638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9"/>
      <c r="AX6" s="638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37">
        <v>2024</v>
      </c>
      <c r="BK6" s="638"/>
      <c r="BL6" s="638"/>
      <c r="BM6" s="638"/>
      <c r="BN6" s="638"/>
      <c r="BO6" s="638"/>
      <c r="BP6" s="638"/>
      <c r="BQ6" s="638"/>
      <c r="BR6" s="638"/>
      <c r="BS6" s="638"/>
      <c r="BT6" s="638"/>
      <c r="BU6" s="639"/>
      <c r="BV6" s="638">
        <v>2025</v>
      </c>
      <c r="BW6" s="638"/>
      <c r="BX6" s="638"/>
      <c r="BY6" s="638"/>
      <c r="BZ6" s="638"/>
      <c r="CA6" s="638"/>
      <c r="CB6" s="638"/>
      <c r="CC6" s="638"/>
      <c r="CD6" s="638"/>
      <c r="CE6" s="638"/>
      <c r="CF6" s="638"/>
      <c r="CG6" s="638"/>
      <c r="CH6" s="639"/>
    </row>
    <row r="7" spans="1:88" ht="29.25" customHeight="1">
      <c r="A7" s="692"/>
      <c r="B7" s="78" t="s">
        <v>35</v>
      </c>
      <c r="C7" s="78" t="s">
        <v>36</v>
      </c>
      <c r="D7" s="79" t="s">
        <v>37</v>
      </c>
      <c r="E7" s="78" t="s">
        <v>38</v>
      </c>
      <c r="F7" s="80" t="s">
        <v>39</v>
      </c>
      <c r="G7" s="80" t="s">
        <v>40</v>
      </c>
      <c r="H7" s="78" t="s">
        <v>41</v>
      </c>
      <c r="I7" s="80" t="s">
        <v>42</v>
      </c>
      <c r="J7" s="80" t="s">
        <v>43</v>
      </c>
      <c r="K7" s="80" t="s">
        <v>44</v>
      </c>
      <c r="L7" s="80" t="s">
        <v>45</v>
      </c>
      <c r="M7" s="80" t="s">
        <v>46</v>
      </c>
      <c r="N7" s="78" t="s">
        <v>35</v>
      </c>
      <c r="O7" s="78" t="s">
        <v>36</v>
      </c>
      <c r="P7" s="79" t="s">
        <v>37</v>
      </c>
      <c r="Q7" s="78" t="s">
        <v>38</v>
      </c>
      <c r="R7" s="80" t="s">
        <v>39</v>
      </c>
      <c r="S7" s="80" t="s">
        <v>40</v>
      </c>
      <c r="T7" s="78" t="s">
        <v>41</v>
      </c>
      <c r="U7" s="80" t="s">
        <v>42</v>
      </c>
      <c r="V7" s="80" t="s">
        <v>43</v>
      </c>
      <c r="W7" s="80" t="s">
        <v>44</v>
      </c>
      <c r="X7" s="80" t="s">
        <v>45</v>
      </c>
      <c r="Y7" s="79" t="s">
        <v>46</v>
      </c>
      <c r="Z7" s="102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78" t="s">
        <v>41</v>
      </c>
      <c r="AG7" s="78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78" t="s">
        <v>46</v>
      </c>
      <c r="AX7" s="112" t="s">
        <v>35</v>
      </c>
      <c r="AY7" s="78" t="s">
        <v>36</v>
      </c>
      <c r="AZ7" s="79" t="s">
        <v>37</v>
      </c>
      <c r="BA7" s="78" t="s">
        <v>38</v>
      </c>
      <c r="BB7" s="80" t="s">
        <v>39</v>
      </c>
      <c r="BC7" s="80" t="s">
        <v>40</v>
      </c>
      <c r="BD7" s="78" t="s">
        <v>41</v>
      </c>
      <c r="BE7" s="80" t="s">
        <v>42</v>
      </c>
      <c r="BF7" s="80" t="s">
        <v>43</v>
      </c>
      <c r="BG7" s="80" t="s">
        <v>44</v>
      </c>
      <c r="BH7" s="80" t="s">
        <v>45</v>
      </c>
      <c r="BI7" s="80" t="s">
        <v>46</v>
      </c>
      <c r="BJ7" s="634" t="s">
        <v>35</v>
      </c>
      <c r="BK7" s="634" t="s">
        <v>36</v>
      </c>
      <c r="BL7" s="635" t="s">
        <v>37</v>
      </c>
      <c r="BM7" s="634" t="s">
        <v>38</v>
      </c>
      <c r="BN7" s="80" t="s">
        <v>39</v>
      </c>
      <c r="BO7" s="80" t="s">
        <v>40</v>
      </c>
      <c r="BP7" s="634" t="s">
        <v>41</v>
      </c>
      <c r="BQ7" s="80" t="s">
        <v>42</v>
      </c>
      <c r="BR7" s="80" t="s">
        <v>43</v>
      </c>
      <c r="BS7" s="80" t="s">
        <v>44</v>
      </c>
      <c r="BT7" s="80" t="s">
        <v>45</v>
      </c>
      <c r="BU7" s="635" t="s">
        <v>46</v>
      </c>
      <c r="BV7" s="112" t="s">
        <v>35</v>
      </c>
      <c r="BW7" s="626" t="s">
        <v>36</v>
      </c>
      <c r="BX7" s="627" t="s">
        <v>37</v>
      </c>
      <c r="BY7" s="626" t="s">
        <v>38</v>
      </c>
      <c r="BZ7" s="80" t="s">
        <v>39</v>
      </c>
      <c r="CA7" s="80" t="s">
        <v>40</v>
      </c>
      <c r="CB7" s="626" t="s">
        <v>41</v>
      </c>
      <c r="CC7" s="80" t="s">
        <v>42</v>
      </c>
      <c r="CD7" s="80" t="s">
        <v>43</v>
      </c>
      <c r="CE7" s="80" t="s">
        <v>44</v>
      </c>
      <c r="CF7" s="80" t="s">
        <v>45</v>
      </c>
      <c r="CG7" s="80" t="s">
        <v>46</v>
      </c>
      <c r="CH7" s="41" t="str">
        <f>'Cdr 14'!CH7</f>
        <v>Var. % 
Dic 25/24</v>
      </c>
    </row>
    <row r="8" spans="1:88">
      <c r="A8" s="124" t="s">
        <v>48</v>
      </c>
      <c r="B8" s="83">
        <f>+B9+B13+B18</f>
        <v>131.21342527300001</v>
      </c>
      <c r="C8" s="83">
        <f t="shared" ref="C8:Y8" si="0">+C9+C13+C18</f>
        <v>219.06131652700014</v>
      </c>
      <c r="D8" s="83">
        <f t="shared" si="0"/>
        <v>256.72538627</v>
      </c>
      <c r="E8" s="83">
        <f t="shared" si="0"/>
        <v>186.10637900799995</v>
      </c>
      <c r="F8" s="83">
        <f t="shared" si="0"/>
        <v>79.055038152000009</v>
      </c>
      <c r="G8" s="83">
        <f t="shared" si="0"/>
        <v>187.44864411299992</v>
      </c>
      <c r="H8" s="83">
        <f t="shared" si="0"/>
        <v>202.22774599099998</v>
      </c>
      <c r="I8" s="83">
        <f t="shared" si="0"/>
        <v>107.29881060899994</v>
      </c>
      <c r="J8" s="83">
        <f t="shared" si="0"/>
        <v>138.36643221200003</v>
      </c>
      <c r="K8" s="83">
        <f t="shared" si="0"/>
        <v>144.05478255400001</v>
      </c>
      <c r="L8" s="83">
        <f t="shared" si="0"/>
        <v>104.79549524100001</v>
      </c>
      <c r="M8" s="83">
        <f t="shared" si="0"/>
        <v>100.47895985800005</v>
      </c>
      <c r="N8" s="83">
        <f t="shared" si="0"/>
        <v>116.31405211299999</v>
      </c>
      <c r="O8" s="83">
        <f t="shared" si="0"/>
        <v>110.585644147</v>
      </c>
      <c r="P8" s="83">
        <f t="shared" si="0"/>
        <v>96.451992688999994</v>
      </c>
      <c r="Q8" s="83">
        <f t="shared" si="0"/>
        <v>47.701187335000007</v>
      </c>
      <c r="R8" s="83">
        <f t="shared" si="0"/>
        <v>45.446257604999992</v>
      </c>
      <c r="S8" s="83">
        <f t="shared" si="0"/>
        <v>78.767088997000002</v>
      </c>
      <c r="T8" s="83">
        <f t="shared" si="0"/>
        <v>244.82508136200005</v>
      </c>
      <c r="U8" s="83">
        <f t="shared" si="0"/>
        <v>280.73631807499908</v>
      </c>
      <c r="V8" s="83">
        <f t="shared" si="0"/>
        <v>204.68208958700004</v>
      </c>
      <c r="W8" s="83">
        <f t="shared" si="0"/>
        <v>134.74259765300002</v>
      </c>
      <c r="X8" s="83">
        <f t="shared" si="0"/>
        <v>70.85728206600001</v>
      </c>
      <c r="Y8" s="83">
        <f t="shared" si="0"/>
        <v>128.139303496</v>
      </c>
      <c r="Z8" s="83">
        <f t="shared" ref="Z8:AM8" si="1">+Z9+Z13+Z18</f>
        <v>175.63753383140002</v>
      </c>
      <c r="AA8" s="83">
        <f t="shared" si="1"/>
        <v>265.77020476892</v>
      </c>
      <c r="AB8" s="83">
        <f t="shared" si="1"/>
        <v>231.61653202919013</v>
      </c>
      <c r="AC8" s="83">
        <f t="shared" si="1"/>
        <v>209.27371233499011</v>
      </c>
      <c r="AD8" s="83">
        <f t="shared" si="1"/>
        <v>143.80051770740008</v>
      </c>
      <c r="AE8" s="83">
        <f t="shared" si="1"/>
        <v>189.73733988612</v>
      </c>
      <c r="AF8" s="83">
        <f t="shared" si="1"/>
        <v>224.29530257230988</v>
      </c>
      <c r="AG8" s="83">
        <f t="shared" si="1"/>
        <v>238.86045691965998</v>
      </c>
      <c r="AH8" s="83">
        <f t="shared" si="1"/>
        <v>156.75879705476018</v>
      </c>
      <c r="AI8" s="83">
        <f t="shared" si="1"/>
        <v>115.55928378536102</v>
      </c>
      <c r="AJ8" s="83">
        <f t="shared" si="1"/>
        <v>44.759876937070004</v>
      </c>
      <c r="AK8" s="83">
        <f t="shared" si="1"/>
        <v>91.554203428700205</v>
      </c>
      <c r="AL8" s="104">
        <f t="shared" si="1"/>
        <v>155.57181335939771</v>
      </c>
      <c r="AM8" s="105">
        <f t="shared" si="1"/>
        <v>198.97411873332607</v>
      </c>
      <c r="AN8" s="105">
        <f t="shared" ref="AN8:AS8" si="2">+AN9+AN13+AN18</f>
        <v>251.65163878705681</v>
      </c>
      <c r="AO8" s="105">
        <f t="shared" si="2"/>
        <v>110.8591456503911</v>
      </c>
      <c r="AP8" s="105">
        <f t="shared" si="2"/>
        <v>71.642358262132035</v>
      </c>
      <c r="AQ8" s="105">
        <f t="shared" si="2"/>
        <v>172.84434231005133</v>
      </c>
      <c r="AR8" s="105">
        <f t="shared" si="2"/>
        <v>202.74740849598666</v>
      </c>
      <c r="AS8" s="105">
        <f t="shared" si="2"/>
        <v>217.25886387357667</v>
      </c>
      <c r="AT8" s="105">
        <f t="shared" ref="AT8:CG8" si="3">+AT9+AT13+AT18</f>
        <v>154.590908164702</v>
      </c>
      <c r="AU8" s="105">
        <f t="shared" si="3"/>
        <v>107.09793272582264</v>
      </c>
      <c r="AV8" s="105">
        <f t="shared" si="3"/>
        <v>57.673901310034864</v>
      </c>
      <c r="AW8" s="113">
        <f t="shared" si="3"/>
        <v>118.6894572065458</v>
      </c>
      <c r="AX8" s="83">
        <f t="shared" si="3"/>
        <v>161.61906522101583</v>
      </c>
      <c r="AY8" s="83">
        <f t="shared" si="3"/>
        <v>207.85482342144854</v>
      </c>
      <c r="AZ8" s="83">
        <f t="shared" si="3"/>
        <v>279.02869049990863</v>
      </c>
      <c r="BA8" s="83">
        <f t="shared" si="3"/>
        <v>154.69046238098215</v>
      </c>
      <c r="BB8" s="83">
        <f t="shared" si="3"/>
        <v>81.70989144823632</v>
      </c>
      <c r="BC8" s="83">
        <f t="shared" si="3"/>
        <v>61.006396307874795</v>
      </c>
      <c r="BD8" s="83">
        <f t="shared" si="3"/>
        <v>52.325767134144137</v>
      </c>
      <c r="BE8" s="83">
        <f t="shared" si="3"/>
        <v>55.724497792106455</v>
      </c>
      <c r="BF8" s="83">
        <f t="shared" si="3"/>
        <v>78.188838789921391</v>
      </c>
      <c r="BG8" s="83">
        <f t="shared" si="3"/>
        <v>60.791278261292668</v>
      </c>
      <c r="BH8" s="83">
        <f t="shared" si="3"/>
        <v>43.600557081477149</v>
      </c>
      <c r="BI8" s="83">
        <f t="shared" si="3"/>
        <v>79.182431668649656</v>
      </c>
      <c r="BJ8" s="82">
        <f t="shared" si="3"/>
        <v>110.43814187354548</v>
      </c>
      <c r="BK8" s="606">
        <f t="shared" si="3"/>
        <v>180.09226862834419</v>
      </c>
      <c r="BL8" s="606">
        <f t="shared" si="3"/>
        <v>105.17935339193663</v>
      </c>
      <c r="BM8" s="606">
        <f t="shared" si="3"/>
        <v>48.647221180240116</v>
      </c>
      <c r="BN8" s="606">
        <f t="shared" si="3"/>
        <v>110.82840659487249</v>
      </c>
      <c r="BO8" s="606">
        <f t="shared" si="3"/>
        <v>217.38380990780237</v>
      </c>
      <c r="BP8" s="606">
        <f t="shared" si="3"/>
        <v>297.34974961308956</v>
      </c>
      <c r="BQ8" s="606">
        <f t="shared" si="3"/>
        <v>201.60223463445166</v>
      </c>
      <c r="BR8" s="606">
        <f t="shared" si="3"/>
        <v>111.79178581723693</v>
      </c>
      <c r="BS8" s="606">
        <f t="shared" si="3"/>
        <v>57.435452952033671</v>
      </c>
      <c r="BT8" s="606">
        <f t="shared" si="3"/>
        <v>46.277162889254797</v>
      </c>
      <c r="BU8" s="97">
        <f t="shared" si="3"/>
        <v>75.353977564301076</v>
      </c>
      <c r="BV8" s="83">
        <f t="shared" si="3"/>
        <v>182.2363070830306</v>
      </c>
      <c r="BW8" s="83">
        <f t="shared" si="3"/>
        <v>220.11525701387751</v>
      </c>
      <c r="BX8" s="83">
        <f t="shared" si="3"/>
        <v>213.50721272860645</v>
      </c>
      <c r="BY8" s="83">
        <f t="shared" si="3"/>
        <v>189.57542135193225</v>
      </c>
      <c r="BZ8" s="83">
        <f t="shared" si="3"/>
        <v>155.0242401964685</v>
      </c>
      <c r="CA8" s="83">
        <f t="shared" si="3"/>
        <v>281.15092809159017</v>
      </c>
      <c r="CB8" s="83">
        <f t="shared" si="3"/>
        <v>240.7828179134217</v>
      </c>
      <c r="CC8" s="83">
        <f t="shared" si="3"/>
        <v>182.60579474615378</v>
      </c>
      <c r="CD8" s="83">
        <f>+CD9+CD13+CD18</f>
        <v>202.84293663214521</v>
      </c>
      <c r="CE8" s="83">
        <f t="shared" si="3"/>
        <v>104.15438630143548</v>
      </c>
      <c r="CF8" s="83">
        <f t="shared" ref="CF8" si="4">+CF9+CF13+CF18</f>
        <v>73.593941435219904</v>
      </c>
      <c r="CG8" s="83">
        <f t="shared" si="3"/>
        <v>128.005690206824</v>
      </c>
      <c r="CH8" s="472">
        <f>+IFERROR(CG8/BU8-1,"-")</f>
        <v>0.69872506195965767</v>
      </c>
      <c r="CI8" s="22"/>
      <c r="CJ8" s="22"/>
    </row>
    <row r="9" spans="1:88">
      <c r="A9" s="125" t="s">
        <v>49</v>
      </c>
      <c r="B9" s="86">
        <f t="shared" ref="B9:Y9" si="5">+SUM(B10:B12)</f>
        <v>27.887517218000003</v>
      </c>
      <c r="C9" s="86">
        <f t="shared" si="5"/>
        <v>55.515515496999996</v>
      </c>
      <c r="D9" s="86">
        <f t="shared" si="5"/>
        <v>87.447999384999989</v>
      </c>
      <c r="E9" s="86">
        <f t="shared" si="5"/>
        <v>75.848945993000001</v>
      </c>
      <c r="F9" s="86">
        <f t="shared" si="5"/>
        <v>37.468392305999998</v>
      </c>
      <c r="G9" s="86">
        <f t="shared" si="5"/>
        <v>47.557257915000001</v>
      </c>
      <c r="H9" s="86">
        <f t="shared" si="5"/>
        <v>53.755311985000006</v>
      </c>
      <c r="I9" s="86">
        <f t="shared" si="5"/>
        <v>49.752265882999993</v>
      </c>
      <c r="J9" s="86">
        <f t="shared" si="5"/>
        <v>51.753352172</v>
      </c>
      <c r="K9" s="86">
        <f t="shared" si="5"/>
        <v>37.864019927000001</v>
      </c>
      <c r="L9" s="86">
        <f t="shared" si="5"/>
        <v>36.546856299999995</v>
      </c>
      <c r="M9" s="86">
        <f t="shared" si="5"/>
        <v>37.794531153000001</v>
      </c>
      <c r="N9" s="85">
        <f t="shared" si="5"/>
        <v>26.944142127999999</v>
      </c>
      <c r="O9" s="86">
        <f t="shared" si="5"/>
        <v>42.979312477999898</v>
      </c>
      <c r="P9" s="86">
        <f t="shared" si="5"/>
        <v>40.251031071999996</v>
      </c>
      <c r="Q9" s="86">
        <f t="shared" si="5"/>
        <v>23.257272141000001</v>
      </c>
      <c r="R9" s="86">
        <f t="shared" si="5"/>
        <v>21.464781564999999</v>
      </c>
      <c r="S9" s="86">
        <f t="shared" si="5"/>
        <v>20.655877926000002</v>
      </c>
      <c r="T9" s="86">
        <f t="shared" si="5"/>
        <v>42.883437638999901</v>
      </c>
      <c r="U9" s="86">
        <f t="shared" si="5"/>
        <v>64.675819392999998</v>
      </c>
      <c r="V9" s="86">
        <f t="shared" si="5"/>
        <v>60.955434578000002</v>
      </c>
      <c r="W9" s="86">
        <f t="shared" si="5"/>
        <v>86.551678167000006</v>
      </c>
      <c r="X9" s="86">
        <f t="shared" si="5"/>
        <v>57.624627132999997</v>
      </c>
      <c r="Y9" s="98">
        <f t="shared" si="5"/>
        <v>44.375840907000004</v>
      </c>
      <c r="Z9" s="86">
        <f t="shared" ref="Z9:AK9" si="6">+SUM(Z10:Z12)</f>
        <v>35.916738831399996</v>
      </c>
      <c r="AA9" s="86">
        <f t="shared" si="6"/>
        <v>49.385426768919977</v>
      </c>
      <c r="AB9" s="86">
        <f t="shared" si="6"/>
        <v>71.532999029190108</v>
      </c>
      <c r="AC9" s="86">
        <f t="shared" si="6"/>
        <v>69.834102334990092</v>
      </c>
      <c r="AD9" s="86">
        <f t="shared" si="6"/>
        <v>60.626097707400099</v>
      </c>
      <c r="AE9" s="86">
        <f t="shared" si="6"/>
        <v>57.292072886119996</v>
      </c>
      <c r="AF9" s="86">
        <f t="shared" si="6"/>
        <v>59.271298572309902</v>
      </c>
      <c r="AG9" s="86">
        <f t="shared" si="6"/>
        <v>46.756204482660003</v>
      </c>
      <c r="AH9" s="86">
        <f t="shared" si="6"/>
        <v>51.680862054760198</v>
      </c>
      <c r="AI9" s="86">
        <f t="shared" si="6"/>
        <v>37.352136789161008</v>
      </c>
      <c r="AJ9" s="86">
        <f t="shared" si="6"/>
        <v>28.513201932959998</v>
      </c>
      <c r="AK9" s="86">
        <f t="shared" si="6"/>
        <v>33.813137428700202</v>
      </c>
      <c r="AL9" s="106">
        <f t="shared" ref="AL9:AW9" si="7">SUM(AL10:AL12)</f>
        <v>32.565296128597787</v>
      </c>
      <c r="AM9" s="107">
        <f t="shared" si="7"/>
        <v>56.130295448365928</v>
      </c>
      <c r="AN9" s="107">
        <f t="shared" si="7"/>
        <v>51.130051566656597</v>
      </c>
      <c r="AO9" s="107">
        <f t="shared" si="7"/>
        <v>41.307407024291095</v>
      </c>
      <c r="AP9" s="107">
        <f t="shared" si="7"/>
        <v>44.735929262032137</v>
      </c>
      <c r="AQ9" s="107">
        <f t="shared" si="7"/>
        <v>42.246355311951305</v>
      </c>
      <c r="AR9" s="107">
        <f t="shared" si="7"/>
        <v>44.453586821786679</v>
      </c>
      <c r="AS9" s="107">
        <f t="shared" si="7"/>
        <v>36.014524097576803</v>
      </c>
      <c r="AT9" s="107">
        <f t="shared" si="7"/>
        <v>38.067300397721802</v>
      </c>
      <c r="AU9" s="107">
        <f t="shared" si="7"/>
        <v>31.379088730822652</v>
      </c>
      <c r="AV9" s="107">
        <f t="shared" si="7"/>
        <v>35.656651322034833</v>
      </c>
      <c r="AW9" s="114">
        <f t="shared" si="7"/>
        <v>61.929297212545805</v>
      </c>
      <c r="AX9" s="86">
        <f t="shared" ref="AX9" si="8">SUM(AX10:AX12)</f>
        <v>53.741799473505338</v>
      </c>
      <c r="AY9" s="86">
        <f t="shared" ref="AY9:BI9" si="9">SUM(AY10:AY12)</f>
        <v>86.804011815131474</v>
      </c>
      <c r="AZ9" s="86">
        <f t="shared" si="9"/>
        <v>117.84638210789353</v>
      </c>
      <c r="BA9" s="86">
        <f t="shared" si="9"/>
        <v>100.89199697650241</v>
      </c>
      <c r="BB9" s="86">
        <f t="shared" si="9"/>
        <v>71.253673158128905</v>
      </c>
      <c r="BC9" s="86">
        <f t="shared" si="9"/>
        <v>52.035503203538525</v>
      </c>
      <c r="BD9" s="86">
        <f t="shared" si="9"/>
        <v>39.346214676809943</v>
      </c>
      <c r="BE9" s="86">
        <f t="shared" si="9"/>
        <v>42.728332746560852</v>
      </c>
      <c r="BF9" s="86">
        <f t="shared" si="9"/>
        <v>36.69782177818734</v>
      </c>
      <c r="BG9" s="86">
        <f t="shared" si="9"/>
        <v>39.334491263852527</v>
      </c>
      <c r="BH9" s="86">
        <f t="shared" si="9"/>
        <v>29.81785514735332</v>
      </c>
      <c r="BI9" s="86">
        <f t="shared" si="9"/>
        <v>39.647913372770198</v>
      </c>
      <c r="BJ9" s="85">
        <f t="shared" ref="BJ9:BQ9" si="10">SUM(BJ10:BJ12)</f>
        <v>31.171389916142868</v>
      </c>
      <c r="BK9" s="607">
        <f t="shared" si="10"/>
        <v>44.809883825659469</v>
      </c>
      <c r="BL9" s="607">
        <f t="shared" si="10"/>
        <v>34.931036159687906</v>
      </c>
      <c r="BM9" s="607">
        <f t="shared" si="10"/>
        <v>27.824812380293388</v>
      </c>
      <c r="BN9" s="607">
        <f t="shared" si="10"/>
        <v>38.866068297954207</v>
      </c>
      <c r="BO9" s="607">
        <f t="shared" si="10"/>
        <v>35.563711638832686</v>
      </c>
      <c r="BP9" s="607">
        <f t="shared" si="10"/>
        <v>53.255091683693074</v>
      </c>
      <c r="BQ9" s="607">
        <f t="shared" si="10"/>
        <v>53.078547475395482</v>
      </c>
      <c r="BR9" s="607">
        <f>SUM(BR10:BR12)</f>
        <v>58.08504538749083</v>
      </c>
      <c r="BS9" s="607">
        <f>SUM(BS10:BS12)</f>
        <v>29.536897474903185</v>
      </c>
      <c r="BT9" s="607">
        <f>SUM(BT10:BT12)</f>
        <v>17.618760888505303</v>
      </c>
      <c r="BU9" s="98">
        <f>SUM(BU10:BU12)</f>
        <v>17.011012851128509</v>
      </c>
      <c r="BV9" s="86">
        <f t="shared" ref="BV9:CC9" si="11">SUM(BV10:BV12)</f>
        <v>24.559377080130709</v>
      </c>
      <c r="BW9" s="86">
        <f t="shared" si="11"/>
        <v>37.208309010877571</v>
      </c>
      <c r="BX9" s="86">
        <f t="shared" si="11"/>
        <v>57.017938948606485</v>
      </c>
      <c r="BY9" s="86">
        <f t="shared" si="11"/>
        <v>86.092593827332237</v>
      </c>
      <c r="BZ9" s="86">
        <f t="shared" si="11"/>
        <v>83.033151926470453</v>
      </c>
      <c r="CA9" s="86">
        <f t="shared" si="11"/>
        <v>89.602723086590089</v>
      </c>
      <c r="CB9" s="86">
        <f t="shared" si="11"/>
        <v>73.792772910811749</v>
      </c>
      <c r="CC9" s="86">
        <f t="shared" si="11"/>
        <v>39.732249748153741</v>
      </c>
      <c r="CD9" s="86">
        <f>SUM(CD10:CD12)</f>
        <v>63.37414763124513</v>
      </c>
      <c r="CE9" s="86">
        <f>SUM(CE10:CE12)</f>
        <v>67.473905415135462</v>
      </c>
      <c r="CF9" s="86">
        <f>SUM(CF10:CF12)</f>
        <v>58.064456434018908</v>
      </c>
      <c r="CG9" s="86">
        <f>SUM(CG10:CG12)</f>
        <v>50.468380206824044</v>
      </c>
      <c r="CH9" s="526">
        <f t="shared" ref="CH9:CH18" si="12">+IFERROR(CG9/BU9-1,"-")</f>
        <v>1.966806306508432</v>
      </c>
      <c r="CJ9" s="22"/>
    </row>
    <row r="10" spans="1:88">
      <c r="A10" s="126" t="s">
        <v>50</v>
      </c>
      <c r="B10" s="89">
        <v>1.53</v>
      </c>
      <c r="C10" s="89">
        <v>1.5860000000000001</v>
      </c>
      <c r="D10" s="89">
        <v>1.0940000000000001</v>
      </c>
      <c r="E10" s="89">
        <v>1.4870000000000001</v>
      </c>
      <c r="F10" s="89">
        <v>1.6140000000000001</v>
      </c>
      <c r="G10" s="89">
        <v>1.4119999999999999</v>
      </c>
      <c r="H10" s="89">
        <v>2.0329999999999999</v>
      </c>
      <c r="I10" s="89">
        <v>1.2270000000000001</v>
      </c>
      <c r="J10" s="89">
        <v>2.4460000000000002</v>
      </c>
      <c r="K10" s="89">
        <v>1.853</v>
      </c>
      <c r="L10" s="89">
        <v>2.0880000000000001</v>
      </c>
      <c r="M10" s="89">
        <v>1.7150000000000001</v>
      </c>
      <c r="N10" s="88">
        <v>1.6970323979999999</v>
      </c>
      <c r="O10" s="89">
        <v>1.484789301</v>
      </c>
      <c r="P10" s="89">
        <v>1.777484641</v>
      </c>
      <c r="Q10" s="89">
        <v>1.688264</v>
      </c>
      <c r="R10" s="89">
        <v>1.8124400000000001</v>
      </c>
      <c r="S10" s="89">
        <v>1.924737259</v>
      </c>
      <c r="T10" s="89">
        <v>1.8556130289999999</v>
      </c>
      <c r="U10" s="89">
        <v>1.6316493430000001</v>
      </c>
      <c r="V10" s="89">
        <v>1.8597140480000001</v>
      </c>
      <c r="W10" s="89">
        <v>1.3009218199999999</v>
      </c>
      <c r="X10" s="89">
        <v>1.2376907779999999</v>
      </c>
      <c r="Y10" s="99">
        <v>2.3171275609999999</v>
      </c>
      <c r="Z10" s="89">
        <v>0.91473883140000001</v>
      </c>
      <c r="AA10" s="89">
        <v>1.1844267689199801</v>
      </c>
      <c r="AB10" s="89">
        <v>1.0769990291900999</v>
      </c>
      <c r="AC10" s="89">
        <v>1.3651023349900999</v>
      </c>
      <c r="AD10" s="89">
        <v>1.5690977074001</v>
      </c>
      <c r="AE10" s="89">
        <v>0.91707288611999804</v>
      </c>
      <c r="AF10" s="89">
        <v>1.2122985723099</v>
      </c>
      <c r="AG10" s="89">
        <v>1.29320448266</v>
      </c>
      <c r="AH10" s="89">
        <v>1.2298620547601999</v>
      </c>
      <c r="AI10" s="89">
        <v>0.93013678916100295</v>
      </c>
      <c r="AJ10" s="89">
        <v>0.86920193296000003</v>
      </c>
      <c r="AK10" s="89">
        <v>0.91313742870019998</v>
      </c>
      <c r="AL10" s="108">
        <v>0.83890688498999</v>
      </c>
      <c r="AM10" s="109">
        <v>0.78839638027002001</v>
      </c>
      <c r="AN10" s="109">
        <v>1.33182888149709</v>
      </c>
      <c r="AO10" s="109">
        <v>1.352447393866</v>
      </c>
      <c r="AP10" s="109">
        <v>0.91706719796989999</v>
      </c>
      <c r="AQ10" s="109">
        <v>1.3825495399658001</v>
      </c>
      <c r="AR10" s="109">
        <v>1.3882724177739001</v>
      </c>
      <c r="AS10" s="109">
        <v>1.51029906361999</v>
      </c>
      <c r="AT10" s="109">
        <v>1.6356801534959</v>
      </c>
      <c r="AU10" s="109">
        <v>2.2655147959220399</v>
      </c>
      <c r="AV10" s="109">
        <v>1.29897229485193</v>
      </c>
      <c r="AW10" s="115">
        <v>1.6717185921599</v>
      </c>
      <c r="AX10" s="89">
        <v>0.70760730694000007</v>
      </c>
      <c r="AY10" s="89">
        <v>1.03479594815</v>
      </c>
      <c r="AZ10" s="89">
        <v>1.4827931069709996</v>
      </c>
      <c r="BA10" s="89">
        <v>0.91876934738999005</v>
      </c>
      <c r="BB10" s="89">
        <v>1.3223058067139</v>
      </c>
      <c r="BC10" s="89">
        <v>1.3045141337640105</v>
      </c>
      <c r="BD10" s="89">
        <v>0.78785205734110009</v>
      </c>
      <c r="BE10" s="89">
        <v>1.1098069706789002</v>
      </c>
      <c r="BF10" s="89">
        <v>1.8055211263394988</v>
      </c>
      <c r="BG10" s="89">
        <v>2.0422422188399993</v>
      </c>
      <c r="BH10" s="89">
        <v>2.2614302082301996</v>
      </c>
      <c r="BI10" s="89">
        <v>2.2364746949599787</v>
      </c>
      <c r="BJ10" s="88">
        <v>1.8512513018600014</v>
      </c>
      <c r="BK10" s="608">
        <v>2.12673338991</v>
      </c>
      <c r="BL10" s="608">
        <v>2.1765202899670997</v>
      </c>
      <c r="BM10" s="608">
        <v>2.0662955519400006</v>
      </c>
      <c r="BN10" s="608">
        <v>2.2624136305319871</v>
      </c>
      <c r="BO10" s="608">
        <v>2.2113598116460205</v>
      </c>
      <c r="BP10" s="608">
        <v>2.0340899978530107</v>
      </c>
      <c r="BQ10" s="608">
        <v>2.9782057259619998</v>
      </c>
      <c r="BR10" s="608">
        <v>2.5763572275589901</v>
      </c>
      <c r="BS10" s="608">
        <v>3.3801230549422008</v>
      </c>
      <c r="BT10" s="608">
        <v>2.3602016756319988</v>
      </c>
      <c r="BU10" s="99">
        <v>1.6411174428513995</v>
      </c>
      <c r="BV10" s="89">
        <v>2.444574345533999</v>
      </c>
      <c r="BW10" s="89">
        <v>2.2520031754449916</v>
      </c>
      <c r="BX10" s="89">
        <v>3.0106970980271002</v>
      </c>
      <c r="BY10" s="89">
        <v>2.9510574343530989</v>
      </c>
      <c r="BZ10" s="89">
        <v>3.5939157348325201</v>
      </c>
      <c r="CA10" s="89">
        <v>3.3027649927970009</v>
      </c>
      <c r="CB10" s="89">
        <v>3.5821749983269981</v>
      </c>
      <c r="CC10" s="89">
        <v>2.7032551199979022</v>
      </c>
      <c r="CD10" s="89">
        <v>3.4895975751819006</v>
      </c>
      <c r="CE10" s="89">
        <v>3.3369608633916892</v>
      </c>
      <c r="CF10" s="89">
        <v>1.6332041583229</v>
      </c>
      <c r="CG10" s="89">
        <v>3.062290119757999</v>
      </c>
      <c r="CH10" s="525">
        <f t="shared" si="12"/>
        <v>0.8659786556392628</v>
      </c>
      <c r="CJ10" s="22"/>
    </row>
    <row r="11" spans="1:88">
      <c r="A11" s="126" t="s">
        <v>51</v>
      </c>
      <c r="B11" s="89">
        <v>21.801517218000001</v>
      </c>
      <c r="C11" s="89">
        <v>50.943515497</v>
      </c>
      <c r="D11" s="89">
        <v>81.439999384999993</v>
      </c>
      <c r="E11" s="89">
        <v>70.419945992999999</v>
      </c>
      <c r="F11" s="89">
        <v>30.136392306000001</v>
      </c>
      <c r="G11" s="89">
        <v>41.115257915000001</v>
      </c>
      <c r="H11" s="89">
        <v>47.254311985000001</v>
      </c>
      <c r="I11" s="89">
        <v>44.549265882999997</v>
      </c>
      <c r="J11" s="89">
        <v>46.484352172000001</v>
      </c>
      <c r="K11" s="89">
        <v>33.395019927</v>
      </c>
      <c r="L11" s="89">
        <v>31.927856299999998</v>
      </c>
      <c r="M11" s="89">
        <v>32.319531153</v>
      </c>
      <c r="N11" s="88">
        <v>20.838016635999999</v>
      </c>
      <c r="O11" s="89">
        <v>38.310593812999898</v>
      </c>
      <c r="P11" s="89">
        <v>34.147743769999998</v>
      </c>
      <c r="Q11" s="89">
        <v>19.844000000000001</v>
      </c>
      <c r="R11" s="89">
        <v>17.609108091</v>
      </c>
      <c r="S11" s="89">
        <v>16.159557269</v>
      </c>
      <c r="T11" s="89">
        <v>38.308444071999901</v>
      </c>
      <c r="U11" s="89">
        <v>57.959000000000003</v>
      </c>
      <c r="V11" s="89">
        <v>56.152999999999999</v>
      </c>
      <c r="W11" s="89">
        <v>80.010000000000005</v>
      </c>
      <c r="X11" s="89">
        <v>52.101999999999997</v>
      </c>
      <c r="Y11" s="99">
        <v>38.225000000000001</v>
      </c>
      <c r="Z11" s="89">
        <v>30.742999999999999</v>
      </c>
      <c r="AA11" s="89">
        <v>43.08</v>
      </c>
      <c r="AB11" s="89">
        <v>65.897000000000006</v>
      </c>
      <c r="AC11" s="89">
        <v>62.183</v>
      </c>
      <c r="AD11" s="89">
        <v>52.677</v>
      </c>
      <c r="AE11" s="89">
        <v>52.168999999999997</v>
      </c>
      <c r="AF11" s="89">
        <v>53.664000000000001</v>
      </c>
      <c r="AG11" s="89">
        <v>42.158999999999999</v>
      </c>
      <c r="AH11" s="89">
        <v>45.665999999999997</v>
      </c>
      <c r="AI11" s="89">
        <v>30.73</v>
      </c>
      <c r="AJ11" s="89">
        <v>23.716999999999999</v>
      </c>
      <c r="AK11" s="89">
        <v>28.34</v>
      </c>
      <c r="AL11" s="108">
        <v>29.0720112393428</v>
      </c>
      <c r="AM11" s="109">
        <v>50.836890548654502</v>
      </c>
      <c r="AN11" s="109">
        <v>42.195713656180502</v>
      </c>
      <c r="AO11" s="109">
        <v>34.731194749576098</v>
      </c>
      <c r="AP11" s="109">
        <v>37.009019721403199</v>
      </c>
      <c r="AQ11" s="109">
        <v>36.068072266943503</v>
      </c>
      <c r="AR11" s="109">
        <v>37.997149555564903</v>
      </c>
      <c r="AS11" s="109">
        <v>29.939474430978802</v>
      </c>
      <c r="AT11" s="109">
        <v>30.291504043794699</v>
      </c>
      <c r="AU11" s="109">
        <v>24.569514170384601</v>
      </c>
      <c r="AV11" s="109">
        <v>29.658591312076101</v>
      </c>
      <c r="AW11" s="115">
        <v>55.406657446402903</v>
      </c>
      <c r="AX11" s="89">
        <v>49.530629406505241</v>
      </c>
      <c r="AY11" s="89">
        <v>80.739742742077269</v>
      </c>
      <c r="AZ11" s="89">
        <v>109.80406012608573</v>
      </c>
      <c r="BA11" s="89">
        <v>93.418587723160513</v>
      </c>
      <c r="BB11" s="89">
        <v>66.223564241344008</v>
      </c>
      <c r="BC11" s="89">
        <v>47.424314958686516</v>
      </c>
      <c r="BD11" s="89">
        <v>35.853810661382042</v>
      </c>
      <c r="BE11" s="89">
        <v>39.980257883382251</v>
      </c>
      <c r="BF11" s="89">
        <v>32.868729652060239</v>
      </c>
      <c r="BG11" s="89">
        <v>33.848907565763525</v>
      </c>
      <c r="BH11" s="89">
        <v>24.500130203567522</v>
      </c>
      <c r="BI11" s="89">
        <v>35.070053322980215</v>
      </c>
      <c r="BJ11" s="88">
        <v>27.088449581072865</v>
      </c>
      <c r="BK11" s="608">
        <v>39.900699459451978</v>
      </c>
      <c r="BL11" s="608">
        <v>30.407270297550806</v>
      </c>
      <c r="BM11" s="608">
        <v>21.757024738674385</v>
      </c>
      <c r="BN11" s="608">
        <v>32.085819499521122</v>
      </c>
      <c r="BO11" s="608">
        <v>30.151952198873662</v>
      </c>
      <c r="BP11" s="608">
        <v>48.250070774287266</v>
      </c>
      <c r="BQ11" s="608">
        <v>47.013564812943983</v>
      </c>
      <c r="BR11" s="608">
        <v>53.38220807132074</v>
      </c>
      <c r="BS11" s="608">
        <v>23.758225749690993</v>
      </c>
      <c r="BT11" s="608">
        <v>12.522215763996206</v>
      </c>
      <c r="BU11" s="99">
        <v>11.631269867007109</v>
      </c>
      <c r="BV11" s="89">
        <v>8.4370047210127055</v>
      </c>
      <c r="BW11" s="89">
        <v>24.938324723632583</v>
      </c>
      <c r="BX11" s="89">
        <v>42.698025349109486</v>
      </c>
      <c r="BY11" s="89">
        <v>77.047819725769131</v>
      </c>
      <c r="BZ11" s="89">
        <v>70.82748136673294</v>
      </c>
      <c r="CA11" s="89">
        <v>78.226166364710195</v>
      </c>
      <c r="CB11" s="89">
        <v>66.68160426751372</v>
      </c>
      <c r="CC11" s="89">
        <v>34.939304678187938</v>
      </c>
      <c r="CD11" s="89">
        <v>57.971345655531223</v>
      </c>
      <c r="CE11" s="89">
        <v>62.193198744023768</v>
      </c>
      <c r="CF11" s="89">
        <v>54.336410549491013</v>
      </c>
      <c r="CG11" s="89">
        <v>44.930205061256046</v>
      </c>
      <c r="CH11" s="525">
        <f t="shared" si="12"/>
        <v>2.8628804571634641</v>
      </c>
      <c r="CJ11" s="22"/>
    </row>
    <row r="12" spans="1:88">
      <c r="A12" s="126" t="s">
        <v>54</v>
      </c>
      <c r="B12" s="89">
        <v>4.556</v>
      </c>
      <c r="C12" s="89">
        <v>2.9860000000000002</v>
      </c>
      <c r="D12" s="89">
        <v>4.9139999999999997</v>
      </c>
      <c r="E12" s="89">
        <v>3.9420000000000002</v>
      </c>
      <c r="F12" s="89">
        <v>5.718</v>
      </c>
      <c r="G12" s="89">
        <v>5.03</v>
      </c>
      <c r="H12" s="89">
        <v>4.468</v>
      </c>
      <c r="I12" s="89">
        <v>3.976</v>
      </c>
      <c r="J12" s="89">
        <v>2.823</v>
      </c>
      <c r="K12" s="89">
        <v>2.6160000000000001</v>
      </c>
      <c r="L12" s="89">
        <v>2.5310000000000001</v>
      </c>
      <c r="M12" s="89">
        <v>3.76</v>
      </c>
      <c r="N12" s="88">
        <v>4.4090930940000002</v>
      </c>
      <c r="O12" s="89">
        <v>3.1839293639999999</v>
      </c>
      <c r="P12" s="89">
        <v>4.325802661</v>
      </c>
      <c r="Q12" s="89">
        <v>1.725008141</v>
      </c>
      <c r="R12" s="89">
        <v>2.043233474</v>
      </c>
      <c r="S12" s="89">
        <v>2.571583398</v>
      </c>
      <c r="T12" s="89">
        <v>2.7193805379999998</v>
      </c>
      <c r="U12" s="89">
        <v>5.0851700500000003</v>
      </c>
      <c r="V12" s="89">
        <v>2.9427205299999999</v>
      </c>
      <c r="W12" s="89">
        <v>5.2407563469999996</v>
      </c>
      <c r="X12" s="89">
        <v>4.2849363550000001</v>
      </c>
      <c r="Y12" s="99">
        <v>3.8337133460000001</v>
      </c>
      <c r="Z12" s="89">
        <v>4.2590000000000003</v>
      </c>
      <c r="AA12" s="89">
        <v>5.1210000000000004</v>
      </c>
      <c r="AB12" s="89">
        <v>4.5590000000000002</v>
      </c>
      <c r="AC12" s="89">
        <v>6.2859999999999996</v>
      </c>
      <c r="AD12" s="89">
        <v>6.38</v>
      </c>
      <c r="AE12" s="89">
        <v>4.2060000000000004</v>
      </c>
      <c r="AF12" s="89">
        <v>4.3949999999999996</v>
      </c>
      <c r="AG12" s="89">
        <v>3.3039999999999998</v>
      </c>
      <c r="AH12" s="89">
        <v>4.7850000000000001</v>
      </c>
      <c r="AI12" s="89">
        <v>5.6920000000000002</v>
      </c>
      <c r="AJ12" s="89">
        <v>3.927</v>
      </c>
      <c r="AK12" s="89">
        <v>4.5599999999999996</v>
      </c>
      <c r="AL12" s="108">
        <v>2.6543780042649998</v>
      </c>
      <c r="AM12" s="109">
        <v>4.5050085194414002</v>
      </c>
      <c r="AN12" s="109">
        <v>7.6025090289790098</v>
      </c>
      <c r="AO12" s="109">
        <v>5.223764880849</v>
      </c>
      <c r="AP12" s="109">
        <v>6.8098423426590404</v>
      </c>
      <c r="AQ12" s="109">
        <v>4.7957335050419996</v>
      </c>
      <c r="AR12" s="109">
        <v>5.0681648484478803</v>
      </c>
      <c r="AS12" s="109">
        <v>4.5647506029780098</v>
      </c>
      <c r="AT12" s="109">
        <v>6.1401162004312004</v>
      </c>
      <c r="AU12" s="109">
        <v>4.5440597645160103</v>
      </c>
      <c r="AV12" s="109">
        <v>4.6990877151068</v>
      </c>
      <c r="AW12" s="115">
        <v>4.850921173983</v>
      </c>
      <c r="AX12" s="89">
        <v>3.5035627600600994</v>
      </c>
      <c r="AY12" s="89">
        <v>5.0294731249041975</v>
      </c>
      <c r="AZ12" s="89">
        <v>6.5595288748367953</v>
      </c>
      <c r="BA12" s="89">
        <v>6.5546399059518983</v>
      </c>
      <c r="BB12" s="89">
        <v>3.7078031100709996</v>
      </c>
      <c r="BC12" s="89">
        <v>3.3066741110879998</v>
      </c>
      <c r="BD12" s="89">
        <v>2.7045519580868009</v>
      </c>
      <c r="BE12" s="89">
        <v>1.6382678924996987</v>
      </c>
      <c r="BF12" s="89">
        <v>2.0235709997876015</v>
      </c>
      <c r="BG12" s="89">
        <v>3.4433414792489998</v>
      </c>
      <c r="BH12" s="89">
        <v>3.0562947355556007</v>
      </c>
      <c r="BI12" s="89">
        <v>2.3413853548299999</v>
      </c>
      <c r="BJ12" s="88">
        <v>2.2316890332100003</v>
      </c>
      <c r="BK12" s="608">
        <v>2.7824509762974898</v>
      </c>
      <c r="BL12" s="608">
        <v>2.3472455721700007</v>
      </c>
      <c r="BM12" s="608">
        <v>4.0014920896790009</v>
      </c>
      <c r="BN12" s="608">
        <v>4.5178351679010982</v>
      </c>
      <c r="BO12" s="608">
        <v>3.2003996283129981</v>
      </c>
      <c r="BP12" s="608">
        <v>2.9709309115528013</v>
      </c>
      <c r="BQ12" s="608">
        <v>3.0867769364894988</v>
      </c>
      <c r="BR12" s="608">
        <v>2.1264800886110993</v>
      </c>
      <c r="BS12" s="608">
        <v>2.3985486702699927</v>
      </c>
      <c r="BT12" s="608">
        <v>2.7363434488771001</v>
      </c>
      <c r="BU12" s="99">
        <v>3.7386255412700016</v>
      </c>
      <c r="BV12" s="89">
        <v>13.677798013584002</v>
      </c>
      <c r="BW12" s="89">
        <v>10.017981111799994</v>
      </c>
      <c r="BX12" s="89">
        <v>11.309216501469894</v>
      </c>
      <c r="BY12" s="89">
        <v>6.0937166672099989</v>
      </c>
      <c r="BZ12" s="89">
        <v>8.6117548249049936</v>
      </c>
      <c r="CA12" s="89">
        <v>8.0737917290828989</v>
      </c>
      <c r="CB12" s="89">
        <v>3.5289936449710306</v>
      </c>
      <c r="CC12" s="89">
        <v>2.0896899499678998</v>
      </c>
      <c r="CD12" s="89">
        <v>1.9132044005320001</v>
      </c>
      <c r="CE12" s="89">
        <v>1.94374580772001</v>
      </c>
      <c r="CF12" s="89">
        <v>2.0948417262050008</v>
      </c>
      <c r="CG12" s="89">
        <v>2.4758850258099994</v>
      </c>
      <c r="CH12" s="525">
        <f t="shared" si="12"/>
        <v>-0.33775527972000441</v>
      </c>
      <c r="CJ12" s="22"/>
    </row>
    <row r="13" spans="1:88">
      <c r="A13" s="125" t="s">
        <v>56</v>
      </c>
      <c r="B13" s="86">
        <f t="shared" ref="B13:Y13" si="13">+SUM(B14:B17)</f>
        <v>102.92100000000001</v>
      </c>
      <c r="C13" s="86">
        <f t="shared" si="13"/>
        <v>163.27799999999999</v>
      </c>
      <c r="D13" s="86">
        <f t="shared" si="13"/>
        <v>168.62800000000001</v>
      </c>
      <c r="E13" s="86">
        <f t="shared" si="13"/>
        <v>109.95899999999999</v>
      </c>
      <c r="F13" s="86">
        <f t="shared" si="13"/>
        <v>41.248000000000005</v>
      </c>
      <c r="G13" s="86">
        <f t="shared" si="13"/>
        <v>139.59100000000001</v>
      </c>
      <c r="H13" s="86">
        <f t="shared" si="13"/>
        <v>147.85600000000002</v>
      </c>
      <c r="I13" s="86">
        <f t="shared" si="13"/>
        <v>57.097000000000008</v>
      </c>
      <c r="J13" s="86">
        <f t="shared" si="13"/>
        <v>86.094000000000008</v>
      </c>
      <c r="K13" s="86">
        <f t="shared" si="13"/>
        <v>105.887</v>
      </c>
      <c r="L13" s="86">
        <f t="shared" si="13"/>
        <v>68.046999999999997</v>
      </c>
      <c r="M13" s="86">
        <f t="shared" si="13"/>
        <v>62.517000000000003</v>
      </c>
      <c r="N13" s="85">
        <f t="shared" si="13"/>
        <v>88.743704339999994</v>
      </c>
      <c r="O13" s="86">
        <f t="shared" si="13"/>
        <v>66.89042236600001</v>
      </c>
      <c r="P13" s="86">
        <f t="shared" si="13"/>
        <v>54.640197190000002</v>
      </c>
      <c r="Q13" s="86">
        <f t="shared" si="13"/>
        <v>23.578899902</v>
      </c>
      <c r="R13" s="86">
        <f t="shared" si="13"/>
        <v>22.63059054</v>
      </c>
      <c r="S13" s="86">
        <f t="shared" si="13"/>
        <v>55.783601809000004</v>
      </c>
      <c r="T13" s="86">
        <f t="shared" si="13"/>
        <v>199.39314691000001</v>
      </c>
      <c r="U13" s="86">
        <f t="shared" si="13"/>
        <v>214.917996805</v>
      </c>
      <c r="V13" s="86">
        <f t="shared" si="13"/>
        <v>142.93920270200002</v>
      </c>
      <c r="W13" s="86">
        <f t="shared" si="13"/>
        <v>46.843364274000002</v>
      </c>
      <c r="X13" s="86">
        <f t="shared" si="13"/>
        <v>11.833248210000001</v>
      </c>
      <c r="Y13" s="98">
        <f t="shared" si="13"/>
        <v>79.239129822999999</v>
      </c>
      <c r="Z13" s="86">
        <f t="shared" ref="Z13:AK13" si="14">+SUM(Z14:Z17)</f>
        <v>132.13079500000001</v>
      </c>
      <c r="AA13" s="86">
        <f t="shared" si="14"/>
        <v>209.92777800000002</v>
      </c>
      <c r="AB13" s="86">
        <f t="shared" si="14"/>
        <v>155.71353300000001</v>
      </c>
      <c r="AC13" s="86">
        <f t="shared" si="14"/>
        <v>137.07461000000001</v>
      </c>
      <c r="AD13" s="86">
        <f t="shared" si="14"/>
        <v>81.252419999999987</v>
      </c>
      <c r="AE13" s="86">
        <f t="shared" si="14"/>
        <v>129.48926700000001</v>
      </c>
      <c r="AF13" s="86">
        <f t="shared" si="14"/>
        <v>162.03800399999997</v>
      </c>
      <c r="AG13" s="86">
        <f t="shared" si="14"/>
        <v>189.374252437</v>
      </c>
      <c r="AH13" s="86">
        <f t="shared" si="14"/>
        <v>101.574935</v>
      </c>
      <c r="AI13" s="86">
        <f t="shared" si="14"/>
        <v>76.138146996200007</v>
      </c>
      <c r="AJ13" s="86">
        <f t="shared" si="14"/>
        <v>13.189675004110001</v>
      </c>
      <c r="AK13" s="86">
        <f t="shared" si="14"/>
        <v>51.443066000000002</v>
      </c>
      <c r="AL13" s="106">
        <f t="shared" ref="AL13:AW13" si="15">SUM(AL14:AL17)</f>
        <v>116.3212172307999</v>
      </c>
      <c r="AM13" s="107">
        <f t="shared" si="15"/>
        <v>137.26132328496013</v>
      </c>
      <c r="AN13" s="107">
        <f t="shared" si="15"/>
        <v>197.50508722040021</v>
      </c>
      <c r="AO13" s="107">
        <f t="shared" si="15"/>
        <v>68.818538626100008</v>
      </c>
      <c r="AP13" s="107">
        <f t="shared" si="15"/>
        <v>26.210729000099899</v>
      </c>
      <c r="AQ13" s="107">
        <f t="shared" si="15"/>
        <v>129.91038699810002</v>
      </c>
      <c r="AR13" s="107">
        <f t="shared" si="15"/>
        <v>156.72352167419999</v>
      </c>
      <c r="AS13" s="107">
        <f t="shared" si="15"/>
        <v>178.65233977599985</v>
      </c>
      <c r="AT13" s="107">
        <f t="shared" si="15"/>
        <v>114.33180776698021</v>
      </c>
      <c r="AU13" s="107">
        <f t="shared" si="15"/>
        <v>73.341843995000005</v>
      </c>
      <c r="AV13" s="107">
        <f t="shared" si="15"/>
        <v>18.003749988000031</v>
      </c>
      <c r="AW13" s="114">
        <f t="shared" si="15"/>
        <v>48.441659993999991</v>
      </c>
      <c r="AX13" s="86">
        <f t="shared" ref="AX13:BI13" si="16">SUM(AX14:AX17)</f>
        <v>104.90421132101</v>
      </c>
      <c r="AY13" s="86">
        <f t="shared" si="16"/>
        <v>114.7387199987002</v>
      </c>
      <c r="AZ13" s="86">
        <f t="shared" si="16"/>
        <v>156.99846599117993</v>
      </c>
      <c r="BA13" s="86">
        <f t="shared" si="16"/>
        <v>51.633464997500127</v>
      </c>
      <c r="BB13" s="86">
        <f t="shared" si="16"/>
        <v>8.8959330131000094</v>
      </c>
      <c r="BC13" s="86">
        <f t="shared" si="16"/>
        <v>7.9690500048999997</v>
      </c>
      <c r="BD13" s="86">
        <f t="shared" si="16"/>
        <v>11.665709998100001</v>
      </c>
      <c r="BE13" s="86">
        <f t="shared" si="16"/>
        <v>7.9915100004000008</v>
      </c>
      <c r="BF13" s="86">
        <f t="shared" si="16"/>
        <v>38.342775015000022</v>
      </c>
      <c r="BG13" s="86">
        <f t="shared" si="16"/>
        <v>18.973994998200098</v>
      </c>
      <c r="BH13" s="86">
        <f t="shared" si="16"/>
        <v>8.8671445092999992</v>
      </c>
      <c r="BI13" s="86">
        <f t="shared" si="16"/>
        <v>33.937199997010005</v>
      </c>
      <c r="BJ13" s="85">
        <f t="shared" ref="BJ13:BU13" si="17">SUM(BJ14:BJ17)</f>
        <v>73.481722996699972</v>
      </c>
      <c r="BK13" s="607">
        <f t="shared" si="17"/>
        <v>130.57549600040002</v>
      </c>
      <c r="BL13" s="607">
        <f t="shared" si="17"/>
        <v>66.39823199609998</v>
      </c>
      <c r="BM13" s="607">
        <f t="shared" si="17"/>
        <v>15.643284990999906</v>
      </c>
      <c r="BN13" s="607">
        <f t="shared" si="17"/>
        <v>69.046759998100001</v>
      </c>
      <c r="BO13" s="607">
        <f t="shared" si="17"/>
        <v>174.88420501979982</v>
      </c>
      <c r="BP13" s="607">
        <f t="shared" si="17"/>
        <v>240.36212999569997</v>
      </c>
      <c r="BQ13" s="607">
        <f t="shared" si="17"/>
        <v>146.52307500189994</v>
      </c>
      <c r="BR13" s="607">
        <f t="shared" si="17"/>
        <v>50.765620005700001</v>
      </c>
      <c r="BS13" s="607">
        <f t="shared" si="17"/>
        <v>17.568035002999995</v>
      </c>
      <c r="BT13" s="607">
        <f t="shared" si="17"/>
        <v>21.521170001000002</v>
      </c>
      <c r="BU13" s="98">
        <f t="shared" si="17"/>
        <v>56.124211004999985</v>
      </c>
      <c r="BV13" s="86">
        <f t="shared" ref="BV13:CG13" si="18">SUM(BV14:BV17)</f>
        <v>157.31803000289989</v>
      </c>
      <c r="BW13" s="86">
        <f t="shared" si="18"/>
        <v>180.52766800299995</v>
      </c>
      <c r="BX13" s="86">
        <f t="shared" si="18"/>
        <v>155.58600377999997</v>
      </c>
      <c r="BY13" s="86">
        <f t="shared" si="18"/>
        <v>102.35882752460002</v>
      </c>
      <c r="BZ13" s="86">
        <f t="shared" si="18"/>
        <v>70.531088269998037</v>
      </c>
      <c r="CA13" s="86">
        <f t="shared" si="18"/>
        <v>189.59030500500009</v>
      </c>
      <c r="CB13" s="86">
        <f t="shared" si="18"/>
        <v>166.49083500260994</v>
      </c>
      <c r="CC13" s="86">
        <f t="shared" si="18"/>
        <v>142.42824499800003</v>
      </c>
      <c r="CD13" s="86">
        <f t="shared" si="18"/>
        <v>138.08698900090008</v>
      </c>
      <c r="CE13" s="86">
        <f t="shared" si="18"/>
        <v>35.479680886300009</v>
      </c>
      <c r="CF13" s="86">
        <f t="shared" ref="CF13" si="19">SUM(CF14:CF17)</f>
        <v>14.626885001200993</v>
      </c>
      <c r="CG13" s="86">
        <f t="shared" si="18"/>
        <v>76.253909999999948</v>
      </c>
      <c r="CH13" s="526">
        <f t="shared" si="12"/>
        <v>0.35866337601087439</v>
      </c>
      <c r="CJ13" s="22"/>
    </row>
    <row r="14" spans="1:88">
      <c r="A14" s="126" t="s">
        <v>205</v>
      </c>
      <c r="B14" s="89">
        <v>94.224000000000004</v>
      </c>
      <c r="C14" s="89">
        <v>134.196</v>
      </c>
      <c r="D14" s="89">
        <v>143.06899999999999</v>
      </c>
      <c r="E14" s="89">
        <v>97.406999999999996</v>
      </c>
      <c r="F14" s="89">
        <v>27.88</v>
      </c>
      <c r="G14" s="89">
        <v>122.042</v>
      </c>
      <c r="H14" s="89">
        <v>122.182</v>
      </c>
      <c r="I14" s="89">
        <v>36.054000000000002</v>
      </c>
      <c r="J14" s="89">
        <v>70.399000000000001</v>
      </c>
      <c r="K14" s="89">
        <v>86.608999999999995</v>
      </c>
      <c r="L14" s="89">
        <v>60.264000000000003</v>
      </c>
      <c r="M14" s="89">
        <v>54.642000000000003</v>
      </c>
      <c r="N14" s="88">
        <v>84.634249999999994</v>
      </c>
      <c r="O14" s="89">
        <v>53.522260000000003</v>
      </c>
      <c r="P14" s="89">
        <v>42.678452</v>
      </c>
      <c r="Q14" s="89">
        <v>17.129094963</v>
      </c>
      <c r="R14" s="89">
        <v>10.81433</v>
      </c>
      <c r="S14" s="89">
        <v>51.829835000000003</v>
      </c>
      <c r="T14" s="89">
        <v>181.38499300000001</v>
      </c>
      <c r="U14" s="89">
        <v>189.74027799999999</v>
      </c>
      <c r="V14" s="89">
        <v>128.17281500000001</v>
      </c>
      <c r="W14" s="89">
        <v>22.058267000000001</v>
      </c>
      <c r="X14" s="89">
        <v>6.545331</v>
      </c>
      <c r="Y14" s="99">
        <v>70.415380999999996</v>
      </c>
      <c r="Z14" s="89">
        <v>120.258335</v>
      </c>
      <c r="AA14" s="89">
        <v>156.57261800000001</v>
      </c>
      <c r="AB14" s="89">
        <v>125.75232800000001</v>
      </c>
      <c r="AC14" s="89">
        <v>116.265485</v>
      </c>
      <c r="AD14" s="89">
        <v>64.094480000000004</v>
      </c>
      <c r="AE14" s="89">
        <v>117.822727</v>
      </c>
      <c r="AF14" s="89">
        <v>125.39095399999999</v>
      </c>
      <c r="AG14" s="89">
        <v>157.9948</v>
      </c>
      <c r="AH14" s="89">
        <v>86.629689999999997</v>
      </c>
      <c r="AI14" s="89">
        <v>63.940556999999998</v>
      </c>
      <c r="AJ14" s="89">
        <v>3.30362</v>
      </c>
      <c r="AK14" s="89">
        <v>42.980266</v>
      </c>
      <c r="AL14" s="108">
        <v>105.57716000000001</v>
      </c>
      <c r="AM14" s="109">
        <v>122.23586</v>
      </c>
      <c r="AN14" s="109">
        <v>169.94097500000001</v>
      </c>
      <c r="AO14" s="109">
        <v>53.026868999999998</v>
      </c>
      <c r="AP14" s="109">
        <v>16.877594999999999</v>
      </c>
      <c r="AQ14" s="109">
        <v>122.01748000000001</v>
      </c>
      <c r="AR14" s="109">
        <v>139.808795</v>
      </c>
      <c r="AS14" s="109">
        <v>150.794455</v>
      </c>
      <c r="AT14" s="109">
        <v>97.754417000000004</v>
      </c>
      <c r="AU14" s="109">
        <v>52.766170000000002</v>
      </c>
      <c r="AV14" s="109">
        <v>10.227565</v>
      </c>
      <c r="AW14" s="115">
        <v>41.222299999999997</v>
      </c>
      <c r="AX14" s="89">
        <v>98.988574999999997</v>
      </c>
      <c r="AY14" s="89">
        <v>109.646755</v>
      </c>
      <c r="AZ14" s="89">
        <v>140.63486499999991</v>
      </c>
      <c r="BA14" s="89">
        <v>44.495530000000024</v>
      </c>
      <c r="BB14" s="89">
        <v>2.8530900000000003</v>
      </c>
      <c r="BC14" s="89">
        <v>3.44333</v>
      </c>
      <c r="BD14" s="89">
        <v>7.1010899999999992</v>
      </c>
      <c r="BE14" s="89">
        <v>4.9137200000000014</v>
      </c>
      <c r="BF14" s="89">
        <v>34.480590000000014</v>
      </c>
      <c r="BG14" s="89">
        <v>15.602869999999999</v>
      </c>
      <c r="BH14" s="89">
        <v>6.197379999999999</v>
      </c>
      <c r="BI14" s="89">
        <v>31.285850000000003</v>
      </c>
      <c r="BJ14" s="88">
        <v>68.772042999999968</v>
      </c>
      <c r="BK14" s="608">
        <v>125.07445600000003</v>
      </c>
      <c r="BL14" s="608">
        <v>58.655766999999983</v>
      </c>
      <c r="BM14" s="608">
        <v>10.463430000000002</v>
      </c>
      <c r="BN14" s="608">
        <v>61.855159999999998</v>
      </c>
      <c r="BO14" s="608">
        <v>163.0143149999999</v>
      </c>
      <c r="BP14" s="608">
        <v>213.6568399999999</v>
      </c>
      <c r="BQ14" s="608">
        <v>119.98332499999994</v>
      </c>
      <c r="BR14" s="608">
        <v>32.358015000000002</v>
      </c>
      <c r="BS14" s="608">
        <v>7.1938199999999997</v>
      </c>
      <c r="BT14" s="608">
        <v>4.36111</v>
      </c>
      <c r="BU14" s="99">
        <v>53.248290004999987</v>
      </c>
      <c r="BV14" s="89">
        <v>151.69953499999988</v>
      </c>
      <c r="BW14" s="89">
        <v>135.69221499999989</v>
      </c>
      <c r="BX14" s="89">
        <v>131.54271499999996</v>
      </c>
      <c r="BY14" s="89">
        <v>93.150930007000028</v>
      </c>
      <c r="BZ14" s="89">
        <v>61.457825000000028</v>
      </c>
      <c r="CA14" s="89">
        <v>181.51904500000009</v>
      </c>
      <c r="CB14" s="89">
        <v>157.76967999999994</v>
      </c>
      <c r="CC14" s="89">
        <v>98.242530000000031</v>
      </c>
      <c r="CD14" s="89">
        <v>127.52617500000001</v>
      </c>
      <c r="CE14" s="89">
        <v>28.049720889000007</v>
      </c>
      <c r="CF14" s="89">
        <v>8.9224900000000016</v>
      </c>
      <c r="CG14" s="89">
        <v>65.065280000000016</v>
      </c>
      <c r="CH14" s="525">
        <f t="shared" si="12"/>
        <v>0.22192243157274016</v>
      </c>
      <c r="CJ14" s="22"/>
    </row>
    <row r="15" spans="1:88">
      <c r="A15" s="126" t="s">
        <v>206</v>
      </c>
      <c r="B15" s="89">
        <v>1.083</v>
      </c>
      <c r="C15" s="89">
        <v>0.99399999999999999</v>
      </c>
      <c r="D15" s="89">
        <v>2.073</v>
      </c>
      <c r="E15" s="89">
        <v>1.728</v>
      </c>
      <c r="F15" s="89">
        <v>1.835</v>
      </c>
      <c r="G15" s="89">
        <v>2.206</v>
      </c>
      <c r="H15" s="89">
        <v>1.6339999999999999</v>
      </c>
      <c r="I15" s="89">
        <v>1.5580000000000001</v>
      </c>
      <c r="J15" s="89">
        <v>1.8460000000000001</v>
      </c>
      <c r="K15" s="89">
        <v>1.1020000000000001</v>
      </c>
      <c r="L15" s="89">
        <v>0.93100000000000005</v>
      </c>
      <c r="M15" s="89">
        <v>1.3540000000000001</v>
      </c>
      <c r="N15" s="88">
        <v>0.91781433999999995</v>
      </c>
      <c r="O15" s="89">
        <v>0.94609100000000002</v>
      </c>
      <c r="P15" s="89">
        <v>0.32609300000000002</v>
      </c>
      <c r="Q15" s="89">
        <v>0.31098999999999999</v>
      </c>
      <c r="R15" s="89">
        <v>0.56486000000000003</v>
      </c>
      <c r="S15" s="89">
        <v>0.27731</v>
      </c>
      <c r="T15" s="89">
        <v>0.22913</v>
      </c>
      <c r="U15" s="89">
        <v>5.5320000000000001E-2</v>
      </c>
      <c r="V15" s="89">
        <v>0.34016999999999997</v>
      </c>
      <c r="W15" s="89">
        <v>0.13566</v>
      </c>
      <c r="X15" s="89">
        <v>8.9260000000000006E-2</v>
      </c>
      <c r="Y15" s="99">
        <v>0.22889000000000001</v>
      </c>
      <c r="Z15" s="89">
        <v>2.7044600000000001</v>
      </c>
      <c r="AA15" s="89">
        <v>2.78816</v>
      </c>
      <c r="AB15" s="89">
        <v>3.099205</v>
      </c>
      <c r="AC15" s="89">
        <v>3.4471250000000002</v>
      </c>
      <c r="AD15" s="89">
        <v>2.4909400000000002</v>
      </c>
      <c r="AE15" s="89">
        <v>2.16154</v>
      </c>
      <c r="AF15" s="89">
        <v>1.71105</v>
      </c>
      <c r="AG15" s="89">
        <v>1.0844524369999999</v>
      </c>
      <c r="AH15" s="89">
        <v>1.2842450000000001</v>
      </c>
      <c r="AI15" s="89">
        <v>2.7049899962000001</v>
      </c>
      <c r="AJ15" s="89">
        <v>3.0380550041099998</v>
      </c>
      <c r="AK15" s="89">
        <v>2.5337999999999998</v>
      </c>
      <c r="AL15" s="108">
        <v>2.8838599999999999</v>
      </c>
      <c r="AM15" s="109">
        <v>2.7008999999999999</v>
      </c>
      <c r="AN15" s="109">
        <v>4.1752700000000003</v>
      </c>
      <c r="AO15" s="109">
        <v>3.126205465</v>
      </c>
      <c r="AP15" s="109">
        <v>3.8842099999999999</v>
      </c>
      <c r="AQ15" s="109">
        <v>2.3129</v>
      </c>
      <c r="AR15" s="109">
        <v>2.7874099999999999</v>
      </c>
      <c r="AS15" s="109">
        <v>1.6213500000000001</v>
      </c>
      <c r="AT15" s="109">
        <v>0.94020000000000004</v>
      </c>
      <c r="AU15" s="109">
        <v>1.6517999999999999</v>
      </c>
      <c r="AV15" s="109">
        <v>1.29983</v>
      </c>
      <c r="AW15" s="115">
        <v>3.0438999999999998</v>
      </c>
      <c r="AX15" s="89">
        <v>3.3531713319999996</v>
      </c>
      <c r="AY15" s="89">
        <v>2.2000499999999996</v>
      </c>
      <c r="AZ15" s="89">
        <v>3.6134800000000009</v>
      </c>
      <c r="BA15" s="89">
        <v>3.2606099999999998</v>
      </c>
      <c r="BB15" s="89">
        <v>3.0869999999999997</v>
      </c>
      <c r="BC15" s="89">
        <v>2.6814499999999999</v>
      </c>
      <c r="BD15" s="89">
        <v>3.0729999999999995</v>
      </c>
      <c r="BE15" s="89">
        <v>1.8552599999999999</v>
      </c>
      <c r="BF15" s="89">
        <v>1.1115800000000002</v>
      </c>
      <c r="BG15" s="89">
        <v>1.3587500000000001</v>
      </c>
      <c r="BH15" s="89">
        <v>1.3071761099999999</v>
      </c>
      <c r="BI15" s="89">
        <v>1.7796899999999998</v>
      </c>
      <c r="BJ15" s="88">
        <v>2.1009199999999999</v>
      </c>
      <c r="BK15" s="608">
        <v>2.6198699999999997</v>
      </c>
      <c r="BL15" s="608">
        <v>3.6066799999999999</v>
      </c>
      <c r="BM15" s="608">
        <v>3.6212100000000005</v>
      </c>
      <c r="BN15" s="608">
        <v>3.5275400000000006</v>
      </c>
      <c r="BO15" s="608">
        <v>3.2243000000000008</v>
      </c>
      <c r="BP15" s="608">
        <v>3.9141500000000007</v>
      </c>
      <c r="BQ15" s="608">
        <v>4.9120200000000009</v>
      </c>
      <c r="BR15" s="608">
        <v>4.5195879999999988</v>
      </c>
      <c r="BS15" s="608">
        <v>2.9128100000000003</v>
      </c>
      <c r="BT15" s="608">
        <v>2.4873799999999999</v>
      </c>
      <c r="BU15" s="99">
        <v>1.20052</v>
      </c>
      <c r="BV15" s="89">
        <v>2.5719900000000009</v>
      </c>
      <c r="BW15" s="89">
        <v>2.4033099999999998</v>
      </c>
      <c r="BX15" s="89">
        <v>4.8053399999999993</v>
      </c>
      <c r="BY15" s="89">
        <v>3.7827258617999999</v>
      </c>
      <c r="BZ15" s="89">
        <v>4.7648632669979989</v>
      </c>
      <c r="CA15" s="89">
        <v>3.4780400059999996</v>
      </c>
      <c r="CB15" s="89">
        <v>2.54759</v>
      </c>
      <c r="CC15" s="89">
        <v>1.1799900000000003</v>
      </c>
      <c r="CD15" s="89">
        <v>2.0571099999999998</v>
      </c>
      <c r="CE15" s="89">
        <v>3.3610000000000007</v>
      </c>
      <c r="CF15" s="89">
        <v>1.7533749999999999</v>
      </c>
      <c r="CG15" s="89">
        <v>1.658115</v>
      </c>
      <c r="CH15" s="525">
        <f t="shared" si="12"/>
        <v>0.38116399560190573</v>
      </c>
      <c r="CJ15" s="22"/>
    </row>
    <row r="16" spans="1:88">
      <c r="A16" s="126" t="s">
        <v>178</v>
      </c>
      <c r="B16" s="89">
        <v>2.8330000000000002</v>
      </c>
      <c r="C16" s="89">
        <v>23.677</v>
      </c>
      <c r="D16" s="89">
        <v>21.204000000000001</v>
      </c>
      <c r="E16" s="89">
        <v>8.2029999999999994</v>
      </c>
      <c r="F16" s="89">
        <v>6.726</v>
      </c>
      <c r="G16" s="89">
        <v>13.122</v>
      </c>
      <c r="H16" s="89">
        <v>19.567</v>
      </c>
      <c r="I16" s="89">
        <v>17.547000000000001</v>
      </c>
      <c r="J16" s="89">
        <v>11.503</v>
      </c>
      <c r="K16" s="89">
        <v>12.986000000000001</v>
      </c>
      <c r="L16" s="89">
        <v>2.3380000000000001</v>
      </c>
      <c r="M16" s="89">
        <v>3.532</v>
      </c>
      <c r="N16" s="88">
        <v>1.5392600000000001</v>
      </c>
      <c r="O16" s="89">
        <v>7.6659100000000002</v>
      </c>
      <c r="P16" s="89">
        <v>9.3394049999999993</v>
      </c>
      <c r="Q16" s="89">
        <v>3.75461</v>
      </c>
      <c r="R16" s="89">
        <v>7.5733800000000002</v>
      </c>
      <c r="S16" s="89">
        <v>1.5376099999999999</v>
      </c>
      <c r="T16" s="89">
        <v>13.188499999999999</v>
      </c>
      <c r="U16" s="89">
        <v>23.458365000000001</v>
      </c>
      <c r="V16" s="89">
        <v>11.00179</v>
      </c>
      <c r="W16" s="89">
        <v>20.132004999999999</v>
      </c>
      <c r="X16" s="89">
        <v>3.5222199999999999</v>
      </c>
      <c r="Y16" s="99">
        <v>5.5379649999999998</v>
      </c>
      <c r="Z16" s="89">
        <v>5.6360000000000001</v>
      </c>
      <c r="AA16" s="89">
        <v>47.151000000000003</v>
      </c>
      <c r="AB16" s="89">
        <v>22.954999999999998</v>
      </c>
      <c r="AC16" s="89">
        <v>14.27</v>
      </c>
      <c r="AD16" s="89">
        <v>10.215999999999999</v>
      </c>
      <c r="AE16" s="89">
        <v>7.0720000000000001</v>
      </c>
      <c r="AF16" s="89">
        <v>30.527999999999999</v>
      </c>
      <c r="AG16" s="89">
        <v>28.177</v>
      </c>
      <c r="AH16" s="89">
        <v>6.7290000000000001</v>
      </c>
      <c r="AI16" s="89">
        <v>7.093</v>
      </c>
      <c r="AJ16" s="89">
        <v>2.484</v>
      </c>
      <c r="AK16" s="89">
        <v>3.5390000000000001</v>
      </c>
      <c r="AL16" s="108">
        <v>1.7175822359999999</v>
      </c>
      <c r="AM16" s="109">
        <v>10.100250940960001</v>
      </c>
      <c r="AN16" s="109">
        <v>12.117971216100001</v>
      </c>
      <c r="AO16" s="109">
        <v>8.5057051559999994</v>
      </c>
      <c r="AP16" s="109">
        <v>3.1061510000000001</v>
      </c>
      <c r="AQ16" s="109">
        <v>1.0654269999999999</v>
      </c>
      <c r="AR16" s="109">
        <v>12.265582999999999</v>
      </c>
      <c r="AS16" s="109">
        <v>19.796634999999998</v>
      </c>
      <c r="AT16" s="109">
        <v>10.663855999999999</v>
      </c>
      <c r="AU16" s="109">
        <v>9.0968999999999998</v>
      </c>
      <c r="AV16" s="109">
        <v>4.2796200000000004</v>
      </c>
      <c r="AW16" s="115">
        <v>2.0908000000000002</v>
      </c>
      <c r="AX16" s="89">
        <v>1.0609200000000001</v>
      </c>
      <c r="AY16" s="89">
        <v>2.1788349999999994</v>
      </c>
      <c r="AZ16" s="89">
        <v>6.232945</v>
      </c>
      <c r="BA16" s="89">
        <v>1.643985</v>
      </c>
      <c r="BB16" s="89">
        <v>1.5084500000000001</v>
      </c>
      <c r="BC16" s="89">
        <v>1.2261600050000001</v>
      </c>
      <c r="BD16" s="89">
        <v>0.6196299999999999</v>
      </c>
      <c r="BE16" s="89">
        <v>0.59933000000000003</v>
      </c>
      <c r="BF16" s="89">
        <v>1.11111</v>
      </c>
      <c r="BG16" s="89">
        <v>0.71214500000000003</v>
      </c>
      <c r="BH16" s="89">
        <v>0.80152839910000007</v>
      </c>
      <c r="BI16" s="89">
        <v>0.23101000000000002</v>
      </c>
      <c r="BJ16" s="88">
        <v>1.90926</v>
      </c>
      <c r="BK16" s="608">
        <v>1.9528399999999999</v>
      </c>
      <c r="BL16" s="608">
        <v>2.7137699999999998</v>
      </c>
      <c r="BM16" s="608">
        <v>0.83063500000000012</v>
      </c>
      <c r="BN16" s="608">
        <v>1.8158099999999999</v>
      </c>
      <c r="BO16" s="608">
        <v>5.6540500160000002</v>
      </c>
      <c r="BP16" s="608">
        <v>20.101115004</v>
      </c>
      <c r="BQ16" s="608">
        <v>18.361459996999997</v>
      </c>
      <c r="BR16" s="608">
        <v>10.861901999999999</v>
      </c>
      <c r="BS16" s="608">
        <v>5.6496150009999981</v>
      </c>
      <c r="BT16" s="608">
        <v>11.787615000000001</v>
      </c>
      <c r="BU16" s="99">
        <v>1.301031</v>
      </c>
      <c r="BV16" s="89">
        <v>1.7997200000000002</v>
      </c>
      <c r="BW16" s="89">
        <v>40.865600000000001</v>
      </c>
      <c r="BX16" s="89">
        <v>15.31199</v>
      </c>
      <c r="BY16" s="89">
        <v>3.1177899930000001</v>
      </c>
      <c r="BZ16" s="89">
        <v>1.581630002</v>
      </c>
      <c r="CA16" s="89">
        <v>2.8305699999999998</v>
      </c>
      <c r="CB16" s="89">
        <v>4.2632349999999999</v>
      </c>
      <c r="CC16" s="89">
        <v>41.619144996000003</v>
      </c>
      <c r="CD16" s="89">
        <v>7.1883950000000008</v>
      </c>
      <c r="CE16" s="89">
        <v>2.2413100000000004</v>
      </c>
      <c r="CF16" s="89">
        <v>2.1758099999999998</v>
      </c>
      <c r="CG16" s="89">
        <v>7.1519349999999982</v>
      </c>
      <c r="CH16" s="525">
        <f t="shared" si="12"/>
        <v>4.4971288155316804</v>
      </c>
      <c r="CJ16" s="22"/>
    </row>
    <row r="17" spans="1:89">
      <c r="A17" s="126" t="s">
        <v>228</v>
      </c>
      <c r="B17" s="89">
        <v>4.7809999999999997</v>
      </c>
      <c r="C17" s="89">
        <v>4.4109999999999996</v>
      </c>
      <c r="D17" s="89">
        <v>2.282</v>
      </c>
      <c r="E17" s="89">
        <v>2.621</v>
      </c>
      <c r="F17" s="89">
        <v>4.8070000000000004</v>
      </c>
      <c r="G17" s="89">
        <v>2.2210000000000001</v>
      </c>
      <c r="H17" s="89">
        <v>4.4729999999999999</v>
      </c>
      <c r="I17" s="89">
        <v>1.9379999999999999</v>
      </c>
      <c r="J17" s="89">
        <v>2.3460000000000001</v>
      </c>
      <c r="K17" s="89">
        <v>5.19</v>
      </c>
      <c r="L17" s="89">
        <v>4.5140000000000002</v>
      </c>
      <c r="M17" s="89">
        <v>2.9889999999999999</v>
      </c>
      <c r="N17" s="88">
        <v>1.65238</v>
      </c>
      <c r="O17" s="89">
        <v>4.7561613659999997</v>
      </c>
      <c r="P17" s="89">
        <v>2.2962471899999999</v>
      </c>
      <c r="Q17" s="89">
        <v>2.384204939</v>
      </c>
      <c r="R17" s="89">
        <v>3.6780205399999999</v>
      </c>
      <c r="S17" s="89">
        <v>2.1388468089999999</v>
      </c>
      <c r="T17" s="89">
        <v>4.5905239099999999</v>
      </c>
      <c r="U17" s="89">
        <v>1.6640338050000001</v>
      </c>
      <c r="V17" s="89">
        <v>3.424427702</v>
      </c>
      <c r="W17" s="89">
        <v>4.5174322739999999</v>
      </c>
      <c r="X17" s="89">
        <v>1.67643721</v>
      </c>
      <c r="Y17" s="99">
        <v>3.0568938229999998</v>
      </c>
      <c r="Z17" s="89">
        <v>3.532</v>
      </c>
      <c r="AA17" s="89">
        <v>3.4159999999999999</v>
      </c>
      <c r="AB17" s="89">
        <v>3.907</v>
      </c>
      <c r="AC17" s="89">
        <v>3.0920000000000001</v>
      </c>
      <c r="AD17" s="89">
        <v>4.4509999999999996</v>
      </c>
      <c r="AE17" s="89">
        <v>2.4329999999999998</v>
      </c>
      <c r="AF17" s="89">
        <v>4.4080000000000004</v>
      </c>
      <c r="AG17" s="89">
        <v>2.1179999999999999</v>
      </c>
      <c r="AH17" s="89">
        <v>6.9320000000000004</v>
      </c>
      <c r="AI17" s="89">
        <v>2.3996</v>
      </c>
      <c r="AJ17" s="89">
        <v>4.3639999999999999</v>
      </c>
      <c r="AK17" s="89">
        <v>2.39</v>
      </c>
      <c r="AL17" s="108">
        <v>6.1426149947999003</v>
      </c>
      <c r="AM17" s="109">
        <v>2.2243123440000998</v>
      </c>
      <c r="AN17" s="109">
        <v>11.270871004300201</v>
      </c>
      <c r="AO17" s="109">
        <v>4.1597590051000104</v>
      </c>
      <c r="AP17" s="109">
        <v>2.3427730000998999</v>
      </c>
      <c r="AQ17" s="109">
        <v>4.5145799981000101</v>
      </c>
      <c r="AR17" s="109">
        <v>1.8617336741999999</v>
      </c>
      <c r="AS17" s="109">
        <v>6.4398997759998302</v>
      </c>
      <c r="AT17" s="109">
        <v>4.9733347669801997</v>
      </c>
      <c r="AU17" s="109">
        <v>9.8269739949999995</v>
      </c>
      <c r="AV17" s="109">
        <v>2.19673498800003</v>
      </c>
      <c r="AW17" s="115">
        <v>2.0846599939999901</v>
      </c>
      <c r="AX17" s="89">
        <v>1.5015449890099997</v>
      </c>
      <c r="AY17" s="89">
        <v>0.7130799987002</v>
      </c>
      <c r="AZ17" s="89">
        <v>6.5171759911800047</v>
      </c>
      <c r="BA17" s="89">
        <v>2.2333399975001003</v>
      </c>
      <c r="BB17" s="89">
        <v>1.4473930131000097</v>
      </c>
      <c r="BC17" s="89">
        <v>0.61810999990000004</v>
      </c>
      <c r="BD17" s="89">
        <v>0.8719899981</v>
      </c>
      <c r="BE17" s="89">
        <v>0.6232000003999999</v>
      </c>
      <c r="BF17" s="89">
        <v>1.6394950149999998</v>
      </c>
      <c r="BG17" s="89">
        <v>1.3002299982001</v>
      </c>
      <c r="BH17" s="89">
        <v>0.56106000019999991</v>
      </c>
      <c r="BI17" s="89">
        <v>0.64064999701000014</v>
      </c>
      <c r="BJ17" s="88">
        <v>0.69949999669999996</v>
      </c>
      <c r="BK17" s="608">
        <v>0.92833000039999991</v>
      </c>
      <c r="BL17" s="608">
        <v>1.4220149961000002</v>
      </c>
      <c r="BM17" s="608">
        <v>0.72800999099990005</v>
      </c>
      <c r="BN17" s="608">
        <v>1.8482499981000002</v>
      </c>
      <c r="BO17" s="608">
        <v>2.9915400037998992</v>
      </c>
      <c r="BP17" s="608">
        <v>2.6900249917000503</v>
      </c>
      <c r="BQ17" s="608">
        <v>3.2662700049000102</v>
      </c>
      <c r="BR17" s="608">
        <v>3.0261150056999999</v>
      </c>
      <c r="BS17" s="608">
        <v>1.8117900019999997</v>
      </c>
      <c r="BT17" s="608">
        <v>2.8850650010000001</v>
      </c>
      <c r="BU17" s="99">
        <v>0.37436999999999987</v>
      </c>
      <c r="BV17" s="89">
        <v>1.2467850029000001</v>
      </c>
      <c r="BW17" s="89">
        <v>1.56654300300004</v>
      </c>
      <c r="BX17" s="89">
        <v>3.9259587799999918</v>
      </c>
      <c r="BY17" s="89">
        <v>2.3073816627999801</v>
      </c>
      <c r="BZ17" s="89">
        <v>2.7267700010000095</v>
      </c>
      <c r="CA17" s="89">
        <v>1.76264999900001</v>
      </c>
      <c r="CB17" s="89">
        <v>1.9103300026099801</v>
      </c>
      <c r="CC17" s="89">
        <v>1.3865800019999996</v>
      </c>
      <c r="CD17" s="89">
        <v>1.3153090009000499</v>
      </c>
      <c r="CE17" s="89">
        <v>1.8276499973000004</v>
      </c>
      <c r="CF17" s="89">
        <v>1.7752100012009899</v>
      </c>
      <c r="CG17" s="89">
        <v>2.37857999999994</v>
      </c>
      <c r="CH17" s="525">
        <f t="shared" si="12"/>
        <v>5.3535539706705686</v>
      </c>
      <c r="CJ17" s="22"/>
    </row>
    <row r="18" spans="1:89">
      <c r="A18" s="127" t="s">
        <v>120</v>
      </c>
      <c r="B18" s="128">
        <v>0.40490805500000698</v>
      </c>
      <c r="C18" s="128">
        <v>0.26780103000014799</v>
      </c>
      <c r="D18" s="128">
        <v>0.64938688500001396</v>
      </c>
      <c r="E18" s="128">
        <v>0.298433014999959</v>
      </c>
      <c r="F18" s="128">
        <v>0.33864584599999897</v>
      </c>
      <c r="G18" s="128">
        <v>0.30038619799990601</v>
      </c>
      <c r="H18" s="128">
        <v>0.61643400599993803</v>
      </c>
      <c r="I18" s="128">
        <v>0.44954472599994899</v>
      </c>
      <c r="J18" s="128">
        <v>0.51908004000003005</v>
      </c>
      <c r="K18" s="128">
        <v>0.30376262699998902</v>
      </c>
      <c r="L18" s="128">
        <v>0.20163894100001201</v>
      </c>
      <c r="M18" s="128">
        <v>0.16742870500004201</v>
      </c>
      <c r="N18" s="129">
        <v>0.62620564499999498</v>
      </c>
      <c r="O18" s="128">
        <v>0.71590930300009503</v>
      </c>
      <c r="P18" s="128">
        <v>1.5607644270000001</v>
      </c>
      <c r="Q18" s="128">
        <v>0.86501529200000404</v>
      </c>
      <c r="R18" s="128">
        <v>1.3508855</v>
      </c>
      <c r="S18" s="128">
        <v>2.3276092620000002</v>
      </c>
      <c r="T18" s="128">
        <v>2.5484968130001202</v>
      </c>
      <c r="U18" s="128">
        <v>1.14250187699904</v>
      </c>
      <c r="V18" s="128">
        <v>0.78745230700002899</v>
      </c>
      <c r="W18" s="128">
        <v>1.34755521200001</v>
      </c>
      <c r="X18" s="128">
        <v>1.39940672300001</v>
      </c>
      <c r="Y18" s="602">
        <v>4.5243327659999899</v>
      </c>
      <c r="Z18" s="128">
        <v>7.59</v>
      </c>
      <c r="AA18" s="128">
        <v>6.4569999999999999</v>
      </c>
      <c r="AB18" s="128">
        <v>4.37</v>
      </c>
      <c r="AC18" s="128">
        <v>2.3650000000000002</v>
      </c>
      <c r="AD18" s="128">
        <v>1.9219999999999999</v>
      </c>
      <c r="AE18" s="128">
        <v>2.956</v>
      </c>
      <c r="AF18" s="128">
        <v>2.9860000000000002</v>
      </c>
      <c r="AG18" s="128">
        <v>2.73</v>
      </c>
      <c r="AH18" s="128">
        <v>3.5030000000000001</v>
      </c>
      <c r="AI18" s="128">
        <v>2.069</v>
      </c>
      <c r="AJ18" s="128">
        <v>3.0569999999999999</v>
      </c>
      <c r="AK18" s="128">
        <v>6.298</v>
      </c>
      <c r="AL18" s="603">
        <v>6.6852999999999998</v>
      </c>
      <c r="AM18" s="604">
        <v>5.5824999999999996</v>
      </c>
      <c r="AN18" s="604">
        <v>3.0165000000000002</v>
      </c>
      <c r="AO18" s="604">
        <v>0.73319999999999996</v>
      </c>
      <c r="AP18" s="604">
        <v>0.69569999999999999</v>
      </c>
      <c r="AQ18" s="604">
        <v>0.68759999999999999</v>
      </c>
      <c r="AR18" s="604">
        <v>1.5703</v>
      </c>
      <c r="AS18" s="604">
        <v>2.5920000000000001</v>
      </c>
      <c r="AT18" s="604">
        <v>2.1918000000000002</v>
      </c>
      <c r="AU18" s="604">
        <v>2.3769999999999998</v>
      </c>
      <c r="AV18" s="604">
        <v>4.0134999999999996</v>
      </c>
      <c r="AW18" s="605">
        <v>8.3185000000000002</v>
      </c>
      <c r="AX18" s="128">
        <v>2.9730544265004863</v>
      </c>
      <c r="AY18" s="128">
        <v>6.3120916076168649</v>
      </c>
      <c r="AZ18" s="128">
        <v>4.1838424008351289</v>
      </c>
      <c r="BA18" s="128">
        <v>2.1650004069796123</v>
      </c>
      <c r="BB18" s="128">
        <v>1.5602852770074096</v>
      </c>
      <c r="BC18" s="128">
        <v>1.0018430994362715</v>
      </c>
      <c r="BD18" s="128">
        <v>1.313842459234198</v>
      </c>
      <c r="BE18" s="128">
        <v>5.004655045145606</v>
      </c>
      <c r="BF18" s="128">
        <v>3.1482419967340247</v>
      </c>
      <c r="BG18" s="128">
        <v>2.482791999240042</v>
      </c>
      <c r="BH18" s="128">
        <v>4.9155574248238336</v>
      </c>
      <c r="BI18" s="128">
        <v>5.5973182988694461</v>
      </c>
      <c r="BJ18" s="129">
        <v>5.7850289607026379</v>
      </c>
      <c r="BK18" s="128">
        <v>4.7068888022847206</v>
      </c>
      <c r="BL18" s="128">
        <v>3.8500852361487392</v>
      </c>
      <c r="BM18" s="128">
        <v>5.1791238089468177</v>
      </c>
      <c r="BN18" s="128">
        <v>2.9155782988182697</v>
      </c>
      <c r="BO18" s="128">
        <v>6.9358932491698733</v>
      </c>
      <c r="BP18" s="128">
        <v>3.7325279336965211</v>
      </c>
      <c r="BQ18" s="128">
        <v>2.0006121571562425</v>
      </c>
      <c r="BR18" s="128">
        <v>2.9411204240460935</v>
      </c>
      <c r="BS18" s="128">
        <v>10.330520474130495</v>
      </c>
      <c r="BT18" s="128">
        <v>7.1372319997494902</v>
      </c>
      <c r="BU18" s="602">
        <v>2.2187537081725903</v>
      </c>
      <c r="BV18" s="128">
        <v>0.3589</v>
      </c>
      <c r="BW18" s="128">
        <v>2.3792800000000001</v>
      </c>
      <c r="BX18" s="128">
        <v>0.90327000000000002</v>
      </c>
      <c r="BY18" s="128">
        <v>1.1240000000000001</v>
      </c>
      <c r="BZ18" s="128">
        <v>1.46</v>
      </c>
      <c r="CA18" s="128">
        <v>1.9579</v>
      </c>
      <c r="CB18" s="128">
        <v>0.49920999999999999</v>
      </c>
      <c r="CC18" s="128">
        <v>0.44529999999999997</v>
      </c>
      <c r="CD18" s="128">
        <v>1.3817999999999999</v>
      </c>
      <c r="CE18" s="128">
        <v>1.2008000000000001</v>
      </c>
      <c r="CF18" s="128">
        <v>0.90259999999999996</v>
      </c>
      <c r="CG18" s="128">
        <v>1.2834000000000001</v>
      </c>
      <c r="CH18" s="527">
        <f t="shared" si="12"/>
        <v>-0.42156716391156646</v>
      </c>
      <c r="CJ18" s="22"/>
    </row>
    <row r="19" spans="1:89">
      <c r="A19" s="71" t="s">
        <v>59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CH19" s="22"/>
      <c r="CJ19" s="22"/>
      <c r="CK19" s="44"/>
    </row>
    <row r="20" spans="1:89">
      <c r="A20" s="95" t="s">
        <v>229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96"/>
      <c r="S20" s="96"/>
      <c r="T20" s="96"/>
      <c r="U20" s="96"/>
      <c r="V20" s="96"/>
      <c r="W20" s="96"/>
      <c r="X20" s="96"/>
      <c r="Y20" s="96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96"/>
      <c r="AL20" s="96"/>
      <c r="AM20" s="96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J20" s="22"/>
      <c r="CK20" s="44"/>
    </row>
    <row r="21" spans="1:89">
      <c r="A21" s="95" t="s">
        <v>61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103"/>
      <c r="S21" s="103"/>
      <c r="T21" s="103"/>
      <c r="U21" s="103"/>
      <c r="V21" s="103"/>
      <c r="W21" s="103"/>
      <c r="X21" s="103"/>
      <c r="Y21" s="103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96"/>
      <c r="AM21" s="96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J21" s="22"/>
      <c r="CK21" s="44"/>
    </row>
    <row r="22" spans="1:89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5"/>
      <c r="W22" s="25"/>
      <c r="X22" s="25"/>
      <c r="Y22" s="25"/>
      <c r="Z22" s="22"/>
      <c r="AA22" s="22"/>
      <c r="AB22" s="25"/>
      <c r="AC22" s="25"/>
      <c r="AD22" s="25"/>
      <c r="AE22" s="25"/>
      <c r="AF22" s="25"/>
      <c r="AG22" s="25"/>
      <c r="AH22" s="25"/>
      <c r="AI22" s="25"/>
      <c r="AJ22" s="25"/>
      <c r="AK22" s="96"/>
      <c r="AM22" s="96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J22" s="22"/>
    </row>
    <row r="23" spans="1:89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J23" s="22"/>
    </row>
    <row r="24" spans="1:89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</row>
    <row r="25" spans="1:89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</row>
    <row r="26" spans="1:89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</row>
    <row r="27" spans="1:89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</row>
    <row r="28" spans="1:89">
      <c r="N28" s="22"/>
      <c r="Z28" s="22"/>
    </row>
    <row r="29" spans="1:89">
      <c r="N29" s="22"/>
      <c r="O29" s="22"/>
      <c r="Z29" s="22"/>
      <c r="AA29" s="22"/>
    </row>
    <row r="30" spans="1:89">
      <c r="N30" s="22"/>
      <c r="O30" s="22"/>
      <c r="Z30" s="22"/>
      <c r="AA30" s="22"/>
      <c r="CH30" t="s">
        <v>230</v>
      </c>
    </row>
    <row r="31" spans="1:89">
      <c r="N31" s="22"/>
      <c r="O31" s="22"/>
      <c r="Z31" s="22"/>
      <c r="AA31" s="22"/>
    </row>
    <row r="32" spans="1:89">
      <c r="N32" s="22"/>
      <c r="O32" s="22"/>
      <c r="Z32" s="22"/>
      <c r="AA32" s="22"/>
    </row>
  </sheetData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CF13:CG13 B13:CE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X35"/>
  <sheetViews>
    <sheetView showGridLines="0" zoomScale="90" zoomScaleNormal="90" workbookViewId="0">
      <pane xSplit="1" ySplit="8" topLeftCell="CG9" activePane="bottomRight" state="frozen"/>
      <selection pane="topRight"/>
      <selection pane="bottomLeft"/>
      <selection pane="bottomRight" activeCell="CJ13" sqref="CJ13"/>
    </sheetView>
  </sheetViews>
  <sheetFormatPr baseColWidth="10" defaultColWidth="11" defaultRowHeight="15"/>
  <cols>
    <col min="1" max="1" width="13.140625" customWidth="1"/>
    <col min="2" max="25" width="7.85546875" customWidth="1"/>
    <col min="26" max="67" width="8.5703125" customWidth="1"/>
    <col min="68" max="85" width="10.42578125" customWidth="1"/>
    <col min="86" max="86" width="12.5703125" customWidth="1"/>
  </cols>
  <sheetData>
    <row r="1" spans="1:86">
      <c r="A1" s="74" t="s">
        <v>30</v>
      </c>
    </row>
    <row r="3" spans="1:86">
      <c r="A3" s="75" t="s">
        <v>231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</row>
    <row r="4" spans="1:86" ht="15" customHeight="1">
      <c r="A4" s="48" t="s">
        <v>227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</row>
    <row r="5" spans="1:86">
      <c r="A5" s="48" t="s">
        <v>232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</row>
    <row r="6" spans="1:86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</row>
    <row r="7" spans="1:86" ht="18.75" customHeight="1">
      <c r="A7" s="637" t="s">
        <v>34</v>
      </c>
      <c r="B7" s="637">
        <v>2019</v>
      </c>
      <c r="C7" s="638"/>
      <c r="D7" s="638"/>
      <c r="E7" s="638"/>
      <c r="F7" s="638"/>
      <c r="G7" s="638"/>
      <c r="H7" s="638"/>
      <c r="I7" s="638"/>
      <c r="J7" s="638"/>
      <c r="K7" s="638"/>
      <c r="L7" s="638"/>
      <c r="M7" s="639"/>
      <c r="N7" s="637">
        <v>2020</v>
      </c>
      <c r="O7" s="638"/>
      <c r="P7" s="638"/>
      <c r="Q7" s="638"/>
      <c r="R7" s="638"/>
      <c r="S7" s="638"/>
      <c r="T7" s="638"/>
      <c r="U7" s="638"/>
      <c r="V7" s="638"/>
      <c r="W7" s="638"/>
      <c r="X7" s="638"/>
      <c r="Y7" s="639"/>
      <c r="Z7" s="637">
        <v>2021</v>
      </c>
      <c r="AA7" s="638"/>
      <c r="AB7" s="638"/>
      <c r="AC7" s="638"/>
      <c r="AD7" s="638"/>
      <c r="AE7" s="638"/>
      <c r="AF7" s="638"/>
      <c r="AG7" s="638"/>
      <c r="AH7" s="638"/>
      <c r="AI7" s="638"/>
      <c r="AJ7" s="638"/>
      <c r="AK7" s="638"/>
      <c r="AL7" s="637">
        <v>2022</v>
      </c>
      <c r="AM7" s="638"/>
      <c r="AN7" s="638"/>
      <c r="AO7" s="638"/>
      <c r="AP7" s="638"/>
      <c r="AQ7" s="638"/>
      <c r="AR7" s="638"/>
      <c r="AS7" s="638"/>
      <c r="AT7" s="638"/>
      <c r="AU7" s="638"/>
      <c r="AV7" s="638"/>
      <c r="AW7" s="639"/>
      <c r="AX7" s="637">
        <v>2023</v>
      </c>
      <c r="AY7" s="638"/>
      <c r="AZ7" s="638"/>
      <c r="BA7" s="638"/>
      <c r="BB7" s="638"/>
      <c r="BC7" s="638"/>
      <c r="BD7" s="638"/>
      <c r="BE7" s="638"/>
      <c r="BF7" s="638"/>
      <c r="BG7" s="638"/>
      <c r="BH7" s="638"/>
      <c r="BI7" s="639"/>
      <c r="BJ7" s="637">
        <v>2024</v>
      </c>
      <c r="BK7" s="638"/>
      <c r="BL7" s="638"/>
      <c r="BM7" s="638"/>
      <c r="BN7" s="638"/>
      <c r="BO7" s="638"/>
      <c r="BP7" s="638"/>
      <c r="BQ7" s="638"/>
      <c r="BR7" s="638"/>
      <c r="BS7" s="638"/>
      <c r="BT7" s="638"/>
      <c r="BU7" s="639"/>
      <c r="BV7" s="638">
        <v>2025</v>
      </c>
      <c r="BW7" s="638"/>
      <c r="BX7" s="638"/>
      <c r="BY7" s="638"/>
      <c r="BZ7" s="638"/>
      <c r="CA7" s="638"/>
      <c r="CB7" s="638"/>
      <c r="CC7" s="638"/>
      <c r="CD7" s="638"/>
      <c r="CE7" s="638"/>
      <c r="CF7" s="638"/>
      <c r="CG7" s="638"/>
      <c r="CH7" s="639"/>
    </row>
    <row r="8" spans="1:86" ht="25.5">
      <c r="A8" s="676"/>
      <c r="B8" s="566" t="s">
        <v>35</v>
      </c>
      <c r="C8" s="566" t="s">
        <v>36</v>
      </c>
      <c r="D8" s="567" t="s">
        <v>37</v>
      </c>
      <c r="E8" s="567" t="s">
        <v>38</v>
      </c>
      <c r="F8" s="80" t="s">
        <v>39</v>
      </c>
      <c r="G8" s="80" t="s">
        <v>40</v>
      </c>
      <c r="H8" s="80" t="s">
        <v>41</v>
      </c>
      <c r="I8" s="80" t="s">
        <v>42</v>
      </c>
      <c r="J8" s="80" t="s">
        <v>43</v>
      </c>
      <c r="K8" s="80" t="s">
        <v>44</v>
      </c>
      <c r="L8" s="80" t="s">
        <v>45</v>
      </c>
      <c r="M8" s="567" t="s">
        <v>46</v>
      </c>
      <c r="N8" s="566" t="s">
        <v>35</v>
      </c>
      <c r="O8" s="566" t="s">
        <v>36</v>
      </c>
      <c r="P8" s="567" t="s">
        <v>37</v>
      </c>
      <c r="Q8" s="567" t="s">
        <v>38</v>
      </c>
      <c r="R8" s="80" t="s">
        <v>39</v>
      </c>
      <c r="S8" s="80" t="s">
        <v>40</v>
      </c>
      <c r="T8" s="80" t="s">
        <v>41</v>
      </c>
      <c r="U8" s="80" t="s">
        <v>42</v>
      </c>
      <c r="V8" s="80" t="s">
        <v>43</v>
      </c>
      <c r="W8" s="80" t="s">
        <v>44</v>
      </c>
      <c r="X8" s="80" t="s">
        <v>45</v>
      </c>
      <c r="Y8" s="567" t="s">
        <v>46</v>
      </c>
      <c r="Z8" s="564" t="s">
        <v>35</v>
      </c>
      <c r="AA8" s="564" t="s">
        <v>36</v>
      </c>
      <c r="AB8" s="564" t="s">
        <v>37</v>
      </c>
      <c r="AC8" s="564" t="s">
        <v>38</v>
      </c>
      <c r="AD8" s="566" t="s">
        <v>39</v>
      </c>
      <c r="AE8" s="568" t="s">
        <v>40</v>
      </c>
      <c r="AF8" s="566" t="s">
        <v>41</v>
      </c>
      <c r="AG8" s="566" t="s">
        <v>42</v>
      </c>
      <c r="AH8" s="564" t="s">
        <v>47</v>
      </c>
      <c r="AI8" s="564" t="s">
        <v>44</v>
      </c>
      <c r="AJ8" s="564" t="s">
        <v>45</v>
      </c>
      <c r="AK8" s="564" t="s">
        <v>46</v>
      </c>
      <c r="AL8" s="564" t="s">
        <v>35</v>
      </c>
      <c r="AM8" s="564" t="s">
        <v>36</v>
      </c>
      <c r="AN8" s="564" t="s">
        <v>37</v>
      </c>
      <c r="AO8" s="564" t="s">
        <v>38</v>
      </c>
      <c r="AP8" s="564" t="s">
        <v>39</v>
      </c>
      <c r="AQ8" s="564" t="s">
        <v>40</v>
      </c>
      <c r="AR8" s="564" t="s">
        <v>41</v>
      </c>
      <c r="AS8" s="564" t="s">
        <v>42</v>
      </c>
      <c r="AT8" s="564" t="s">
        <v>47</v>
      </c>
      <c r="AU8" s="564" t="s">
        <v>44</v>
      </c>
      <c r="AV8" s="564" t="s">
        <v>45</v>
      </c>
      <c r="AW8" s="566" t="s">
        <v>46</v>
      </c>
      <c r="AX8" s="600" t="s">
        <v>35</v>
      </c>
      <c r="AY8" s="600" t="s">
        <v>36</v>
      </c>
      <c r="AZ8" s="601" t="s">
        <v>37</v>
      </c>
      <c r="BA8" s="601" t="s">
        <v>38</v>
      </c>
      <c r="BB8" s="80" t="s">
        <v>39</v>
      </c>
      <c r="BC8" s="80" t="s">
        <v>40</v>
      </c>
      <c r="BD8" s="80" t="s">
        <v>41</v>
      </c>
      <c r="BE8" s="80" t="s">
        <v>42</v>
      </c>
      <c r="BF8" s="80" t="s">
        <v>43</v>
      </c>
      <c r="BG8" s="80" t="s">
        <v>44</v>
      </c>
      <c r="BH8" s="80" t="s">
        <v>45</v>
      </c>
      <c r="BI8" s="601" t="s">
        <v>46</v>
      </c>
      <c r="BJ8" s="600" t="s">
        <v>35</v>
      </c>
      <c r="BK8" s="600" t="s">
        <v>36</v>
      </c>
      <c r="BL8" s="601" t="s">
        <v>37</v>
      </c>
      <c r="BM8" s="601" t="s">
        <v>38</v>
      </c>
      <c r="BN8" s="80" t="s">
        <v>39</v>
      </c>
      <c r="BO8" s="80" t="s">
        <v>40</v>
      </c>
      <c r="BP8" s="80" t="s">
        <v>41</v>
      </c>
      <c r="BQ8" s="80" t="s">
        <v>42</v>
      </c>
      <c r="BR8" s="80" t="s">
        <v>43</v>
      </c>
      <c r="BS8" s="80" t="s">
        <v>44</v>
      </c>
      <c r="BT8" s="80" t="s">
        <v>45</v>
      </c>
      <c r="BU8" s="601" t="s">
        <v>46</v>
      </c>
      <c r="BV8" s="626" t="s">
        <v>35</v>
      </c>
      <c r="BW8" s="626" t="s">
        <v>36</v>
      </c>
      <c r="BX8" s="627" t="s">
        <v>37</v>
      </c>
      <c r="BY8" s="627" t="s">
        <v>38</v>
      </c>
      <c r="BZ8" s="80" t="s">
        <v>39</v>
      </c>
      <c r="CA8" s="80" t="s">
        <v>40</v>
      </c>
      <c r="CB8" s="80" t="s">
        <v>41</v>
      </c>
      <c r="CC8" s="80" t="s">
        <v>42</v>
      </c>
      <c r="CD8" s="80" t="s">
        <v>43</v>
      </c>
      <c r="CE8" s="80" t="s">
        <v>44</v>
      </c>
      <c r="CF8" s="80" t="s">
        <v>45</v>
      </c>
      <c r="CG8" s="80" t="s">
        <v>46</v>
      </c>
      <c r="CH8" s="599" t="str">
        <f>'Cdr 20 '!CH7</f>
        <v>Var. % 
Dic 25/24</v>
      </c>
    </row>
    <row r="9" spans="1:86">
      <c r="A9" s="81" t="s">
        <v>48</v>
      </c>
      <c r="B9" s="82">
        <f>+B10+B14+B19</f>
        <v>246.43700000000001</v>
      </c>
      <c r="C9" s="83">
        <f t="shared" ref="C9:L9" si="0">+C10+C14+C19</f>
        <v>380.661</v>
      </c>
      <c r="D9" s="83">
        <f t="shared" si="0"/>
        <v>436.24399999999991</v>
      </c>
      <c r="E9" s="83">
        <f t="shared" si="0"/>
        <v>328.73899999999998</v>
      </c>
      <c r="F9" s="83">
        <f t="shared" si="0"/>
        <v>175.52299999999997</v>
      </c>
      <c r="G9" s="83">
        <f t="shared" si="0"/>
        <v>364.60699999999991</v>
      </c>
      <c r="H9" s="83">
        <f t="shared" si="0"/>
        <v>398.85200000000009</v>
      </c>
      <c r="I9" s="83">
        <f t="shared" si="0"/>
        <v>239.70500000000001</v>
      </c>
      <c r="J9" s="83">
        <f t="shared" si="0"/>
        <v>273.762</v>
      </c>
      <c r="K9" s="83">
        <f t="shared" si="0"/>
        <v>270.64999999999998</v>
      </c>
      <c r="L9" s="83">
        <f t="shared" si="0"/>
        <v>205.97299999999998</v>
      </c>
      <c r="M9" s="97">
        <v>205.2</v>
      </c>
      <c r="N9" s="82">
        <f>+N10+N14+N19</f>
        <v>207.00998769999995</v>
      </c>
      <c r="O9" s="83">
        <f t="shared" ref="O9:X9" si="1">+O10+O14+O19</f>
        <v>212.31720660000002</v>
      </c>
      <c r="P9" s="83">
        <f t="shared" si="1"/>
        <v>180.57425836000002</v>
      </c>
      <c r="Q9" s="83">
        <f t="shared" si="1"/>
        <v>106.70738321</v>
      </c>
      <c r="R9" s="83">
        <f t="shared" si="1"/>
        <v>114.62973901000001</v>
      </c>
      <c r="S9" s="83">
        <f t="shared" si="1"/>
        <v>161.29092030999999</v>
      </c>
      <c r="T9" s="83">
        <f t="shared" si="1"/>
        <v>422.54583031999999</v>
      </c>
      <c r="U9" s="83">
        <f t="shared" si="1"/>
        <v>469.05267762999904</v>
      </c>
      <c r="V9" s="83">
        <f t="shared" si="1"/>
        <v>352.34918735000002</v>
      </c>
      <c r="W9" s="83">
        <f t="shared" si="1"/>
        <v>251.55482715999995</v>
      </c>
      <c r="X9" s="83">
        <f t="shared" si="1"/>
        <v>144.1695722</v>
      </c>
      <c r="Y9" s="83">
        <v>205.2</v>
      </c>
      <c r="Z9" s="82">
        <f t="shared" ref="Z9:AL9" si="2">+Z10+Z14+Z19</f>
        <v>298.01685913037721</v>
      </c>
      <c r="AA9" s="83">
        <f t="shared" si="2"/>
        <v>467.90548044817012</v>
      </c>
      <c r="AB9" s="83">
        <f t="shared" si="2"/>
        <v>394.29975675330911</v>
      </c>
      <c r="AC9" s="83">
        <f t="shared" si="2"/>
        <v>371.74759722047713</v>
      </c>
      <c r="AD9" s="83">
        <f t="shared" si="2"/>
        <v>281.14161047811911</v>
      </c>
      <c r="AE9" s="83">
        <f t="shared" si="2"/>
        <v>346.16982465705621</v>
      </c>
      <c r="AF9" s="83">
        <f t="shared" si="2"/>
        <v>414.01470027864065</v>
      </c>
      <c r="AG9" s="83">
        <f t="shared" si="2"/>
        <v>424.09199868038723</v>
      </c>
      <c r="AH9" s="83">
        <f t="shared" si="2"/>
        <v>296.28183002261812</v>
      </c>
      <c r="AI9" s="83">
        <f t="shared" si="2"/>
        <v>231.74355184058928</v>
      </c>
      <c r="AJ9" s="83">
        <f t="shared" si="2"/>
        <v>118.18638004533661</v>
      </c>
      <c r="AK9" s="97">
        <f t="shared" si="2"/>
        <v>216.37905669339588</v>
      </c>
      <c r="AL9" s="104">
        <f t="shared" si="2"/>
        <v>329.43649301045201</v>
      </c>
      <c r="AM9" s="105">
        <f t="shared" ref="AM9:AS9" si="3">+AM10+AM14+AM19</f>
        <v>406.37083623582902</v>
      </c>
      <c r="AN9" s="105">
        <f t="shared" si="3"/>
        <v>545.32021306391619</v>
      </c>
      <c r="AO9" s="105">
        <f t="shared" si="3"/>
        <v>276.547696840941</v>
      </c>
      <c r="AP9" s="105">
        <f t="shared" si="3"/>
        <v>190.44598968275201</v>
      </c>
      <c r="AQ9" s="105">
        <f t="shared" si="3"/>
        <v>351.19200024136603</v>
      </c>
      <c r="AR9" s="105">
        <f t="shared" si="3"/>
        <v>429.68257043516701</v>
      </c>
      <c r="AS9" s="105">
        <f t="shared" si="3"/>
        <v>486.20563219990044</v>
      </c>
      <c r="AT9" s="105">
        <f t="shared" ref="AT9:CG9" si="4">+AT10+AT14+AT19</f>
        <v>359.67140985463942</v>
      </c>
      <c r="AU9" s="105">
        <f t="shared" si="4"/>
        <v>281.56184423494057</v>
      </c>
      <c r="AV9" s="105">
        <f t="shared" si="4"/>
        <v>162.4713946841959</v>
      </c>
      <c r="AW9" s="113">
        <f t="shared" si="4"/>
        <v>271.51689815662303</v>
      </c>
      <c r="AX9" s="82">
        <f t="shared" si="4"/>
        <v>322.02524026714576</v>
      </c>
      <c r="AY9" s="606">
        <f t="shared" si="4"/>
        <v>417.41085743393609</v>
      </c>
      <c r="AZ9" s="606">
        <f t="shared" si="4"/>
        <v>571.78381548561003</v>
      </c>
      <c r="BA9" s="606">
        <f t="shared" si="4"/>
        <v>316.10363299923318</v>
      </c>
      <c r="BB9" s="606">
        <f t="shared" si="4"/>
        <v>205.36715852339685</v>
      </c>
      <c r="BC9" s="606">
        <f t="shared" si="4"/>
        <v>161.97697986749387</v>
      </c>
      <c r="BD9" s="606">
        <f t="shared" si="4"/>
        <v>136.95302071963641</v>
      </c>
      <c r="BE9" s="606">
        <f t="shared" si="4"/>
        <v>131.28881247841258</v>
      </c>
      <c r="BF9" s="606">
        <f t="shared" si="4"/>
        <v>189.56232063463401</v>
      </c>
      <c r="BG9" s="606">
        <f t="shared" si="4"/>
        <v>150.94604361616629</v>
      </c>
      <c r="BH9" s="606">
        <f t="shared" si="4"/>
        <v>122.70990219185769</v>
      </c>
      <c r="BI9" s="97">
        <f t="shared" si="4"/>
        <v>187.97584281463099</v>
      </c>
      <c r="BJ9" s="82">
        <f t="shared" si="4"/>
        <v>261.34892880102996</v>
      </c>
      <c r="BK9" s="606">
        <f t="shared" si="4"/>
        <v>384.8339313822691</v>
      </c>
      <c r="BL9" s="606">
        <f t="shared" si="4"/>
        <v>277.9523788800397</v>
      </c>
      <c r="BM9" s="606">
        <f t="shared" si="4"/>
        <v>135.19222655322397</v>
      </c>
      <c r="BN9" s="606">
        <f t="shared" si="4"/>
        <v>265.56608322749202</v>
      </c>
      <c r="BO9" s="606">
        <f t="shared" si="4"/>
        <v>469.02221033660669</v>
      </c>
      <c r="BP9" s="606">
        <f t="shared" si="4"/>
        <v>670.87285930061228</v>
      </c>
      <c r="BQ9" s="606">
        <f t="shared" si="4"/>
        <v>465.30286688390487</v>
      </c>
      <c r="BR9" s="606">
        <f t="shared" si="4"/>
        <v>273.50083081896611</v>
      </c>
      <c r="BS9" s="606">
        <f t="shared" si="4"/>
        <v>146.91904934441911</v>
      </c>
      <c r="BT9" s="606">
        <f t="shared" si="4"/>
        <v>145.64501797866563</v>
      </c>
      <c r="BU9" s="97">
        <f t="shared" si="4"/>
        <v>167.04685449034409</v>
      </c>
      <c r="BV9" s="82">
        <f t="shared" si="4"/>
        <v>312.14117456972929</v>
      </c>
      <c r="BW9" s="606">
        <f t="shared" si="4"/>
        <v>468.61928506414841</v>
      </c>
      <c r="BX9" s="606">
        <f t="shared" si="4"/>
        <v>433.50906599193428</v>
      </c>
      <c r="BY9" s="606">
        <f t="shared" si="4"/>
        <v>427.74024956942526</v>
      </c>
      <c r="BZ9" s="606">
        <f t="shared" si="4"/>
        <v>388.08353834961201</v>
      </c>
      <c r="CA9" s="606">
        <f t="shared" si="4"/>
        <v>557.20171306717191</v>
      </c>
      <c r="CB9" s="606">
        <f t="shared" si="4"/>
        <v>478.49562207068851</v>
      </c>
      <c r="CC9" s="606">
        <f>+CC10+CC14+CC19</f>
        <v>388.98996315901508</v>
      </c>
      <c r="CD9" s="606">
        <f t="shared" si="4"/>
        <v>395.03299649383285</v>
      </c>
      <c r="CE9" s="606">
        <f t="shared" si="4"/>
        <v>264.16396812060151</v>
      </c>
      <c r="CF9" s="606">
        <f t="shared" ref="CF9" si="5">+CF10+CF14+CF19</f>
        <v>209.79589335326625</v>
      </c>
      <c r="CG9" s="606">
        <f t="shared" si="4"/>
        <v>331.92049534919028</v>
      </c>
      <c r="CH9" s="511">
        <f>+IFERROR(CG9/BU9-1,"-")</f>
        <v>0.98699039477200379</v>
      </c>
    </row>
    <row r="10" spans="1:86">
      <c r="A10" s="84" t="s">
        <v>233</v>
      </c>
      <c r="B10" s="85">
        <f t="shared" ref="B10:L10" si="6">SUM(B11:B13)</f>
        <v>83.651704249999895</v>
      </c>
      <c r="C10" s="86">
        <f t="shared" si="6"/>
        <v>124.1871675</v>
      </c>
      <c r="D10" s="86">
        <f t="shared" si="6"/>
        <v>178.20863227999999</v>
      </c>
      <c r="E10" s="86">
        <f t="shared" si="6"/>
        <v>161.91529625000001</v>
      </c>
      <c r="F10" s="86">
        <f t="shared" si="6"/>
        <v>101.2154966500002</v>
      </c>
      <c r="G10" s="86">
        <f t="shared" si="6"/>
        <v>141.60624901</v>
      </c>
      <c r="H10" s="86">
        <f t="shared" si="6"/>
        <v>154.84496844000003</v>
      </c>
      <c r="I10" s="86">
        <f t="shared" si="6"/>
        <v>137.69868996</v>
      </c>
      <c r="J10" s="86">
        <f t="shared" si="6"/>
        <v>138.73992017</v>
      </c>
      <c r="K10" s="86">
        <f t="shared" si="6"/>
        <v>109.79204915</v>
      </c>
      <c r="L10" s="86">
        <f t="shared" si="6"/>
        <v>104.4457785200002</v>
      </c>
      <c r="M10" s="98">
        <v>115.7</v>
      </c>
      <c r="N10" s="85">
        <f t="shared" ref="N10:Y10" si="7">+SUM(N11:N13)</f>
        <v>89.639299110000096</v>
      </c>
      <c r="O10" s="86">
        <f t="shared" si="7"/>
        <v>106.88462388000001</v>
      </c>
      <c r="P10" s="86">
        <f t="shared" si="7"/>
        <v>89.310536029999994</v>
      </c>
      <c r="Q10" s="86">
        <f t="shared" si="7"/>
        <v>61.352874460000002</v>
      </c>
      <c r="R10" s="86">
        <f t="shared" si="7"/>
        <v>63.839062370000001</v>
      </c>
      <c r="S10" s="86">
        <f t="shared" si="7"/>
        <v>71.057139160000006</v>
      </c>
      <c r="T10" s="86">
        <f t="shared" si="7"/>
        <v>120.02574455</v>
      </c>
      <c r="U10" s="86">
        <f t="shared" si="7"/>
        <v>149.28004381999901</v>
      </c>
      <c r="V10" s="86">
        <f t="shared" si="7"/>
        <v>137.18123466</v>
      </c>
      <c r="W10" s="86">
        <f t="shared" si="7"/>
        <v>159.20587924999998</v>
      </c>
      <c r="X10" s="86">
        <f t="shared" si="7"/>
        <v>118.64193158</v>
      </c>
      <c r="Y10" s="98">
        <f t="shared" si="7"/>
        <v>114.57066632000002</v>
      </c>
      <c r="Z10" s="85">
        <f t="shared" ref="Z10:AK10" si="8">SUM(Z11:Z13)</f>
        <v>95.621478362804808</v>
      </c>
      <c r="AA10" s="86">
        <f t="shared" si="8"/>
        <v>129.80548011536769</v>
      </c>
      <c r="AB10" s="86">
        <f t="shared" si="8"/>
        <v>147.57850021550902</v>
      </c>
      <c r="AC10" s="86">
        <f t="shared" si="8"/>
        <v>155.83658700753139</v>
      </c>
      <c r="AD10" s="86">
        <f t="shared" si="8"/>
        <v>145.88956686079001</v>
      </c>
      <c r="AE10" s="86">
        <f t="shared" si="8"/>
        <v>136.82852852244901</v>
      </c>
      <c r="AF10" s="86">
        <f t="shared" si="8"/>
        <v>130.43419287180708</v>
      </c>
      <c r="AG10" s="86">
        <f t="shared" si="8"/>
        <v>106.33896982693589</v>
      </c>
      <c r="AH10" s="86">
        <f t="shared" si="8"/>
        <v>118.64867769106701</v>
      </c>
      <c r="AI10" s="86">
        <f t="shared" si="8"/>
        <v>99.514608706998004</v>
      </c>
      <c r="AJ10" s="86">
        <f t="shared" si="8"/>
        <v>84.9398795423579</v>
      </c>
      <c r="AK10" s="98">
        <f t="shared" si="8"/>
        <v>125.488166988643</v>
      </c>
      <c r="AL10" s="106">
        <f t="shared" ref="AL10:AW10" si="9">SUM(AL11:AL13)</f>
        <v>131.44435941595322</v>
      </c>
      <c r="AM10" s="107">
        <f t="shared" si="9"/>
        <v>170.00647428072901</v>
      </c>
      <c r="AN10" s="107">
        <f t="shared" si="9"/>
        <v>187.14290030021701</v>
      </c>
      <c r="AO10" s="107">
        <f t="shared" si="9"/>
        <v>141.23756868482101</v>
      </c>
      <c r="AP10" s="107">
        <f t="shared" si="9"/>
        <v>135.72115741475301</v>
      </c>
      <c r="AQ10" s="107">
        <f t="shared" si="9"/>
        <v>126.39204547856602</v>
      </c>
      <c r="AR10" s="107">
        <f t="shared" si="9"/>
        <v>139.40262948716699</v>
      </c>
      <c r="AS10" s="107">
        <f t="shared" si="9"/>
        <v>114.3059609309005</v>
      </c>
      <c r="AT10" s="107">
        <f t="shared" si="9"/>
        <v>119.3946540184394</v>
      </c>
      <c r="AU10" s="107">
        <f t="shared" si="9"/>
        <v>106.37441819493959</v>
      </c>
      <c r="AV10" s="107">
        <f t="shared" si="9"/>
        <v>110.1207667821959</v>
      </c>
      <c r="AW10" s="114">
        <f t="shared" si="9"/>
        <v>174.688608115623</v>
      </c>
      <c r="AX10" s="85">
        <f t="shared" ref="AX10:BI10" si="10">SUM(AX11:AX13)</f>
        <v>140.53000603130099</v>
      </c>
      <c r="AY10" s="607">
        <f t="shared" si="10"/>
        <v>209.57371415876602</v>
      </c>
      <c r="AZ10" s="607">
        <f t="shared" si="10"/>
        <v>251.14993369599097</v>
      </c>
      <c r="BA10" s="607">
        <f t="shared" si="10"/>
        <v>203.20914194241311</v>
      </c>
      <c r="BB10" s="607">
        <f t="shared" si="10"/>
        <v>172.68292949245497</v>
      </c>
      <c r="BC10" s="607">
        <f t="shared" si="10"/>
        <v>133.250142634795</v>
      </c>
      <c r="BD10" s="607">
        <f t="shared" si="10"/>
        <v>101.9801080464436</v>
      </c>
      <c r="BE10" s="607">
        <f t="shared" si="10"/>
        <v>104.2619192918058</v>
      </c>
      <c r="BF10" s="607">
        <f t="shared" si="10"/>
        <v>98.117946239575602</v>
      </c>
      <c r="BG10" s="607">
        <f t="shared" si="10"/>
        <v>99.598486112259394</v>
      </c>
      <c r="BH10" s="607">
        <f t="shared" si="10"/>
        <v>93.584935124746409</v>
      </c>
      <c r="BI10" s="98">
        <f t="shared" si="10"/>
        <v>113.5812026898993</v>
      </c>
      <c r="BJ10" s="85">
        <f t="shared" ref="BJ10:BU10" si="11">SUM(BJ11:BJ13)</f>
        <v>102.00001849676562</v>
      </c>
      <c r="BK10" s="607">
        <f t="shared" si="11"/>
        <v>123.19348727641194</v>
      </c>
      <c r="BL10" s="607">
        <f t="shared" si="11"/>
        <v>119.30791063587654</v>
      </c>
      <c r="BM10" s="607">
        <f t="shared" si="11"/>
        <v>91.936739283553067</v>
      </c>
      <c r="BN10" s="607">
        <f t="shared" si="11"/>
        <v>119.69100791416601</v>
      </c>
      <c r="BO10" s="607">
        <f t="shared" si="11"/>
        <v>113.75841484748977</v>
      </c>
      <c r="BP10" s="607">
        <f t="shared" si="11"/>
        <v>147.72931885870906</v>
      </c>
      <c r="BQ10" s="607">
        <f t="shared" si="11"/>
        <v>123.0989036730992</v>
      </c>
      <c r="BR10" s="607">
        <f t="shared" si="11"/>
        <v>127.68944365207521</v>
      </c>
      <c r="BS10" s="607">
        <f t="shared" si="11"/>
        <v>87.160578660996919</v>
      </c>
      <c r="BT10" s="607">
        <f t="shared" si="11"/>
        <v>71.238514242843323</v>
      </c>
      <c r="BU10" s="98">
        <f t="shared" si="11"/>
        <v>78.724200122716283</v>
      </c>
      <c r="BV10" s="85">
        <f t="shared" ref="BV10:CG10" si="12">SUM(BV11:BV13)</f>
        <v>75.33827397462926</v>
      </c>
      <c r="BW10" s="607">
        <f t="shared" si="12"/>
        <v>134.47869092294829</v>
      </c>
      <c r="BX10" s="607">
        <f t="shared" si="12"/>
        <v>172.77813972793427</v>
      </c>
      <c r="BY10" s="607">
        <f t="shared" si="12"/>
        <v>265.75586277542487</v>
      </c>
      <c r="BZ10" s="607">
        <f t="shared" si="12"/>
        <v>268.40086177661243</v>
      </c>
      <c r="CA10" s="607">
        <f t="shared" si="12"/>
        <v>265.27161358117178</v>
      </c>
      <c r="CB10" s="607">
        <f t="shared" si="12"/>
        <v>217.98334918368849</v>
      </c>
      <c r="CC10" s="607">
        <f t="shared" si="12"/>
        <v>119.94578537401502</v>
      </c>
      <c r="CD10" s="607">
        <f t="shared" si="12"/>
        <v>175.13280787583275</v>
      </c>
      <c r="CE10" s="607">
        <f t="shared" si="12"/>
        <v>200.93884289960138</v>
      </c>
      <c r="CF10" s="607">
        <f t="shared" ref="CF10" si="13">SUM(CF11:CF13)</f>
        <v>175.34070718626614</v>
      </c>
      <c r="CG10" s="607">
        <f t="shared" si="12"/>
        <v>169.67138000119056</v>
      </c>
      <c r="CH10" s="505">
        <f t="shared" ref="CH10:CH19" si="14">+IFERROR(CG10/BU10-1,"-")</f>
        <v>1.1552633083182129</v>
      </c>
    </row>
    <row r="11" spans="1:86">
      <c r="A11" s="87" t="s">
        <v>50</v>
      </c>
      <c r="B11" s="88">
        <v>3.6749999999999998</v>
      </c>
      <c r="C11" s="89">
        <v>4.5209999999999999</v>
      </c>
      <c r="D11" s="89">
        <v>3.7770000000000001</v>
      </c>
      <c r="E11" s="89">
        <v>3.7080000000000002</v>
      </c>
      <c r="F11" s="89">
        <v>5.4980000000000002</v>
      </c>
      <c r="G11" s="89">
        <v>4.5140000000000002</v>
      </c>
      <c r="H11" s="89">
        <v>5.7640000000000002</v>
      </c>
      <c r="I11" s="89">
        <v>4.51</v>
      </c>
      <c r="J11" s="89">
        <v>7.7460000000000004</v>
      </c>
      <c r="K11" s="89">
        <v>5.9359999999999999</v>
      </c>
      <c r="L11" s="89">
        <v>5.86</v>
      </c>
      <c r="M11" s="99">
        <v>4.9589999999999996</v>
      </c>
      <c r="N11" s="88">
        <v>5.0532626699999996</v>
      </c>
      <c r="O11" s="89">
        <v>5.3272453200000003</v>
      </c>
      <c r="P11" s="89">
        <v>5.5834567000000002</v>
      </c>
      <c r="Q11" s="89">
        <v>5.2129735100000003</v>
      </c>
      <c r="R11" s="89">
        <v>5.5610784799999999</v>
      </c>
      <c r="S11" s="89">
        <v>5.9893582299999997</v>
      </c>
      <c r="T11" s="89">
        <v>5.5545097099999996</v>
      </c>
      <c r="U11" s="89">
        <v>4.5571958199999996</v>
      </c>
      <c r="V11" s="89">
        <v>5.5525088</v>
      </c>
      <c r="W11" s="89">
        <v>4.2649759700000001</v>
      </c>
      <c r="X11" s="89">
        <v>2.7149724399999999</v>
      </c>
      <c r="Y11" s="99">
        <v>5.82629033</v>
      </c>
      <c r="Z11" s="88">
        <v>2.12560824</v>
      </c>
      <c r="AA11" s="89">
        <v>3.9945429598987001</v>
      </c>
      <c r="AB11" s="89">
        <v>3.8952776131000002</v>
      </c>
      <c r="AC11" s="89">
        <v>4.8667314761123999</v>
      </c>
      <c r="AD11" s="89">
        <v>5.1648152462150003</v>
      </c>
      <c r="AE11" s="89">
        <v>3.2228445930020002</v>
      </c>
      <c r="AF11" s="89">
        <v>4.1165576640010002</v>
      </c>
      <c r="AG11" s="89">
        <v>3.4917542841999998</v>
      </c>
      <c r="AH11" s="89">
        <v>3.3882429491999999</v>
      </c>
      <c r="AI11" s="89">
        <v>2.88382880132</v>
      </c>
      <c r="AJ11" s="89">
        <v>1.9374952866999999</v>
      </c>
      <c r="AK11" s="99">
        <v>1.8266412662</v>
      </c>
      <c r="AL11" s="108">
        <v>2.0521604871640999</v>
      </c>
      <c r="AM11" s="109">
        <v>2.3860599300010001</v>
      </c>
      <c r="AN11" s="109">
        <v>4.9789471216200001</v>
      </c>
      <c r="AO11" s="109">
        <v>4.7365766870800003</v>
      </c>
      <c r="AP11" s="109">
        <v>3.2847203300980001</v>
      </c>
      <c r="AQ11" s="109">
        <v>4.7565056393400198</v>
      </c>
      <c r="AR11" s="109">
        <v>3.93336049972</v>
      </c>
      <c r="AS11" s="109">
        <v>4.4156291428010999</v>
      </c>
      <c r="AT11" s="109">
        <v>5.6026337389804004</v>
      </c>
      <c r="AU11" s="109">
        <v>7.7416881096477903</v>
      </c>
      <c r="AV11" s="109">
        <v>4.3398896164272998</v>
      </c>
      <c r="AW11" s="115">
        <v>5.6755750679209998</v>
      </c>
      <c r="AX11" s="88">
        <v>1.975738452121</v>
      </c>
      <c r="AY11" s="608">
        <v>3.4267384550119999</v>
      </c>
      <c r="AZ11" s="608">
        <v>4.96017917285997</v>
      </c>
      <c r="BA11" s="608">
        <v>3.8106169629080999</v>
      </c>
      <c r="BB11" s="608">
        <v>4.9706434011580001</v>
      </c>
      <c r="BC11" s="608">
        <v>4.8001878160200002</v>
      </c>
      <c r="BD11" s="608">
        <v>2.991566276211</v>
      </c>
      <c r="BE11" s="608">
        <v>3.9702398487830002</v>
      </c>
      <c r="BF11" s="608">
        <v>6.1704586316979997</v>
      </c>
      <c r="BG11" s="608">
        <v>6.9273747959699996</v>
      </c>
      <c r="BH11" s="608">
        <v>6.9807262686209004</v>
      </c>
      <c r="BI11" s="99">
        <v>7.0258340658284997</v>
      </c>
      <c r="BJ11" s="88">
        <v>5.340443217099998</v>
      </c>
      <c r="BK11" s="608">
        <v>6.8139792572899989</v>
      </c>
      <c r="BL11" s="608">
        <v>7.876955493029997</v>
      </c>
      <c r="BM11" s="608">
        <v>7.4262637147600019</v>
      </c>
      <c r="BN11" s="608">
        <v>7.7411833319900003</v>
      </c>
      <c r="BO11" s="608">
        <v>7.5842637933100976</v>
      </c>
      <c r="BP11" s="608">
        <v>6.9707462958800992</v>
      </c>
      <c r="BQ11" s="608">
        <v>10.6349311929</v>
      </c>
      <c r="BR11" s="608">
        <v>9.2465684199899982</v>
      </c>
      <c r="BS11" s="608">
        <v>11.825143618651992</v>
      </c>
      <c r="BT11" s="608">
        <v>8.0822990766799983</v>
      </c>
      <c r="BU11" s="99">
        <v>5.8652192671890591</v>
      </c>
      <c r="BV11" s="88">
        <v>10.032520171450003</v>
      </c>
      <c r="BW11" s="608">
        <v>10.707375236659088</v>
      </c>
      <c r="BX11" s="608">
        <v>13.370736607118021</v>
      </c>
      <c r="BY11" s="608">
        <v>12.860882777682894</v>
      </c>
      <c r="BZ11" s="608">
        <v>15.640657953362799</v>
      </c>
      <c r="CA11" s="608">
        <v>14.648505744662</v>
      </c>
      <c r="CB11" s="608">
        <v>15.712994211770093</v>
      </c>
      <c r="CC11" s="608">
        <v>11.614673893899997</v>
      </c>
      <c r="CD11" s="608">
        <v>14.798740224979795</v>
      </c>
      <c r="CE11" s="608">
        <v>14.576531783969994</v>
      </c>
      <c r="CF11" s="608">
        <v>5.5324739201700011</v>
      </c>
      <c r="CG11" s="608">
        <v>10.996134760290012</v>
      </c>
      <c r="CH11" s="521">
        <f t="shared" si="14"/>
        <v>0.87480369605345953</v>
      </c>
    </row>
    <row r="12" spans="1:86">
      <c r="A12" s="87" t="s">
        <v>51</v>
      </c>
      <c r="B12" s="88">
        <v>73.718704249999902</v>
      </c>
      <c r="C12" s="89">
        <v>110.5331675</v>
      </c>
      <c r="D12" s="89">
        <v>166.46963228000001</v>
      </c>
      <c r="E12" s="89">
        <v>150.99629625</v>
      </c>
      <c r="F12" s="89">
        <v>86.8394966500002</v>
      </c>
      <c r="G12" s="89">
        <v>130.04424900999999</v>
      </c>
      <c r="H12" s="89">
        <v>140.07296844000001</v>
      </c>
      <c r="I12" s="89">
        <v>126.24368996</v>
      </c>
      <c r="J12" s="89">
        <v>124.64892017</v>
      </c>
      <c r="K12" s="89">
        <v>97.106049150000004</v>
      </c>
      <c r="L12" s="89">
        <v>92.150778520000202</v>
      </c>
      <c r="M12" s="99">
        <v>103.59595253000001</v>
      </c>
      <c r="N12" s="88">
        <v>76.178242660000095</v>
      </c>
      <c r="O12" s="89">
        <v>95.643044369999998</v>
      </c>
      <c r="P12" s="89">
        <v>77.439863439999996</v>
      </c>
      <c r="Q12" s="89">
        <v>52.169946940000003</v>
      </c>
      <c r="R12" s="89">
        <v>53.61419137</v>
      </c>
      <c r="S12" s="89">
        <v>59.101945100000002</v>
      </c>
      <c r="T12" s="89">
        <v>107.40109332999999</v>
      </c>
      <c r="U12" s="89">
        <v>137.117147039999</v>
      </c>
      <c r="V12" s="89">
        <v>123.21207201999999</v>
      </c>
      <c r="W12" s="89">
        <v>145.16408288</v>
      </c>
      <c r="X12" s="89">
        <v>107.54954164</v>
      </c>
      <c r="Y12" s="99">
        <v>100.02666177</v>
      </c>
      <c r="Z12" s="88">
        <v>87.5010734789048</v>
      </c>
      <c r="AA12" s="89">
        <v>116.75728049806899</v>
      </c>
      <c r="AB12" s="89">
        <v>134.80502363450901</v>
      </c>
      <c r="AC12" s="89">
        <v>137.89524862459899</v>
      </c>
      <c r="AD12" s="89">
        <v>127.91707443356501</v>
      </c>
      <c r="AE12" s="89">
        <v>123.51074238305701</v>
      </c>
      <c r="AF12" s="89">
        <v>115.165865875702</v>
      </c>
      <c r="AG12" s="89">
        <v>95.777057479236902</v>
      </c>
      <c r="AH12" s="89">
        <v>103.920272751149</v>
      </c>
      <c r="AI12" s="89">
        <v>83.245934262968007</v>
      </c>
      <c r="AJ12" s="89">
        <v>73.948436278368902</v>
      </c>
      <c r="AK12" s="99">
        <v>111.671830364621</v>
      </c>
      <c r="AL12" s="108">
        <v>121.617985228679</v>
      </c>
      <c r="AM12" s="109">
        <v>155.773449047838</v>
      </c>
      <c r="AN12" s="109">
        <v>161.09714490764</v>
      </c>
      <c r="AO12" s="109">
        <v>122.185702796532</v>
      </c>
      <c r="AP12" s="109">
        <v>115.103070520754</v>
      </c>
      <c r="AQ12" s="109">
        <v>109.120957572016</v>
      </c>
      <c r="AR12" s="109">
        <v>121.37362821370699</v>
      </c>
      <c r="AS12" s="109">
        <v>98.263687727139398</v>
      </c>
      <c r="AT12" s="109">
        <v>98.200369757058994</v>
      </c>
      <c r="AU12" s="109">
        <v>84.711774754041699</v>
      </c>
      <c r="AV12" s="109">
        <v>95.175792288567607</v>
      </c>
      <c r="AW12" s="115">
        <v>144.13848543164301</v>
      </c>
      <c r="AX12" s="88">
        <v>130.97253303767999</v>
      </c>
      <c r="AY12" s="608">
        <v>194.257838337056</v>
      </c>
      <c r="AZ12" s="608">
        <v>234.41042420123</v>
      </c>
      <c r="BA12" s="608">
        <v>186.31783837860499</v>
      </c>
      <c r="BB12" s="608">
        <v>160.44526188760699</v>
      </c>
      <c r="BC12" s="608">
        <v>118.381121978575</v>
      </c>
      <c r="BD12" s="608">
        <v>92.511252260656406</v>
      </c>
      <c r="BE12" s="608">
        <v>94.094186199322806</v>
      </c>
      <c r="BF12" s="608">
        <v>86.241088104775599</v>
      </c>
      <c r="BG12" s="608">
        <v>83.408325970189395</v>
      </c>
      <c r="BH12" s="608">
        <v>78.189350564825503</v>
      </c>
      <c r="BI12" s="99">
        <v>99.973998074470799</v>
      </c>
      <c r="BJ12" s="88">
        <v>83.193281174565612</v>
      </c>
      <c r="BK12" s="608">
        <v>105.87327661372194</v>
      </c>
      <c r="BL12" s="608">
        <v>102.00458739864655</v>
      </c>
      <c r="BM12" s="608">
        <v>73.181167966983068</v>
      </c>
      <c r="BN12" s="608">
        <v>98.272406556648903</v>
      </c>
      <c r="BO12" s="608">
        <v>95.760215548880709</v>
      </c>
      <c r="BP12" s="608">
        <v>127.90087157392898</v>
      </c>
      <c r="BQ12" s="608">
        <v>105.71649219999921</v>
      </c>
      <c r="BR12" s="608">
        <v>108.92237579406502</v>
      </c>
      <c r="BS12" s="608">
        <v>67.37963853625493</v>
      </c>
      <c r="BT12" s="608">
        <v>55.424924161543025</v>
      </c>
      <c r="BU12" s="99">
        <v>59.828104379927225</v>
      </c>
      <c r="BV12" s="88">
        <v>59.407471643969252</v>
      </c>
      <c r="BW12" s="608">
        <v>116.96209264441821</v>
      </c>
      <c r="BX12" s="608">
        <v>152.18165788265725</v>
      </c>
      <c r="BY12" s="608">
        <v>246.94095014534196</v>
      </c>
      <c r="BZ12" s="608">
        <v>246.61491279805966</v>
      </c>
      <c r="CA12" s="608">
        <v>245.8533028417088</v>
      </c>
      <c r="CB12" s="608">
        <v>199.46773795032041</v>
      </c>
      <c r="CC12" s="608">
        <v>105.60263596900502</v>
      </c>
      <c r="CD12" s="608">
        <v>157.65679081066196</v>
      </c>
      <c r="CE12" s="608">
        <v>183.33734971595041</v>
      </c>
      <c r="CF12" s="608">
        <v>164.36105428538616</v>
      </c>
      <c r="CG12" s="608">
        <v>153.18134565652056</v>
      </c>
      <c r="CH12" s="521">
        <f t="shared" si="14"/>
        <v>1.5603576654170919</v>
      </c>
    </row>
    <row r="13" spans="1:86">
      <c r="A13" s="87" t="s">
        <v>54</v>
      </c>
      <c r="B13" s="88">
        <v>6.258</v>
      </c>
      <c r="C13" s="89">
        <v>9.1329999999999991</v>
      </c>
      <c r="D13" s="89">
        <v>7.9619999999999997</v>
      </c>
      <c r="E13" s="89">
        <v>7.2110000000000003</v>
      </c>
      <c r="F13" s="89">
        <v>8.8780000000000001</v>
      </c>
      <c r="G13" s="89">
        <v>7.048</v>
      </c>
      <c r="H13" s="89">
        <v>9.0079999999999991</v>
      </c>
      <c r="I13" s="89">
        <v>6.9450000000000003</v>
      </c>
      <c r="J13" s="89">
        <v>6.3449999999999998</v>
      </c>
      <c r="K13" s="89">
        <v>6.75</v>
      </c>
      <c r="L13" s="89">
        <v>6.4349999999999996</v>
      </c>
      <c r="M13" s="99">
        <v>7.141</v>
      </c>
      <c r="N13" s="88">
        <v>8.4077937800000004</v>
      </c>
      <c r="O13" s="89">
        <v>5.9143341899999999</v>
      </c>
      <c r="P13" s="89">
        <v>6.2872158899999997</v>
      </c>
      <c r="Q13" s="89">
        <v>3.9699540099999999</v>
      </c>
      <c r="R13" s="89">
        <v>4.6637925200000003</v>
      </c>
      <c r="S13" s="89">
        <v>5.9658358299999996</v>
      </c>
      <c r="T13" s="89">
        <v>7.07014151</v>
      </c>
      <c r="U13" s="89">
        <v>7.6057009600000001</v>
      </c>
      <c r="V13" s="89">
        <v>8.4166538400000004</v>
      </c>
      <c r="W13" s="89">
        <v>9.7768204000000001</v>
      </c>
      <c r="X13" s="89">
        <v>8.3774175000000106</v>
      </c>
      <c r="Y13" s="99">
        <v>8.7177142199999995</v>
      </c>
      <c r="Z13" s="88">
        <v>5.9947966439</v>
      </c>
      <c r="AA13" s="89">
        <v>9.0536566573999995</v>
      </c>
      <c r="AB13" s="89">
        <v>8.8781989678999995</v>
      </c>
      <c r="AC13" s="89">
        <v>13.07460690682</v>
      </c>
      <c r="AD13" s="89">
        <v>12.80767718101</v>
      </c>
      <c r="AE13" s="89">
        <v>10.09494154639</v>
      </c>
      <c r="AF13" s="89">
        <v>11.1517693321041</v>
      </c>
      <c r="AG13" s="89">
        <v>7.070158063499</v>
      </c>
      <c r="AH13" s="89">
        <v>11.340161990718</v>
      </c>
      <c r="AI13" s="89">
        <v>13.384845642709999</v>
      </c>
      <c r="AJ13" s="89">
        <v>9.0539479772890008</v>
      </c>
      <c r="AK13" s="99">
        <v>11.989695357822001</v>
      </c>
      <c r="AL13" s="108">
        <v>7.7742137001101002</v>
      </c>
      <c r="AM13" s="109">
        <v>11.84696530289</v>
      </c>
      <c r="AN13" s="109">
        <v>21.066808270957001</v>
      </c>
      <c r="AO13" s="109">
        <v>14.315289201209</v>
      </c>
      <c r="AP13" s="109">
        <v>17.333366563900999</v>
      </c>
      <c r="AQ13" s="109">
        <v>12.514582267210001</v>
      </c>
      <c r="AR13" s="109">
        <v>14.09564077374</v>
      </c>
      <c r="AS13" s="109">
        <v>11.62664406096</v>
      </c>
      <c r="AT13" s="109">
        <v>15.5916505224</v>
      </c>
      <c r="AU13" s="109">
        <v>13.9209553312501</v>
      </c>
      <c r="AV13" s="109">
        <v>10.605084877201</v>
      </c>
      <c r="AW13" s="115">
        <v>24.874547616059001</v>
      </c>
      <c r="AX13" s="88">
        <v>7.5817345415000004</v>
      </c>
      <c r="AY13" s="608">
        <v>11.889137366698</v>
      </c>
      <c r="AZ13" s="608">
        <v>11.779330321901</v>
      </c>
      <c r="BA13" s="608">
        <v>13.0806866009</v>
      </c>
      <c r="BB13" s="608">
        <v>7.2670242036900001</v>
      </c>
      <c r="BC13" s="608">
        <v>10.068832840200001</v>
      </c>
      <c r="BD13" s="608">
        <v>6.4772895095761998</v>
      </c>
      <c r="BE13" s="608">
        <v>6.1974932437000003</v>
      </c>
      <c r="BF13" s="608">
        <v>5.7063995031020003</v>
      </c>
      <c r="BG13" s="608">
        <v>9.2627853460999994</v>
      </c>
      <c r="BH13" s="608">
        <v>8.4148582912999998</v>
      </c>
      <c r="BI13" s="99">
        <v>6.5813705495999999</v>
      </c>
      <c r="BJ13" s="88">
        <v>13.46629410510001</v>
      </c>
      <c r="BK13" s="608">
        <v>10.506231405399999</v>
      </c>
      <c r="BL13" s="608">
        <v>9.4263677442000002</v>
      </c>
      <c r="BM13" s="608">
        <v>11.329307601810005</v>
      </c>
      <c r="BN13" s="608">
        <v>13.677418025527102</v>
      </c>
      <c r="BO13" s="608">
        <v>10.413935505298971</v>
      </c>
      <c r="BP13" s="608">
        <v>12.857700988899964</v>
      </c>
      <c r="BQ13" s="608">
        <v>6.7474802802000005</v>
      </c>
      <c r="BR13" s="608">
        <v>9.5204994380201917</v>
      </c>
      <c r="BS13" s="608">
        <v>7.9557965060900031</v>
      </c>
      <c r="BT13" s="608">
        <v>7.7312910046203021</v>
      </c>
      <c r="BU13" s="99">
        <v>13.030876475599996</v>
      </c>
      <c r="BV13" s="88">
        <v>5.8982821592099963</v>
      </c>
      <c r="BW13" s="608">
        <v>6.8092230418709958</v>
      </c>
      <c r="BX13" s="608">
        <v>7.2257452381589973</v>
      </c>
      <c r="BY13" s="608">
        <v>5.9540298523999988</v>
      </c>
      <c r="BZ13" s="608">
        <v>6.1452910251900015</v>
      </c>
      <c r="CA13" s="608">
        <v>4.7698049948010004</v>
      </c>
      <c r="CB13" s="608">
        <v>2.8026170215979995</v>
      </c>
      <c r="CC13" s="608">
        <v>2.7284755111099992</v>
      </c>
      <c r="CD13" s="608">
        <v>2.6772768401910003</v>
      </c>
      <c r="CE13" s="608">
        <v>3.0249613996809996</v>
      </c>
      <c r="CF13" s="608">
        <v>5.4471789807100013</v>
      </c>
      <c r="CG13" s="608">
        <v>5.4938995843800011</v>
      </c>
      <c r="CH13" s="521">
        <f t="shared" si="14"/>
        <v>-0.5783937024752559</v>
      </c>
    </row>
    <row r="14" spans="1:86">
      <c r="A14" s="90" t="s">
        <v>234</v>
      </c>
      <c r="B14" s="85">
        <f t="shared" ref="B14:L14" si="15">SUM(B15:B18)</f>
        <v>160.58000000000001</v>
      </c>
      <c r="C14" s="86">
        <f t="shared" si="15"/>
        <v>254.68899999999999</v>
      </c>
      <c r="D14" s="86">
        <f t="shared" si="15"/>
        <v>255.75599999999997</v>
      </c>
      <c r="E14" s="86">
        <f t="shared" si="15"/>
        <v>164.386</v>
      </c>
      <c r="F14" s="86">
        <f t="shared" si="15"/>
        <v>71.974000000000004</v>
      </c>
      <c r="G14" s="86">
        <f t="shared" si="15"/>
        <v>220.92199999999997</v>
      </c>
      <c r="H14" s="86">
        <f t="shared" si="15"/>
        <v>242.18800000000002</v>
      </c>
      <c r="I14" s="86">
        <f t="shared" si="15"/>
        <v>99.625</v>
      </c>
      <c r="J14" s="86">
        <f t="shared" si="15"/>
        <v>132.67500000000001</v>
      </c>
      <c r="K14" s="86">
        <f t="shared" si="15"/>
        <v>159.02599999999998</v>
      </c>
      <c r="L14" s="86">
        <f t="shared" si="15"/>
        <v>99.652000000000001</v>
      </c>
      <c r="M14" s="98">
        <v>87.78</v>
      </c>
      <c r="N14" s="85">
        <f t="shared" ref="N14:Y14" si="16">+SUM(N15:N18)</f>
        <v>115.17684727</v>
      </c>
      <c r="O14" s="86">
        <f t="shared" si="16"/>
        <v>102.74961063000001</v>
      </c>
      <c r="P14" s="86">
        <f t="shared" si="16"/>
        <v>87.986170310000006</v>
      </c>
      <c r="Q14" s="86">
        <f t="shared" si="16"/>
        <v>43.312437799999998</v>
      </c>
      <c r="R14" s="86">
        <f t="shared" si="16"/>
        <v>48.434135830000002</v>
      </c>
      <c r="S14" s="86">
        <f t="shared" si="16"/>
        <v>87.831021559999996</v>
      </c>
      <c r="T14" s="86">
        <f t="shared" si="16"/>
        <v>298.29797614</v>
      </c>
      <c r="U14" s="86">
        <f t="shared" si="16"/>
        <v>316.40624396999999</v>
      </c>
      <c r="V14" s="86">
        <f t="shared" si="16"/>
        <v>212.49880945000004</v>
      </c>
      <c r="W14" s="86">
        <f t="shared" si="16"/>
        <v>88.889749379999984</v>
      </c>
      <c r="X14" s="86">
        <f t="shared" si="16"/>
        <v>23.218644570000009</v>
      </c>
      <c r="Y14" s="98">
        <f t="shared" si="16"/>
        <v>122.4892466300001</v>
      </c>
      <c r="Z14" s="85">
        <f t="shared" ref="Z14:AK14" si="17">SUM(Z15:Z18)</f>
        <v>199.03339714899988</v>
      </c>
      <c r="AA14" s="86">
        <f t="shared" si="17"/>
        <v>333.60355144899978</v>
      </c>
      <c r="AB14" s="86">
        <f t="shared" si="17"/>
        <v>242.78287949679097</v>
      </c>
      <c r="AC14" s="86">
        <f t="shared" si="17"/>
        <v>212.8392540469998</v>
      </c>
      <c r="AD14" s="86">
        <f t="shared" si="17"/>
        <v>132.614762015</v>
      </c>
      <c r="AE14" s="86">
        <f t="shared" si="17"/>
        <v>206.21012818900084</v>
      </c>
      <c r="AF14" s="86">
        <f t="shared" si="17"/>
        <v>279.66010825399997</v>
      </c>
      <c r="AG14" s="86">
        <f t="shared" si="17"/>
        <v>313.94225663520103</v>
      </c>
      <c r="AH14" s="86">
        <f t="shared" si="17"/>
        <v>172.5769426642988</v>
      </c>
      <c r="AI14" s="86">
        <f t="shared" si="17"/>
        <v>128.04850138009991</v>
      </c>
      <c r="AJ14" s="86">
        <f t="shared" si="17"/>
        <v>30.433771274919998</v>
      </c>
      <c r="AK14" s="98">
        <f t="shared" si="17"/>
        <v>87.857973157399655</v>
      </c>
      <c r="AL14" s="106">
        <f t="shared" ref="AL14:AW14" si="18">SUM(AL15:AL18)</f>
        <v>195.21113359449879</v>
      </c>
      <c r="AM14" s="107">
        <f t="shared" si="18"/>
        <v>233.40446195509998</v>
      </c>
      <c r="AN14" s="107">
        <f t="shared" si="18"/>
        <v>355.7584127636992</v>
      </c>
      <c r="AO14" s="107">
        <f t="shared" si="18"/>
        <v>133.14962815611997</v>
      </c>
      <c r="AP14" s="107">
        <f t="shared" si="18"/>
        <v>52.329032267998997</v>
      </c>
      <c r="AQ14" s="107">
        <f t="shared" si="18"/>
        <v>221.31455476279999</v>
      </c>
      <c r="AR14" s="107">
        <f t="shared" si="18"/>
        <v>287.69624094799997</v>
      </c>
      <c r="AS14" s="107">
        <f t="shared" si="18"/>
        <v>370.14617126899998</v>
      </c>
      <c r="AT14" s="107">
        <f t="shared" si="18"/>
        <v>238.05695583620002</v>
      </c>
      <c r="AU14" s="107">
        <f t="shared" si="18"/>
        <v>173.165626040001</v>
      </c>
      <c r="AV14" s="107">
        <f t="shared" si="18"/>
        <v>50.326427901999999</v>
      </c>
      <c r="AW14" s="114">
        <f t="shared" si="18"/>
        <v>92.900590041000001</v>
      </c>
      <c r="AX14" s="85">
        <f t="shared" ref="AX14:BI14" si="19">SUM(AX15:AX18)</f>
        <v>178.42107260789993</v>
      </c>
      <c r="AY14" s="607">
        <f t="shared" si="19"/>
        <v>203.41963450600099</v>
      </c>
      <c r="AZ14" s="607">
        <f t="shared" si="19"/>
        <v>314.76250627690092</v>
      </c>
      <c r="BA14" s="607">
        <f t="shared" si="19"/>
        <v>106.69073702979921</v>
      </c>
      <c r="BB14" s="607">
        <f t="shared" si="19"/>
        <v>27.625596522000805</v>
      </c>
      <c r="BC14" s="607">
        <f t="shared" si="19"/>
        <v>23.746450346000103</v>
      </c>
      <c r="BD14" s="607">
        <f t="shared" si="19"/>
        <v>30.603739459</v>
      </c>
      <c r="BE14" s="607">
        <f t="shared" si="19"/>
        <v>23.246079692800098</v>
      </c>
      <c r="BF14" s="607">
        <f t="shared" si="19"/>
        <v>88.96095604300001</v>
      </c>
      <c r="BG14" s="607">
        <f t="shared" si="19"/>
        <v>49.422233580998004</v>
      </c>
      <c r="BH14" s="607">
        <f t="shared" si="19"/>
        <v>27.175376837000002</v>
      </c>
      <c r="BI14" s="98">
        <f t="shared" si="19"/>
        <v>71.144780253000008</v>
      </c>
      <c r="BJ14" s="85">
        <f t="shared" ref="BJ14:BU14" si="20">SUM(BJ15:BJ18)</f>
        <v>156.25995911599998</v>
      </c>
      <c r="BK14" s="607">
        <f t="shared" si="20"/>
        <v>258.69248351499994</v>
      </c>
      <c r="BL14" s="607">
        <f t="shared" si="20"/>
        <v>155.88632747600005</v>
      </c>
      <c r="BM14" s="607">
        <f t="shared" si="20"/>
        <v>39.825730148001</v>
      </c>
      <c r="BN14" s="607">
        <f t="shared" si="20"/>
        <v>142.064720722</v>
      </c>
      <c r="BO14" s="607">
        <f t="shared" si="20"/>
        <v>352.0079351989969</v>
      </c>
      <c r="BP14" s="607">
        <f t="shared" si="20"/>
        <v>520.01464656799965</v>
      </c>
      <c r="BQ14" s="607">
        <f t="shared" si="20"/>
        <v>339.05578187599997</v>
      </c>
      <c r="BR14" s="607">
        <f t="shared" si="20"/>
        <v>143.2387653669999</v>
      </c>
      <c r="BS14" s="607">
        <f t="shared" si="20"/>
        <v>56.927911496100009</v>
      </c>
      <c r="BT14" s="607">
        <f t="shared" si="20"/>
        <v>72.473657231999994</v>
      </c>
      <c r="BU14" s="98">
        <f t="shared" si="20"/>
        <v>86.763495497000008</v>
      </c>
      <c r="BV14" s="85">
        <f t="shared" ref="BV14:CG14" si="21">SUM(BV15:BV18)</f>
        <v>235.08959059510008</v>
      </c>
      <c r="BW14" s="607">
        <f t="shared" si="21"/>
        <v>329.95546414120014</v>
      </c>
      <c r="BX14" s="607">
        <f t="shared" si="21"/>
        <v>257.79654626400003</v>
      </c>
      <c r="BY14" s="607">
        <f t="shared" si="21"/>
        <v>159.11478679400042</v>
      </c>
      <c r="BZ14" s="607">
        <f t="shared" si="21"/>
        <v>115.31867657299961</v>
      </c>
      <c r="CA14" s="607">
        <f t="shared" si="21"/>
        <v>287.55909948600009</v>
      </c>
      <c r="CB14" s="607">
        <f t="shared" si="21"/>
        <v>258.438942887</v>
      </c>
      <c r="CC14" s="607">
        <f t="shared" si="21"/>
        <v>266.80887778500005</v>
      </c>
      <c r="CD14" s="607">
        <f t="shared" si="21"/>
        <v>217.71798861800011</v>
      </c>
      <c r="CE14" s="607">
        <f t="shared" si="21"/>
        <v>60.95502522100012</v>
      </c>
      <c r="CF14" s="607">
        <f t="shared" ref="CF14" si="22">SUM(CF15:CF18)</f>
        <v>31.1852861670001</v>
      </c>
      <c r="CG14" s="607">
        <f t="shared" si="21"/>
        <v>159.06541534799976</v>
      </c>
      <c r="CH14" s="505">
        <f t="shared" si="14"/>
        <v>0.83332188769987625</v>
      </c>
    </row>
    <row r="15" spans="1:86">
      <c r="A15" s="87" t="s">
        <v>205</v>
      </c>
      <c r="B15" s="88">
        <v>139.51400000000001</v>
      </c>
      <c r="C15" s="89">
        <v>195.92599999999999</v>
      </c>
      <c r="D15" s="89">
        <v>204.62299999999999</v>
      </c>
      <c r="E15" s="89">
        <v>139.21799999999999</v>
      </c>
      <c r="F15" s="89">
        <v>41.026000000000003</v>
      </c>
      <c r="G15" s="89">
        <v>184.99799999999999</v>
      </c>
      <c r="H15" s="89">
        <v>184.602</v>
      </c>
      <c r="I15" s="89">
        <v>54.731999999999999</v>
      </c>
      <c r="J15" s="89">
        <v>98.692999999999998</v>
      </c>
      <c r="K15" s="89">
        <v>114.32899999999999</v>
      </c>
      <c r="L15" s="89">
        <v>79.41</v>
      </c>
      <c r="M15" s="99">
        <v>69.088999999999999</v>
      </c>
      <c r="N15" s="88">
        <v>106.05851663</v>
      </c>
      <c r="O15" s="89">
        <v>68.061457860000004</v>
      </c>
      <c r="P15" s="89">
        <v>57.078526089999997</v>
      </c>
      <c r="Q15" s="89">
        <v>25.530266690000001</v>
      </c>
      <c r="R15" s="89">
        <v>16.446455629999999</v>
      </c>
      <c r="S15" s="89">
        <v>75.665055280000004</v>
      </c>
      <c r="T15" s="89">
        <v>251.03330369</v>
      </c>
      <c r="U15" s="89">
        <v>260.91490908999998</v>
      </c>
      <c r="V15" s="89">
        <v>176.28389078000001</v>
      </c>
      <c r="W15" s="89">
        <v>30.573085339999999</v>
      </c>
      <c r="X15" s="89">
        <v>9.1685732600000005</v>
      </c>
      <c r="Y15" s="99">
        <v>99.037979110000094</v>
      </c>
      <c r="Z15" s="88">
        <v>170.14326411900001</v>
      </c>
      <c r="AA15" s="89">
        <v>225.13341069699999</v>
      </c>
      <c r="AB15" s="89">
        <v>182.07957730199999</v>
      </c>
      <c r="AC15" s="89">
        <v>170.21164297999999</v>
      </c>
      <c r="AD15" s="89">
        <v>96.506183132999993</v>
      </c>
      <c r="AE15" s="89">
        <v>179.78697894199999</v>
      </c>
      <c r="AF15" s="89">
        <v>194.25890811400001</v>
      </c>
      <c r="AG15" s="89">
        <v>245.037905739</v>
      </c>
      <c r="AH15" s="89">
        <v>133.51600448689999</v>
      </c>
      <c r="AI15" s="89">
        <v>99.556547436000002</v>
      </c>
      <c r="AJ15" s="89">
        <v>5.134260287</v>
      </c>
      <c r="AK15" s="99">
        <v>67.593086</v>
      </c>
      <c r="AL15" s="108">
        <v>165.1462408603</v>
      </c>
      <c r="AM15" s="109">
        <v>193.32662619800001</v>
      </c>
      <c r="AN15" s="109">
        <v>273.55798714399998</v>
      </c>
      <c r="AO15" s="109">
        <v>86.078905248889996</v>
      </c>
      <c r="AP15" s="109">
        <v>27.717965457999998</v>
      </c>
      <c r="AQ15" s="109">
        <v>197.72491259899999</v>
      </c>
      <c r="AR15" s="109">
        <v>231.568281246</v>
      </c>
      <c r="AS15" s="109">
        <v>257.51020477200001</v>
      </c>
      <c r="AT15" s="109">
        <v>168.774761799</v>
      </c>
      <c r="AU15" s="109">
        <v>90.597787815000004</v>
      </c>
      <c r="AV15" s="109">
        <v>17.236875789999999</v>
      </c>
      <c r="AW15" s="115">
        <v>68.111445599000007</v>
      </c>
      <c r="AX15" s="88">
        <v>161.12524006000001</v>
      </c>
      <c r="AY15" s="608">
        <v>185.258482192</v>
      </c>
      <c r="AZ15" s="608">
        <v>242.276361581</v>
      </c>
      <c r="BA15" s="608">
        <v>77.542949828800005</v>
      </c>
      <c r="BB15" s="608">
        <v>5.0428581860000001</v>
      </c>
      <c r="BC15" s="608">
        <v>5.97271543</v>
      </c>
      <c r="BD15" s="608">
        <v>12.555649125</v>
      </c>
      <c r="BE15" s="608">
        <v>8.6951409399999999</v>
      </c>
      <c r="BF15" s="608">
        <v>62.747691416999999</v>
      </c>
      <c r="BG15" s="608">
        <v>29.949243787</v>
      </c>
      <c r="BH15" s="608">
        <v>11.05269786</v>
      </c>
      <c r="BI15" s="99">
        <v>59.256310730000003</v>
      </c>
      <c r="BJ15" s="88">
        <v>123.68723342</v>
      </c>
      <c r="BK15" s="608">
        <v>222.14608861999994</v>
      </c>
      <c r="BL15" s="608">
        <v>102.58534031300003</v>
      </c>
      <c r="BM15" s="608">
        <v>18.589763417999997</v>
      </c>
      <c r="BN15" s="608">
        <v>106.108413009</v>
      </c>
      <c r="BO15" s="608">
        <v>281.35398343999987</v>
      </c>
      <c r="BP15" s="608">
        <v>359.33397951000029</v>
      </c>
      <c r="BQ15" s="608">
        <v>195.45077137799998</v>
      </c>
      <c r="BR15" s="608">
        <v>54.554600290000003</v>
      </c>
      <c r="BS15" s="608">
        <v>10.179831232</v>
      </c>
      <c r="BT15" s="608">
        <v>7.6912503100000009</v>
      </c>
      <c r="BU15" s="99">
        <v>75.601277175999996</v>
      </c>
      <c r="BV15" s="88">
        <v>213.40593801200006</v>
      </c>
      <c r="BW15" s="608">
        <v>191.2755820969999</v>
      </c>
      <c r="BX15" s="608">
        <v>184.55959200300003</v>
      </c>
      <c r="BY15" s="608">
        <v>131.21930986699999</v>
      </c>
      <c r="BZ15" s="608">
        <v>89.739105238000008</v>
      </c>
      <c r="CA15" s="608">
        <v>267.83930600600013</v>
      </c>
      <c r="CB15" s="608">
        <v>233.79588597400007</v>
      </c>
      <c r="CC15" s="608">
        <v>143.58931879499997</v>
      </c>
      <c r="CD15" s="608">
        <v>188.62777183900008</v>
      </c>
      <c r="CE15" s="608">
        <v>43.004362850000021</v>
      </c>
      <c r="CF15" s="608">
        <v>13.88051563</v>
      </c>
      <c r="CG15" s="608">
        <v>116.21469065999996</v>
      </c>
      <c r="CH15" s="521">
        <f t="shared" si="14"/>
        <v>0.53720538860013978</v>
      </c>
    </row>
    <row r="16" spans="1:86">
      <c r="A16" s="87" t="s">
        <v>206</v>
      </c>
      <c r="B16" s="88">
        <v>1.2150000000000001</v>
      </c>
      <c r="C16" s="89">
        <v>1.4059999999999999</v>
      </c>
      <c r="D16" s="89">
        <v>2.617</v>
      </c>
      <c r="E16" s="89">
        <v>1.9770000000000001</v>
      </c>
      <c r="F16" s="89">
        <v>2.2930000000000001</v>
      </c>
      <c r="G16" s="89">
        <v>3.39</v>
      </c>
      <c r="H16" s="89">
        <v>2.1949999999999998</v>
      </c>
      <c r="I16" s="89">
        <v>1.825</v>
      </c>
      <c r="J16" s="89">
        <v>2.492</v>
      </c>
      <c r="K16" s="89">
        <v>1.2609999999999999</v>
      </c>
      <c r="L16" s="89">
        <v>0.98299999999999998</v>
      </c>
      <c r="M16" s="99">
        <v>1.5089999999999999</v>
      </c>
      <c r="N16" s="88">
        <v>1.002553</v>
      </c>
      <c r="O16" s="89">
        <v>0.92476265999999996</v>
      </c>
      <c r="P16" s="89">
        <v>0.2738717</v>
      </c>
      <c r="Q16" s="89">
        <v>0.24165710000000001</v>
      </c>
      <c r="R16" s="89">
        <v>0.62459529999999996</v>
      </c>
      <c r="S16" s="89">
        <v>0.29584280000000002</v>
      </c>
      <c r="T16" s="89">
        <v>0.32664019999999999</v>
      </c>
      <c r="U16" s="89">
        <v>5.4777199999999998E-2</v>
      </c>
      <c r="V16" s="89">
        <v>0.38172410000000001</v>
      </c>
      <c r="W16" s="89">
        <v>0.15194205</v>
      </c>
      <c r="X16" s="89">
        <v>0.12310260000000001</v>
      </c>
      <c r="Y16" s="99">
        <v>0.31873570000000001</v>
      </c>
      <c r="Z16" s="88">
        <v>3.1905295599999999</v>
      </c>
      <c r="AA16" s="89">
        <v>3.0146665490000002</v>
      </c>
      <c r="AB16" s="89">
        <v>3.6692693730000001</v>
      </c>
      <c r="AC16" s="89">
        <v>4.354392399</v>
      </c>
      <c r="AD16" s="89">
        <v>3.1347956859999999</v>
      </c>
      <c r="AE16" s="89">
        <v>2.681680804</v>
      </c>
      <c r="AF16" s="89">
        <v>2.2122847490000002</v>
      </c>
      <c r="AG16" s="89">
        <v>1.517433061</v>
      </c>
      <c r="AH16" s="89">
        <v>1.8943181739999999</v>
      </c>
      <c r="AI16" s="89">
        <v>3.9340661470999998</v>
      </c>
      <c r="AJ16" s="89">
        <v>4.7473836308199999</v>
      </c>
      <c r="AK16" s="99">
        <v>3.55211787</v>
      </c>
      <c r="AL16" s="108">
        <v>4.429838546</v>
      </c>
      <c r="AM16" s="109">
        <v>3.924555308</v>
      </c>
      <c r="AN16" s="109">
        <v>6.112849625</v>
      </c>
      <c r="AO16" s="109">
        <v>4.3463973040999999</v>
      </c>
      <c r="AP16" s="109">
        <v>5.5424429450000003</v>
      </c>
      <c r="AQ16" s="109">
        <v>3.4171055099999998</v>
      </c>
      <c r="AR16" s="109">
        <v>4.1711709140000002</v>
      </c>
      <c r="AS16" s="109">
        <v>2.4565161099999999</v>
      </c>
      <c r="AT16" s="109">
        <v>1.3190517980000001</v>
      </c>
      <c r="AU16" s="109">
        <v>2.5528332300000001</v>
      </c>
      <c r="AV16" s="109">
        <v>1.8668337930000001</v>
      </c>
      <c r="AW16" s="115">
        <v>4.5848126520000001</v>
      </c>
      <c r="AX16" s="88">
        <v>5.1258743850000004</v>
      </c>
      <c r="AY16" s="608">
        <v>3.2897955759999999</v>
      </c>
      <c r="AZ16" s="608">
        <v>5.7271757389999998</v>
      </c>
      <c r="BA16" s="608">
        <v>4.9589801590000002</v>
      </c>
      <c r="BB16" s="608">
        <v>4.9383821860000001</v>
      </c>
      <c r="BC16" s="608">
        <v>4.022019105</v>
      </c>
      <c r="BD16" s="608">
        <v>5.435821024</v>
      </c>
      <c r="BE16" s="608">
        <v>3.1764521399999999</v>
      </c>
      <c r="BF16" s="608">
        <v>1.8366146940000001</v>
      </c>
      <c r="BG16" s="608">
        <v>2.1307548889999999</v>
      </c>
      <c r="BH16" s="608">
        <v>2.152780978</v>
      </c>
      <c r="BI16" s="99">
        <v>3.077037383</v>
      </c>
      <c r="BJ16" s="88">
        <v>3.5024651229999999</v>
      </c>
      <c r="BK16" s="608">
        <v>4.5361118820000002</v>
      </c>
      <c r="BL16" s="608">
        <v>5.3246474100000007</v>
      </c>
      <c r="BM16" s="608">
        <v>5.1374794720000008</v>
      </c>
      <c r="BN16" s="608">
        <v>5.315259825</v>
      </c>
      <c r="BO16" s="608">
        <v>4.725294806</v>
      </c>
      <c r="BP16" s="608">
        <v>5.750317012</v>
      </c>
      <c r="BQ16" s="608">
        <v>7.081154926</v>
      </c>
      <c r="BR16" s="608">
        <v>6.2021902090000012</v>
      </c>
      <c r="BS16" s="608">
        <v>3.8028225040000003</v>
      </c>
      <c r="BT16" s="608">
        <v>3.439475941</v>
      </c>
      <c r="BU16" s="99">
        <v>1.652787794</v>
      </c>
      <c r="BV16" s="88">
        <v>3.4791400300000004</v>
      </c>
      <c r="BW16" s="608">
        <v>3.1192560489999996</v>
      </c>
      <c r="BX16" s="608">
        <v>6.3606673529999993</v>
      </c>
      <c r="BY16" s="608">
        <v>4.481671276000001</v>
      </c>
      <c r="BZ16" s="608">
        <v>5.6361296870000004</v>
      </c>
      <c r="CA16" s="608">
        <v>4.1078914200000005</v>
      </c>
      <c r="CB16" s="608">
        <v>3.0723499399999996</v>
      </c>
      <c r="CC16" s="608">
        <v>1.42986825</v>
      </c>
      <c r="CD16" s="608">
        <v>2.6738747010000004</v>
      </c>
      <c r="CE16" s="608">
        <v>4.3311478379999997</v>
      </c>
      <c r="CF16" s="608">
        <v>2.1921054400000002</v>
      </c>
      <c r="CG16" s="608">
        <v>2.3384493900000005</v>
      </c>
      <c r="CH16" s="521">
        <f t="shared" si="14"/>
        <v>0.41485156079268615</v>
      </c>
    </row>
    <row r="17" spans="1:232">
      <c r="A17" s="87" t="s">
        <v>178</v>
      </c>
      <c r="B17" s="88">
        <v>4.7320000000000002</v>
      </c>
      <c r="C17" s="89">
        <v>45.454000000000001</v>
      </c>
      <c r="D17" s="89">
        <v>41.578000000000003</v>
      </c>
      <c r="E17" s="89">
        <v>14.273999999999999</v>
      </c>
      <c r="F17" s="89">
        <v>12.545</v>
      </c>
      <c r="G17" s="89">
        <v>24.777000000000001</v>
      </c>
      <c r="H17" s="89">
        <v>39.817999999999998</v>
      </c>
      <c r="I17" s="89">
        <v>36.735999999999997</v>
      </c>
      <c r="J17" s="89">
        <v>23.446999999999999</v>
      </c>
      <c r="K17" s="89">
        <v>25.05</v>
      </c>
      <c r="L17" s="89">
        <v>4.827</v>
      </c>
      <c r="M17" s="99">
        <v>6.7590000000000003</v>
      </c>
      <c r="N17" s="88">
        <v>2.8647263999999999</v>
      </c>
      <c r="O17" s="89">
        <v>16.393276629999999</v>
      </c>
      <c r="P17" s="89">
        <v>20.961781899999998</v>
      </c>
      <c r="Q17" s="89">
        <v>9.3324815500000007</v>
      </c>
      <c r="R17" s="89">
        <v>17.850502630000001</v>
      </c>
      <c r="S17" s="89">
        <v>4.0551929199999996</v>
      </c>
      <c r="T17" s="89">
        <v>30.717252380000001</v>
      </c>
      <c r="U17" s="89">
        <v>49.953749760000001</v>
      </c>
      <c r="V17" s="89">
        <v>23.17639557</v>
      </c>
      <c r="W17" s="89">
        <v>43.564530079999997</v>
      </c>
      <c r="X17" s="89">
        <v>7.64850707</v>
      </c>
      <c r="Y17" s="99">
        <v>11.80311245</v>
      </c>
      <c r="Z17" s="88">
        <v>12.319976008999999</v>
      </c>
      <c r="AA17" s="89">
        <v>93.985244269000006</v>
      </c>
      <c r="AB17" s="89">
        <v>43.433531440000003</v>
      </c>
      <c r="AC17" s="89">
        <v>28.197772710999999</v>
      </c>
      <c r="AD17" s="89">
        <v>19.740651540000002</v>
      </c>
      <c r="AE17" s="89">
        <v>14.76100617</v>
      </c>
      <c r="AF17" s="89">
        <v>67.823220199999994</v>
      </c>
      <c r="AG17" s="89">
        <v>60.112249329999997</v>
      </c>
      <c r="AH17" s="89">
        <v>15.196487169999999</v>
      </c>
      <c r="AI17" s="89">
        <v>16.305150860000001</v>
      </c>
      <c r="AJ17" s="89">
        <v>5.8853383409999998</v>
      </c>
      <c r="AK17" s="99">
        <v>8.6684333509999991</v>
      </c>
      <c r="AL17" s="108">
        <v>6.0638022791999999</v>
      </c>
      <c r="AM17" s="109">
        <v>28.7544614181</v>
      </c>
      <c r="AN17" s="109">
        <v>39.677157694000002</v>
      </c>
      <c r="AO17" s="109">
        <v>27.128815220100002</v>
      </c>
      <c r="AP17" s="109">
        <v>10.877927726999999</v>
      </c>
      <c r="AQ17" s="109">
        <v>4.0915124890000003</v>
      </c>
      <c r="AR17" s="109">
        <v>45.199303145000002</v>
      </c>
      <c r="AS17" s="109">
        <v>83.511881717999998</v>
      </c>
      <c r="AT17" s="109">
        <v>47.585922500000002</v>
      </c>
      <c r="AU17" s="109">
        <v>37.192012480000002</v>
      </c>
      <c r="AV17" s="109">
        <v>20.194898829</v>
      </c>
      <c r="AW17" s="115">
        <v>9.9158592500000005</v>
      </c>
      <c r="AX17" s="88">
        <v>5.4163389500000001</v>
      </c>
      <c r="AY17" s="608">
        <v>11.676248997</v>
      </c>
      <c r="AZ17" s="608">
        <v>33.440020388000001</v>
      </c>
      <c r="BA17" s="608">
        <v>10.9065131</v>
      </c>
      <c r="BB17" s="608">
        <v>9.1785891500000005</v>
      </c>
      <c r="BC17" s="608">
        <v>9.0140205630000008</v>
      </c>
      <c r="BD17" s="608">
        <v>4.6553056469999996</v>
      </c>
      <c r="BE17" s="608">
        <v>4.7027309400000004</v>
      </c>
      <c r="BF17" s="608">
        <v>9.3548060530000008</v>
      </c>
      <c r="BG17" s="608">
        <v>7.34225145</v>
      </c>
      <c r="BH17" s="608">
        <v>10.117618109</v>
      </c>
      <c r="BI17" s="99">
        <v>3.3637816300000001</v>
      </c>
      <c r="BJ17" s="88">
        <v>24.163276250000003</v>
      </c>
      <c r="BK17" s="608">
        <v>24.469648879999998</v>
      </c>
      <c r="BL17" s="608">
        <v>35.462961321999998</v>
      </c>
      <c r="BM17" s="608">
        <v>10.87125335</v>
      </c>
      <c r="BN17" s="608">
        <v>20.289732280000003</v>
      </c>
      <c r="BO17" s="608">
        <v>45.501963180000004</v>
      </c>
      <c r="BP17" s="608">
        <v>133.24253109</v>
      </c>
      <c r="BQ17" s="608">
        <v>113.43367547</v>
      </c>
      <c r="BR17" s="608">
        <v>56.870449219000008</v>
      </c>
      <c r="BS17" s="608">
        <v>32.336220591100009</v>
      </c>
      <c r="BT17" s="608">
        <v>40.948291666999999</v>
      </c>
      <c r="BU17" s="99">
        <v>7.4332089750000012</v>
      </c>
      <c r="BV17" s="88">
        <v>7.3537957</v>
      </c>
      <c r="BW17" s="608">
        <v>124.89309746999999</v>
      </c>
      <c r="BX17" s="608">
        <v>45.489034939999989</v>
      </c>
      <c r="BY17" s="608">
        <v>10.059237549999999</v>
      </c>
      <c r="BZ17" s="608">
        <v>6.2441700600000001</v>
      </c>
      <c r="CA17" s="608">
        <v>7.1534291000000003</v>
      </c>
      <c r="CB17" s="608">
        <v>12.586596889999999</v>
      </c>
      <c r="CC17" s="608">
        <v>114.68128669599996</v>
      </c>
      <c r="CD17" s="608">
        <v>20.025663189000003</v>
      </c>
      <c r="CE17" s="608">
        <v>6.0975391119999998</v>
      </c>
      <c r="CF17" s="608">
        <v>6.1820911000000001</v>
      </c>
      <c r="CG17" s="608">
        <v>27.989739710000006</v>
      </c>
      <c r="CH17" s="521">
        <f t="shared" si="14"/>
        <v>2.7654988315460352</v>
      </c>
    </row>
    <row r="18" spans="1:232">
      <c r="A18" s="87" t="s">
        <v>235</v>
      </c>
      <c r="B18" s="88">
        <v>15.119</v>
      </c>
      <c r="C18" s="89">
        <v>11.903</v>
      </c>
      <c r="D18" s="89">
        <v>6.9379999999999997</v>
      </c>
      <c r="E18" s="89">
        <v>8.9169999999999998</v>
      </c>
      <c r="F18" s="89">
        <v>16.11</v>
      </c>
      <c r="G18" s="89">
        <v>7.7569999999999997</v>
      </c>
      <c r="H18" s="89">
        <v>15.573</v>
      </c>
      <c r="I18" s="89">
        <v>6.3319999999999999</v>
      </c>
      <c r="J18" s="89">
        <v>8.0429999999999993</v>
      </c>
      <c r="K18" s="89">
        <v>18.385999999999999</v>
      </c>
      <c r="L18" s="89">
        <v>14.432</v>
      </c>
      <c r="M18" s="99">
        <v>10.420999999999999</v>
      </c>
      <c r="N18" s="88">
        <v>5.2510512399999998</v>
      </c>
      <c r="O18" s="89">
        <v>17.370113480000001</v>
      </c>
      <c r="P18" s="89">
        <v>9.6719906200000008</v>
      </c>
      <c r="Q18" s="89">
        <v>8.2080324600000001</v>
      </c>
      <c r="R18" s="89">
        <v>13.512582269999999</v>
      </c>
      <c r="S18" s="89">
        <v>7.8149305599999996</v>
      </c>
      <c r="T18" s="89">
        <v>16.220779870000001</v>
      </c>
      <c r="U18" s="89">
        <v>5.4828079199999999</v>
      </c>
      <c r="V18" s="89">
        <v>12.656798999999999</v>
      </c>
      <c r="W18" s="89">
        <v>14.600191909999999</v>
      </c>
      <c r="X18" s="89">
        <v>6.2784616400000104</v>
      </c>
      <c r="Y18" s="99">
        <v>11.32941937</v>
      </c>
      <c r="Z18" s="88">
        <v>13.379627460999901</v>
      </c>
      <c r="AA18" s="89">
        <v>11.4702299339998</v>
      </c>
      <c r="AB18" s="89">
        <v>13.600501381791</v>
      </c>
      <c r="AC18" s="89">
        <v>10.075445956999801</v>
      </c>
      <c r="AD18" s="89">
        <v>13.233131655999999</v>
      </c>
      <c r="AE18" s="89">
        <v>8.9804622730008408</v>
      </c>
      <c r="AF18" s="89">
        <v>15.365695191</v>
      </c>
      <c r="AG18" s="89">
        <v>7.2746685052010198</v>
      </c>
      <c r="AH18" s="89">
        <v>21.9701328333988</v>
      </c>
      <c r="AI18" s="89">
        <v>8.2527369369999004</v>
      </c>
      <c r="AJ18" s="89">
        <v>14.666789016099999</v>
      </c>
      <c r="AK18" s="99">
        <v>8.0443359363996496</v>
      </c>
      <c r="AL18" s="108">
        <v>19.5712519089988</v>
      </c>
      <c r="AM18" s="109">
        <v>7.3988190309999702</v>
      </c>
      <c r="AN18" s="109">
        <v>36.410418300699199</v>
      </c>
      <c r="AO18" s="109">
        <v>15.59551038303</v>
      </c>
      <c r="AP18" s="109">
        <v>8.1906961379989998</v>
      </c>
      <c r="AQ18" s="109">
        <v>16.081024164799999</v>
      </c>
      <c r="AR18" s="109">
        <v>6.7574856429999999</v>
      </c>
      <c r="AS18" s="109">
        <v>26.667568669000001</v>
      </c>
      <c r="AT18" s="109">
        <v>20.377219739200001</v>
      </c>
      <c r="AU18" s="109">
        <v>42.822992515000998</v>
      </c>
      <c r="AV18" s="109">
        <v>11.027819490000001</v>
      </c>
      <c r="AW18" s="115">
        <v>10.288472540000001</v>
      </c>
      <c r="AX18" s="88">
        <v>6.7536192128999</v>
      </c>
      <c r="AY18" s="608">
        <v>3.1951077410009998</v>
      </c>
      <c r="AZ18" s="608">
        <v>33.3189485689009</v>
      </c>
      <c r="BA18" s="608">
        <v>13.2822939419992</v>
      </c>
      <c r="BB18" s="608">
        <v>8.4657670000008007</v>
      </c>
      <c r="BC18" s="608">
        <v>4.7376952480001</v>
      </c>
      <c r="BD18" s="608">
        <v>7.9569636629999998</v>
      </c>
      <c r="BE18" s="608">
        <v>6.6717556728001002</v>
      </c>
      <c r="BF18" s="608">
        <v>15.021843879</v>
      </c>
      <c r="BG18" s="608">
        <v>9.9999834549980005</v>
      </c>
      <c r="BH18" s="608">
        <v>3.8522798900000002</v>
      </c>
      <c r="BI18" s="99">
        <v>5.4476505099999999</v>
      </c>
      <c r="BJ18" s="88">
        <v>4.9069843229999988</v>
      </c>
      <c r="BK18" s="608">
        <v>7.5406341329999975</v>
      </c>
      <c r="BL18" s="608">
        <v>12.513378430999998</v>
      </c>
      <c r="BM18" s="608">
        <v>5.2272339080010006</v>
      </c>
      <c r="BN18" s="608">
        <v>10.351315608</v>
      </c>
      <c r="BO18" s="608">
        <v>20.426693772996998</v>
      </c>
      <c r="BP18" s="608">
        <v>21.687818955999397</v>
      </c>
      <c r="BQ18" s="608">
        <v>23.090180101999991</v>
      </c>
      <c r="BR18" s="608">
        <v>25.611525648999887</v>
      </c>
      <c r="BS18" s="608">
        <v>10.609037169000004</v>
      </c>
      <c r="BT18" s="608">
        <v>20.394639314000003</v>
      </c>
      <c r="BU18" s="99">
        <v>2.0762215519999998</v>
      </c>
      <c r="BV18" s="88">
        <v>10.850716853100002</v>
      </c>
      <c r="BW18" s="608">
        <v>10.667528525200202</v>
      </c>
      <c r="BX18" s="608">
        <v>21.387251968000001</v>
      </c>
      <c r="BY18" s="608">
        <v>13.354568101000403</v>
      </c>
      <c r="BZ18" s="608">
        <v>13.699271587999601</v>
      </c>
      <c r="CA18" s="608">
        <v>8.4584729599999982</v>
      </c>
      <c r="CB18" s="608">
        <v>8.9841100829998872</v>
      </c>
      <c r="CC18" s="608">
        <v>7.1084040440000988</v>
      </c>
      <c r="CD18" s="608">
        <v>6.3906788890000295</v>
      </c>
      <c r="CE18" s="608">
        <v>7.5219754210001009</v>
      </c>
      <c r="CF18" s="608">
        <v>8.9305739970000992</v>
      </c>
      <c r="CG18" s="608">
        <v>12.522535587999803</v>
      </c>
      <c r="CH18" s="521">
        <f t="shared" si="14"/>
        <v>5.0314062224895952</v>
      </c>
      <c r="HX18">
        <v>0</v>
      </c>
    </row>
    <row r="19" spans="1:232">
      <c r="A19" s="91" t="s">
        <v>120</v>
      </c>
      <c r="B19" s="92">
        <v>2.20529575000011</v>
      </c>
      <c r="C19" s="93">
        <v>1.78483250000002</v>
      </c>
      <c r="D19" s="93">
        <v>2.2793677199999798</v>
      </c>
      <c r="E19" s="93">
        <v>2.4377037499999901</v>
      </c>
      <c r="F19" s="93">
        <v>2.3335033499997802</v>
      </c>
      <c r="G19" s="93">
        <v>2.0787509899999699</v>
      </c>
      <c r="H19" s="93">
        <v>1.81903156000003</v>
      </c>
      <c r="I19" s="93">
        <v>2.38131004000001</v>
      </c>
      <c r="J19" s="93">
        <v>2.3470798300000002</v>
      </c>
      <c r="K19" s="93">
        <v>1.8319508500000199</v>
      </c>
      <c r="L19" s="93">
        <v>1.8752214799997999</v>
      </c>
      <c r="M19" s="100">
        <v>1.72</v>
      </c>
      <c r="N19" s="92">
        <v>2.1938413199998901</v>
      </c>
      <c r="O19" s="93">
        <v>2.6829720900000198</v>
      </c>
      <c r="P19" s="93">
        <v>3.2775520199999999</v>
      </c>
      <c r="Q19" s="93">
        <v>2.0420709499999901</v>
      </c>
      <c r="R19" s="93">
        <v>2.35654081000001</v>
      </c>
      <c r="S19" s="93">
        <v>2.4027595900000001</v>
      </c>
      <c r="T19" s="93">
        <v>4.2221096299999603</v>
      </c>
      <c r="U19" s="93">
        <v>3.3663898400000201</v>
      </c>
      <c r="V19" s="93">
        <v>2.6691432399999999</v>
      </c>
      <c r="W19" s="93">
        <v>3.4591985299999899</v>
      </c>
      <c r="X19" s="93">
        <v>2.30899604999999</v>
      </c>
      <c r="Y19" s="100">
        <v>2.9118383099998799</v>
      </c>
      <c r="Z19" s="92">
        <v>3.36198361857253</v>
      </c>
      <c r="AA19" s="93">
        <v>4.4964488838026302</v>
      </c>
      <c r="AB19" s="93">
        <v>3.9383770410091401</v>
      </c>
      <c r="AC19" s="93">
        <v>3.0717561659459598</v>
      </c>
      <c r="AD19" s="93">
        <v>2.6372816023291099</v>
      </c>
      <c r="AE19" s="93">
        <v>3.1311679456063399</v>
      </c>
      <c r="AF19" s="93">
        <v>3.9203991528335602</v>
      </c>
      <c r="AG19" s="93">
        <v>3.8107722182503201</v>
      </c>
      <c r="AH19" s="93">
        <v>5.05620966725232</v>
      </c>
      <c r="AI19" s="93">
        <v>4.1804417534913503</v>
      </c>
      <c r="AJ19" s="93">
        <v>2.8127292280587</v>
      </c>
      <c r="AK19" s="100">
        <v>3.0329165473531998</v>
      </c>
      <c r="AL19" s="110">
        <v>2.7810000000000001</v>
      </c>
      <c r="AM19" s="111">
        <v>2.9599000000000002</v>
      </c>
      <c r="AN19" s="111">
        <v>2.4188999999999998</v>
      </c>
      <c r="AO19" s="111">
        <v>2.1604999999999999</v>
      </c>
      <c r="AP19" s="111">
        <v>2.3957999999999999</v>
      </c>
      <c r="AQ19" s="111">
        <v>3.4853999999999998</v>
      </c>
      <c r="AR19" s="111">
        <v>2.5836999999999999</v>
      </c>
      <c r="AS19" s="111">
        <v>1.7535000000000001</v>
      </c>
      <c r="AT19" s="111">
        <v>2.2198000000000002</v>
      </c>
      <c r="AU19" s="111">
        <v>2.0217999999999998</v>
      </c>
      <c r="AV19" s="111">
        <v>2.0242</v>
      </c>
      <c r="AW19" s="116">
        <v>3.9277000000000002</v>
      </c>
      <c r="AX19" s="92">
        <v>3.07416162794485</v>
      </c>
      <c r="AY19" s="93">
        <v>4.4175087691690402</v>
      </c>
      <c r="AZ19" s="93">
        <v>5.8713755127181102</v>
      </c>
      <c r="BA19" s="93">
        <v>6.2037540270208904</v>
      </c>
      <c r="BB19" s="93">
        <v>5.0586325089410797</v>
      </c>
      <c r="BC19" s="93">
        <v>4.9803868866987804</v>
      </c>
      <c r="BD19" s="93">
        <v>4.3691732141928199</v>
      </c>
      <c r="BE19" s="93">
        <v>3.78081349380669</v>
      </c>
      <c r="BF19" s="93">
        <v>2.4834183520584201</v>
      </c>
      <c r="BG19" s="93">
        <v>1.9253239229088901</v>
      </c>
      <c r="BH19" s="93">
        <v>1.94959023011128</v>
      </c>
      <c r="BI19" s="100">
        <v>3.2498598717316902</v>
      </c>
      <c r="BJ19" s="92">
        <v>3.0889511882643297</v>
      </c>
      <c r="BK19" s="93">
        <v>2.9479605908572193</v>
      </c>
      <c r="BL19" s="93">
        <v>2.7581407681630994</v>
      </c>
      <c r="BM19" s="93">
        <v>3.4297571216699207</v>
      </c>
      <c r="BN19" s="93">
        <v>3.8103545913260004</v>
      </c>
      <c r="BO19" s="93">
        <v>3.2558602901200562</v>
      </c>
      <c r="BP19" s="93">
        <v>3.1288938739036105</v>
      </c>
      <c r="BQ19" s="93">
        <v>3.1481813348057299</v>
      </c>
      <c r="BR19" s="93">
        <v>2.5726217998910017</v>
      </c>
      <c r="BS19" s="93">
        <v>2.8305591873221791</v>
      </c>
      <c r="BT19" s="93">
        <v>1.9328465038223106</v>
      </c>
      <c r="BU19" s="100">
        <v>1.5591588706277901</v>
      </c>
      <c r="BV19" s="92">
        <v>1.7133100000000001</v>
      </c>
      <c r="BW19" s="93">
        <v>4.18513</v>
      </c>
      <c r="BX19" s="93">
        <v>2.93438</v>
      </c>
      <c r="BY19" s="93">
        <v>2.8696000000000002</v>
      </c>
      <c r="BZ19" s="93">
        <v>4.3639999999999999</v>
      </c>
      <c r="CA19" s="93">
        <v>4.3710000000000004</v>
      </c>
      <c r="CB19" s="93">
        <v>2.0733299999999999</v>
      </c>
      <c r="CC19" s="93">
        <v>2.2353000000000001</v>
      </c>
      <c r="CD19" s="93">
        <v>2.1821999999999999</v>
      </c>
      <c r="CE19" s="93">
        <v>2.2700999999999998</v>
      </c>
      <c r="CF19" s="93">
        <v>3.2698999999999998</v>
      </c>
      <c r="CG19" s="93">
        <v>3.1837</v>
      </c>
      <c r="CH19" s="609">
        <f t="shared" si="14"/>
        <v>1.0419343146975741</v>
      </c>
    </row>
    <row r="20" spans="1:232">
      <c r="A20" s="71" t="s">
        <v>59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21"/>
      <c r="CI20" s="96"/>
      <c r="CK20" s="123"/>
    </row>
    <row r="21" spans="1:232" ht="18.75">
      <c r="A21" s="71" t="s">
        <v>229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</row>
    <row r="22" spans="1:232">
      <c r="A22" s="95" t="s">
        <v>61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21"/>
      <c r="CJ22" s="103"/>
    </row>
    <row r="23" spans="1:232">
      <c r="I23" s="96"/>
      <c r="J23" s="96"/>
      <c r="K23" s="96"/>
      <c r="L23" s="96"/>
      <c r="M23" s="96"/>
      <c r="N23" s="96"/>
      <c r="O23" s="96"/>
      <c r="P23" s="22"/>
      <c r="Q23" s="22"/>
      <c r="R23" s="22"/>
      <c r="S23" s="22"/>
      <c r="T23" s="22"/>
      <c r="U23" s="22"/>
      <c r="V23" s="25"/>
      <c r="W23" s="25"/>
      <c r="X23" s="25"/>
      <c r="Y23" s="25"/>
      <c r="Z23" s="22"/>
      <c r="AA23" s="22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</row>
    <row r="24" spans="1:232">
      <c r="N24" s="96"/>
      <c r="O24" s="96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96"/>
      <c r="AK24" s="96"/>
      <c r="AM24" s="96"/>
    </row>
    <row r="25" spans="1:232">
      <c r="N25" s="96"/>
      <c r="O25" s="96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96"/>
      <c r="AK25" s="96"/>
      <c r="AM25" s="96"/>
    </row>
    <row r="26" spans="1:232">
      <c r="N26" s="96"/>
      <c r="O26" s="96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96"/>
      <c r="AM26" s="96"/>
      <c r="BA26" s="22"/>
    </row>
    <row r="27" spans="1:232">
      <c r="J27" s="96"/>
      <c r="K27" s="96"/>
      <c r="L27" s="96"/>
      <c r="M27" s="96"/>
      <c r="N27" s="96"/>
      <c r="O27" s="96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</row>
    <row r="28" spans="1:232">
      <c r="N28" s="96"/>
      <c r="O28" s="96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spans="1:232">
      <c r="N29" s="96"/>
      <c r="O29" s="96"/>
      <c r="Z29" s="22"/>
    </row>
    <row r="30" spans="1:232">
      <c r="N30" s="96"/>
      <c r="O30" s="96"/>
      <c r="Z30" s="22"/>
      <c r="AA30" s="22"/>
    </row>
    <row r="31" spans="1:232">
      <c r="N31" s="96"/>
      <c r="O31" s="96"/>
      <c r="Z31" s="22"/>
      <c r="AA31" s="22"/>
    </row>
    <row r="32" spans="1:232">
      <c r="N32" s="96"/>
      <c r="O32" s="96"/>
      <c r="Z32" s="22"/>
      <c r="AA32" s="22"/>
    </row>
    <row r="33" spans="14:27">
      <c r="N33" s="96"/>
      <c r="O33" s="96"/>
      <c r="Z33" s="22"/>
      <c r="AA33" s="22"/>
    </row>
    <row r="34" spans="14:27">
      <c r="N34" s="96"/>
      <c r="O34" s="96"/>
    </row>
    <row r="35" spans="14:27">
      <c r="N35" s="96"/>
      <c r="O35" s="96"/>
    </row>
  </sheetData>
  <mergeCells count="8">
    <mergeCell ref="AX7:BI7"/>
    <mergeCell ref="BJ7:BU7"/>
    <mergeCell ref="BV7:CH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CF14:CG14 B14:CE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05"/>
  <sheetViews>
    <sheetView showGridLines="0" workbookViewId="0">
      <pane ySplit="7" topLeftCell="A87" activePane="bottomLeft" state="frozen"/>
      <selection pane="bottomLeft" activeCell="C99" sqref="C99"/>
    </sheetView>
  </sheetViews>
  <sheetFormatPr baseColWidth="10" defaultColWidth="11" defaultRowHeight="15"/>
  <cols>
    <col min="1" max="1" width="21.28515625" style="45" customWidth="1"/>
    <col min="2" max="2" width="22" style="45" customWidth="1"/>
    <col min="3" max="3" width="17.42578125" style="46" customWidth="1"/>
    <col min="4" max="4" width="23.42578125" style="46" customWidth="1"/>
    <col min="8" max="8" width="11.85546875" customWidth="1"/>
  </cols>
  <sheetData>
    <row r="1" spans="1:4">
      <c r="A1" s="2" t="s">
        <v>30</v>
      </c>
    </row>
    <row r="3" spans="1:4">
      <c r="A3" s="693" t="s">
        <v>236</v>
      </c>
      <c r="B3" s="693"/>
      <c r="C3" s="693"/>
      <c r="D3" s="693"/>
    </row>
    <row r="4" spans="1:4" ht="15" customHeight="1">
      <c r="A4" s="48" t="s">
        <v>237</v>
      </c>
      <c r="B4" s="48"/>
      <c r="C4" s="49"/>
      <c r="D4" s="49"/>
    </row>
    <row r="5" spans="1:4" ht="15" customHeight="1">
      <c r="A5" s="50"/>
      <c r="B5" s="48"/>
      <c r="C5" s="49"/>
      <c r="D5" s="49"/>
    </row>
    <row r="6" spans="1:4">
      <c r="A6" s="694" t="s">
        <v>238</v>
      </c>
      <c r="B6" s="51" t="s">
        <v>205</v>
      </c>
      <c r="C6" s="52" t="s">
        <v>239</v>
      </c>
      <c r="D6" s="53" t="s">
        <v>240</v>
      </c>
    </row>
    <row r="7" spans="1:4">
      <c r="A7" s="695"/>
      <c r="B7" s="54" t="s">
        <v>241</v>
      </c>
      <c r="C7" s="55" t="s">
        <v>242</v>
      </c>
      <c r="D7" s="56" t="s">
        <v>243</v>
      </c>
    </row>
    <row r="8" spans="1:4">
      <c r="A8" s="57">
        <v>2019</v>
      </c>
      <c r="B8" s="58"/>
      <c r="C8" s="58"/>
      <c r="D8" s="59"/>
    </row>
    <row r="9" spans="1:4">
      <c r="A9" s="60" t="s">
        <v>244</v>
      </c>
      <c r="B9" s="61">
        <v>1475</v>
      </c>
      <c r="C9" s="61">
        <v>345.86</v>
      </c>
      <c r="D9" s="62">
        <v>309.81338043977399</v>
      </c>
    </row>
    <row r="10" spans="1:4">
      <c r="A10" s="60" t="s">
        <v>245</v>
      </c>
      <c r="B10" s="61">
        <v>1466.25</v>
      </c>
      <c r="C10" s="61">
        <v>336.12</v>
      </c>
      <c r="D10" s="62">
        <v>310.63132738344001</v>
      </c>
    </row>
    <row r="11" spans="1:4">
      <c r="A11" s="60" t="s">
        <v>246</v>
      </c>
      <c r="B11" s="61">
        <v>1430.3</v>
      </c>
      <c r="C11" s="61">
        <v>339.1</v>
      </c>
      <c r="D11" s="62">
        <v>305.63768217546698</v>
      </c>
    </row>
    <row r="12" spans="1:4">
      <c r="A12" s="60" t="s">
        <v>247</v>
      </c>
      <c r="B12" s="61">
        <v>1502.22</v>
      </c>
      <c r="C12" s="61">
        <v>339.57</v>
      </c>
      <c r="D12" s="62">
        <v>302.36733288974602</v>
      </c>
    </row>
    <row r="13" spans="1:4">
      <c r="A13" s="60" t="s">
        <v>248</v>
      </c>
      <c r="B13" s="61">
        <v>1525</v>
      </c>
      <c r="C13" s="61">
        <v>299.5</v>
      </c>
      <c r="D13" s="62">
        <v>284.26851397645203</v>
      </c>
    </row>
    <row r="14" spans="1:4">
      <c r="A14" s="60" t="s">
        <v>249</v>
      </c>
      <c r="B14" s="61">
        <v>1525</v>
      </c>
      <c r="C14" s="61">
        <v>325.32</v>
      </c>
      <c r="D14" s="62">
        <v>307.87554910644002</v>
      </c>
    </row>
    <row r="15" spans="1:4">
      <c r="A15" s="60" t="s">
        <v>250</v>
      </c>
      <c r="B15" s="61">
        <v>1506.82</v>
      </c>
      <c r="C15" s="61">
        <v>310.77999999999997</v>
      </c>
      <c r="D15" s="62">
        <v>314.11079699927001</v>
      </c>
    </row>
    <row r="16" spans="1:4">
      <c r="A16" s="60" t="s">
        <v>251</v>
      </c>
      <c r="B16" s="61">
        <v>1476.84</v>
      </c>
      <c r="C16" s="61">
        <v>296.83999999999997</v>
      </c>
      <c r="D16" s="62">
        <v>303.33603070832697</v>
      </c>
    </row>
    <row r="17" spans="1:4">
      <c r="A17" s="60" t="s">
        <v>252</v>
      </c>
      <c r="B17" s="61">
        <v>1430</v>
      </c>
      <c r="C17" s="61" t="s">
        <v>253</v>
      </c>
      <c r="D17" s="62">
        <v>305.11277202746697</v>
      </c>
    </row>
    <row r="18" spans="1:4">
      <c r="A18" s="60" t="s">
        <v>254</v>
      </c>
      <c r="B18" s="61">
        <v>1430</v>
      </c>
      <c r="C18" s="61" t="s">
        <v>253</v>
      </c>
      <c r="D18" s="62">
        <v>323.05709169561698</v>
      </c>
    </row>
    <row r="19" spans="1:4">
      <c r="A19" s="60" t="s">
        <v>255</v>
      </c>
      <c r="B19" s="61">
        <v>1430</v>
      </c>
      <c r="C19" s="61" t="s">
        <v>253</v>
      </c>
      <c r="D19" s="62">
        <v>320.56262738359999</v>
      </c>
    </row>
    <row r="20" spans="1:4">
      <c r="A20" s="63" t="s">
        <v>256</v>
      </c>
      <c r="B20" s="61">
        <v>1409.41</v>
      </c>
      <c r="C20" s="61" t="s">
        <v>253</v>
      </c>
      <c r="D20" s="62">
        <v>327.68708966509098</v>
      </c>
    </row>
    <row r="21" spans="1:4">
      <c r="A21" s="57">
        <v>2020</v>
      </c>
      <c r="B21" s="58"/>
      <c r="C21" s="58"/>
      <c r="D21" s="59"/>
    </row>
    <row r="22" spans="1:4">
      <c r="A22" s="64" t="s">
        <v>244</v>
      </c>
      <c r="B22" s="61">
        <v>1442.1739130434801</v>
      </c>
      <c r="C22" s="61">
        <v>328.22038181454701</v>
      </c>
      <c r="D22" s="62">
        <v>330.05437219026101</v>
      </c>
    </row>
    <row r="23" spans="1:4">
      <c r="A23" s="64" t="s">
        <v>245</v>
      </c>
      <c r="B23" s="61">
        <v>1550</v>
      </c>
      <c r="C23" s="61">
        <v>323.71576267916498</v>
      </c>
      <c r="D23" s="62">
        <v>317.07984855161999</v>
      </c>
    </row>
    <row r="24" spans="1:4">
      <c r="A24" s="64" t="s">
        <v>246</v>
      </c>
      <c r="B24" s="61">
        <v>1550</v>
      </c>
      <c r="C24" s="61">
        <v>343.90108698457402</v>
      </c>
      <c r="D24" s="62">
        <v>311.23592843572698</v>
      </c>
    </row>
    <row r="25" spans="1:4">
      <c r="A25" s="64" t="s">
        <v>247</v>
      </c>
      <c r="B25" s="61">
        <v>1550</v>
      </c>
      <c r="C25" s="61">
        <v>328.22321383965402</v>
      </c>
      <c r="D25" s="62">
        <v>302.61785818765497</v>
      </c>
    </row>
    <row r="26" spans="1:4">
      <c r="A26" s="64" t="s">
        <v>248</v>
      </c>
      <c r="B26" s="61">
        <v>1550</v>
      </c>
      <c r="C26" s="61">
        <v>318.85142033710002</v>
      </c>
      <c r="D26" s="62">
        <v>300.35358668560002</v>
      </c>
    </row>
    <row r="27" spans="1:4">
      <c r="A27" s="64" t="s">
        <v>249</v>
      </c>
      <c r="B27" s="61">
        <v>1562.5</v>
      </c>
      <c r="C27" s="61">
        <v>317.16502718869901</v>
      </c>
      <c r="D27" s="62">
        <v>308.51355353178201</v>
      </c>
    </row>
    <row r="28" spans="1:4">
      <c r="A28" s="64" t="s">
        <v>250</v>
      </c>
      <c r="B28" s="61">
        <v>1575</v>
      </c>
      <c r="C28" s="61">
        <v>319.21977032795598</v>
      </c>
      <c r="D28" s="62">
        <v>316.123713305948</v>
      </c>
    </row>
    <row r="29" spans="1:4">
      <c r="A29" s="64" t="s">
        <v>251</v>
      </c>
      <c r="B29" s="61">
        <v>1467.61904761905</v>
      </c>
      <c r="C29" s="61">
        <v>318.19003355054502</v>
      </c>
      <c r="D29" s="62">
        <v>320.62824115209997</v>
      </c>
    </row>
    <row r="30" spans="1:4">
      <c r="A30" s="64" t="s">
        <v>252</v>
      </c>
      <c r="B30" s="61">
        <v>1450</v>
      </c>
      <c r="C30" s="61">
        <v>347.54372481658299</v>
      </c>
      <c r="D30" s="62">
        <v>355.07785556981798</v>
      </c>
    </row>
    <row r="31" spans="1:4">
      <c r="A31" s="64" t="s">
        <v>254</v>
      </c>
      <c r="B31" s="61">
        <v>1453</v>
      </c>
      <c r="C31" s="61">
        <v>396</v>
      </c>
      <c r="D31" s="62">
        <v>371</v>
      </c>
    </row>
    <row r="32" spans="1:4">
      <c r="A32" s="64" t="s">
        <v>255</v>
      </c>
      <c r="B32" s="61">
        <v>1470</v>
      </c>
      <c r="C32" s="61">
        <v>429.29776459024299</v>
      </c>
      <c r="D32" s="62">
        <v>412.83658230051998</v>
      </c>
    </row>
    <row r="33" spans="1:16384">
      <c r="A33" s="64" t="s">
        <v>256</v>
      </c>
      <c r="B33" s="61">
        <v>1490</v>
      </c>
      <c r="C33" s="61">
        <v>427.50508232371902</v>
      </c>
      <c r="D33" s="62">
        <v>428.76714884871302</v>
      </c>
    </row>
    <row r="34" spans="1:16384">
      <c r="A34" s="57">
        <v>2021</v>
      </c>
      <c r="B34" s="58"/>
      <c r="C34" s="58"/>
      <c r="D34" s="59"/>
    </row>
    <row r="35" spans="1:16384">
      <c r="A35" s="64" t="s">
        <v>244</v>
      </c>
      <c r="B35" s="61">
        <v>1480</v>
      </c>
      <c r="C35" s="61">
        <v>444.05</v>
      </c>
      <c r="D35" s="62">
        <v>499</v>
      </c>
      <c r="E35" s="65"/>
      <c r="F35" s="66"/>
      <c r="G35" s="66"/>
      <c r="U35" s="65"/>
      <c r="V35" s="66"/>
      <c r="W35" s="66"/>
      <c r="X35" s="67"/>
      <c r="Y35" s="65"/>
      <c r="Z35" s="66"/>
      <c r="AA35" s="66"/>
      <c r="AB35" s="67"/>
      <c r="AC35" s="65"/>
      <c r="AD35" s="66"/>
      <c r="AE35" s="66"/>
      <c r="AF35" s="67"/>
      <c r="AG35" s="65"/>
      <c r="AH35" s="66"/>
      <c r="AI35" s="66"/>
      <c r="AJ35" s="67"/>
      <c r="AK35" s="65"/>
      <c r="AL35" s="66"/>
      <c r="AM35" s="66"/>
      <c r="AN35" s="67"/>
      <c r="AO35" s="65"/>
      <c r="AP35" s="66"/>
      <c r="AQ35" s="66"/>
      <c r="AR35" s="67"/>
      <c r="AS35" s="65"/>
      <c r="AT35" s="66"/>
      <c r="AU35" s="66"/>
      <c r="AV35" s="67"/>
      <c r="AW35" s="65"/>
      <c r="AX35" s="66"/>
      <c r="AY35" s="66"/>
      <c r="AZ35" s="67"/>
      <c r="BA35" s="65"/>
      <c r="BB35" s="66"/>
      <c r="BC35" s="66"/>
      <c r="BD35" s="67"/>
      <c r="BE35" s="65"/>
      <c r="BF35" s="66"/>
      <c r="BG35" s="66"/>
      <c r="BH35" s="67"/>
      <c r="BI35" s="65"/>
      <c r="BJ35" s="66"/>
      <c r="BK35" s="66"/>
      <c r="BL35" s="67"/>
      <c r="BM35" s="65"/>
      <c r="BN35" s="66"/>
      <c r="BO35" s="66"/>
      <c r="BP35" s="67"/>
      <c r="BQ35" s="65"/>
      <c r="BR35" s="66"/>
      <c r="BS35" s="66"/>
      <c r="BT35" s="67"/>
      <c r="BU35" s="65"/>
      <c r="BV35" s="66"/>
      <c r="BW35" s="66"/>
      <c r="BX35" s="67"/>
      <c r="BY35" s="65"/>
      <c r="BZ35" s="66"/>
      <c r="CA35" s="66"/>
      <c r="CB35" s="67"/>
      <c r="CC35" s="65"/>
      <c r="CD35" s="66"/>
      <c r="CE35" s="66"/>
      <c r="CF35" s="67"/>
      <c r="CG35" s="65"/>
      <c r="CH35" s="66"/>
      <c r="CI35" s="66"/>
      <c r="CJ35" s="67"/>
      <c r="CK35" s="65"/>
      <c r="CL35" s="66"/>
      <c r="CM35" s="66"/>
      <c r="CN35" s="67"/>
      <c r="CO35" s="65"/>
      <c r="CP35" s="66"/>
      <c r="CQ35" s="66"/>
      <c r="CR35" s="67"/>
      <c r="CS35" s="65"/>
      <c r="CT35" s="66"/>
      <c r="CU35" s="66"/>
      <c r="CV35" s="67"/>
      <c r="CW35" s="65"/>
      <c r="CX35" s="66"/>
      <c r="CY35" s="66"/>
      <c r="CZ35" s="67"/>
      <c r="DA35" s="65"/>
      <c r="DB35" s="66"/>
      <c r="DC35" s="66"/>
      <c r="DD35" s="67"/>
      <c r="DE35" s="65"/>
      <c r="DF35" s="66"/>
      <c r="DG35" s="66"/>
      <c r="DH35" s="67"/>
      <c r="DI35" s="65"/>
      <c r="DJ35" s="66"/>
      <c r="DK35" s="66"/>
      <c r="DL35" s="67"/>
      <c r="DM35" s="65"/>
      <c r="DN35" s="66"/>
      <c r="DO35" s="66"/>
      <c r="DP35" s="67"/>
      <c r="DQ35" s="65"/>
      <c r="DR35" s="66"/>
      <c r="DS35" s="66"/>
      <c r="DT35" s="67"/>
      <c r="DU35" s="65"/>
      <c r="DV35" s="66"/>
      <c r="DW35" s="66"/>
      <c r="DX35" s="67"/>
      <c r="DY35" s="65"/>
      <c r="DZ35" s="66"/>
      <c r="EA35" s="66"/>
      <c r="EB35" s="67"/>
      <c r="EC35" s="65"/>
      <c r="ED35" s="66"/>
      <c r="EE35" s="66"/>
      <c r="EF35" s="67"/>
      <c r="EG35" s="65"/>
      <c r="EH35" s="66"/>
      <c r="EI35" s="66"/>
      <c r="EJ35" s="67"/>
      <c r="EK35" s="65"/>
      <c r="EL35" s="66"/>
      <c r="EM35" s="66"/>
      <c r="EN35" s="67"/>
      <c r="EO35" s="65"/>
      <c r="EP35" s="66"/>
      <c r="EQ35" s="66"/>
      <c r="ER35" s="67"/>
      <c r="ES35" s="65"/>
      <c r="ET35" s="66"/>
      <c r="EU35" s="66"/>
      <c r="EV35" s="67"/>
      <c r="EW35" s="65"/>
      <c r="EX35" s="66"/>
      <c r="EY35" s="66"/>
      <c r="EZ35" s="67"/>
      <c r="FA35" s="65"/>
      <c r="FB35" s="66"/>
      <c r="FC35" s="66"/>
      <c r="FD35" s="67"/>
      <c r="FE35" s="65"/>
      <c r="FF35" s="66"/>
      <c r="FG35" s="66"/>
      <c r="FH35" s="67"/>
      <c r="FI35" s="65"/>
      <c r="FJ35" s="66"/>
      <c r="FK35" s="66"/>
      <c r="FL35" s="67"/>
      <c r="FM35" s="65"/>
      <c r="FN35" s="66"/>
      <c r="FO35" s="66"/>
      <c r="FP35" s="67"/>
      <c r="FQ35" s="65"/>
      <c r="FR35" s="66"/>
      <c r="FS35" s="66"/>
      <c r="FT35" s="67"/>
      <c r="FU35" s="65"/>
      <c r="FV35" s="66"/>
      <c r="FW35" s="66"/>
      <c r="FX35" s="67"/>
      <c r="FY35" s="65"/>
      <c r="FZ35" s="66"/>
      <c r="GA35" s="66"/>
      <c r="GB35" s="67"/>
      <c r="GC35" s="65"/>
      <c r="GD35" s="66"/>
      <c r="GE35" s="66"/>
      <c r="GF35" s="67"/>
      <c r="GG35" s="65"/>
      <c r="GH35" s="66"/>
      <c r="GI35" s="66"/>
      <c r="GJ35" s="67"/>
      <c r="GK35" s="65"/>
      <c r="GL35" s="66"/>
      <c r="GM35" s="66"/>
      <c r="GN35" s="67"/>
      <c r="GO35" s="65"/>
      <c r="GP35" s="66"/>
      <c r="GQ35" s="66"/>
      <c r="GR35" s="67"/>
      <c r="GS35" s="65"/>
      <c r="GT35" s="66"/>
      <c r="GU35" s="66"/>
      <c r="GV35" s="67"/>
      <c r="GW35" s="65"/>
      <c r="GX35" s="66"/>
      <c r="GY35" s="66"/>
      <c r="GZ35" s="67"/>
      <c r="HA35" s="65"/>
      <c r="HB35" s="66"/>
      <c r="HC35" s="66"/>
      <c r="HD35" s="67"/>
      <c r="HE35" s="65"/>
      <c r="HF35" s="66"/>
      <c r="HG35" s="66"/>
      <c r="HH35" s="67"/>
      <c r="HI35" s="65"/>
      <c r="HJ35" s="66"/>
      <c r="HK35" s="66"/>
      <c r="HL35" s="67"/>
      <c r="HM35" s="65"/>
      <c r="HN35" s="66"/>
      <c r="HO35" s="66"/>
      <c r="HP35" s="67"/>
      <c r="HQ35" s="65"/>
      <c r="HR35" s="66"/>
      <c r="HS35" s="66"/>
      <c r="HT35" s="67"/>
      <c r="HU35" s="65"/>
      <c r="HV35" s="66"/>
      <c r="HW35" s="66"/>
      <c r="HX35" s="67"/>
      <c r="HY35" s="65"/>
      <c r="HZ35" s="66"/>
      <c r="IA35" s="66"/>
      <c r="IB35" s="67"/>
      <c r="IC35" s="65"/>
      <c r="ID35" s="66"/>
      <c r="IE35" s="66"/>
      <c r="IF35" s="67"/>
      <c r="IG35" s="65"/>
      <c r="IH35" s="66"/>
      <c r="II35" s="66"/>
      <c r="IJ35" s="67"/>
      <c r="IK35" s="65"/>
      <c r="IL35" s="66"/>
      <c r="IM35" s="66"/>
      <c r="IN35" s="67"/>
      <c r="IO35" s="65"/>
      <c r="IP35" s="66"/>
      <c r="IQ35" s="66"/>
      <c r="IR35" s="67"/>
      <c r="IS35" s="65"/>
      <c r="IT35" s="66"/>
      <c r="IU35" s="66"/>
      <c r="IV35" s="67"/>
      <c r="IW35" s="65"/>
      <c r="IX35" s="66"/>
      <c r="IY35" s="66"/>
      <c r="IZ35" s="67"/>
      <c r="JA35" s="65"/>
      <c r="JB35" s="66"/>
      <c r="JC35" s="66"/>
      <c r="JD35" s="67"/>
      <c r="JE35" s="65"/>
      <c r="JF35" s="66"/>
      <c r="JG35" s="66"/>
      <c r="JH35" s="67"/>
      <c r="JI35" s="65"/>
      <c r="JJ35" s="66"/>
      <c r="JK35" s="66"/>
      <c r="JL35" s="67"/>
      <c r="JM35" s="65"/>
      <c r="JN35" s="66"/>
      <c r="JO35" s="66"/>
      <c r="JP35" s="67"/>
      <c r="JQ35" s="65"/>
      <c r="JR35" s="66"/>
      <c r="JS35" s="66"/>
      <c r="JT35" s="67"/>
      <c r="JU35" s="65"/>
      <c r="JV35" s="66"/>
      <c r="JW35" s="66"/>
      <c r="JX35" s="67"/>
      <c r="JY35" s="65"/>
      <c r="JZ35" s="66"/>
      <c r="KA35" s="66"/>
      <c r="KB35" s="67"/>
      <c r="KC35" s="65"/>
      <c r="KD35" s="66"/>
      <c r="KE35" s="66"/>
      <c r="KF35" s="67"/>
      <c r="KG35" s="65"/>
      <c r="KH35" s="66"/>
      <c r="KI35" s="66"/>
      <c r="KJ35" s="67"/>
      <c r="KK35" s="65"/>
      <c r="KL35" s="66"/>
      <c r="KM35" s="66"/>
      <c r="KN35" s="67"/>
      <c r="KO35" s="65"/>
      <c r="KP35" s="66"/>
      <c r="KQ35" s="66"/>
      <c r="KR35" s="67"/>
      <c r="KS35" s="65"/>
      <c r="KT35" s="66"/>
      <c r="KU35" s="66"/>
      <c r="KV35" s="67"/>
      <c r="KW35" s="65"/>
      <c r="KX35" s="66"/>
      <c r="KY35" s="66"/>
      <c r="KZ35" s="67"/>
      <c r="LA35" s="65"/>
      <c r="LB35" s="66"/>
      <c r="LC35" s="66"/>
      <c r="LD35" s="67"/>
      <c r="LE35" s="65"/>
      <c r="LF35" s="66"/>
      <c r="LG35" s="66"/>
      <c r="LH35" s="67"/>
      <c r="LI35" s="65"/>
      <c r="LJ35" s="66"/>
      <c r="LK35" s="66"/>
      <c r="LL35" s="67"/>
      <c r="LM35" s="65"/>
      <c r="LN35" s="66"/>
      <c r="LO35" s="66"/>
      <c r="LP35" s="67"/>
      <c r="LQ35" s="65"/>
      <c r="LR35" s="66"/>
      <c r="LS35" s="66"/>
      <c r="LT35" s="67"/>
      <c r="LU35" s="65"/>
      <c r="LV35" s="66"/>
      <c r="LW35" s="66"/>
      <c r="LX35" s="67"/>
      <c r="LY35" s="65"/>
      <c r="LZ35" s="66"/>
      <c r="MA35" s="66"/>
      <c r="MB35" s="67"/>
      <c r="MC35" s="65"/>
      <c r="MD35" s="66"/>
      <c r="ME35" s="66"/>
      <c r="MF35" s="67"/>
      <c r="MG35" s="65"/>
      <c r="MH35" s="66"/>
      <c r="MI35" s="66"/>
      <c r="MJ35" s="67"/>
      <c r="MK35" s="65"/>
      <c r="ML35" s="66"/>
      <c r="MM35" s="66"/>
      <c r="MN35" s="67"/>
      <c r="MO35" s="65"/>
      <c r="MP35" s="66"/>
      <c r="MQ35" s="66"/>
      <c r="MR35" s="67"/>
      <c r="MS35" s="65"/>
      <c r="MT35" s="66"/>
      <c r="MU35" s="66"/>
      <c r="MV35" s="67"/>
      <c r="MW35" s="65"/>
      <c r="MX35" s="66"/>
      <c r="MY35" s="66"/>
      <c r="MZ35" s="67"/>
      <c r="NA35" s="65"/>
      <c r="NB35" s="66"/>
      <c r="NC35" s="66"/>
      <c r="ND35" s="67"/>
      <c r="NE35" s="65"/>
      <c r="NF35" s="66"/>
      <c r="NG35" s="66"/>
      <c r="NH35" s="67"/>
      <c r="NI35" s="65"/>
      <c r="NJ35" s="66"/>
      <c r="NK35" s="66"/>
      <c r="NL35" s="67"/>
      <c r="NM35" s="65"/>
      <c r="NN35" s="66"/>
      <c r="NO35" s="66"/>
      <c r="NP35" s="67"/>
      <c r="NQ35" s="65"/>
      <c r="NR35" s="66"/>
      <c r="NS35" s="66"/>
      <c r="NT35" s="67"/>
      <c r="NU35" s="65"/>
      <c r="NV35" s="66"/>
      <c r="NW35" s="66"/>
      <c r="NX35" s="67"/>
      <c r="NY35" s="65"/>
      <c r="NZ35" s="66"/>
      <c r="OA35" s="66"/>
      <c r="OB35" s="67"/>
      <c r="OC35" s="65"/>
      <c r="OD35" s="66"/>
      <c r="OE35" s="66"/>
      <c r="OF35" s="67"/>
      <c r="OG35" s="65"/>
      <c r="OH35" s="66"/>
      <c r="OI35" s="66"/>
      <c r="OJ35" s="67"/>
      <c r="OK35" s="65"/>
      <c r="OL35" s="66"/>
      <c r="OM35" s="66"/>
      <c r="ON35" s="67"/>
      <c r="OO35" s="65"/>
      <c r="OP35" s="66"/>
      <c r="OQ35" s="66"/>
      <c r="OR35" s="67"/>
      <c r="OS35" s="65"/>
      <c r="OT35" s="66"/>
      <c r="OU35" s="66"/>
      <c r="OV35" s="67"/>
      <c r="OW35" s="65"/>
      <c r="OX35" s="66"/>
      <c r="OY35" s="66"/>
      <c r="OZ35" s="67"/>
      <c r="PA35" s="65"/>
      <c r="PB35" s="66"/>
      <c r="PC35" s="66"/>
      <c r="PD35" s="67"/>
      <c r="PE35" s="65"/>
      <c r="PF35" s="66"/>
      <c r="PG35" s="66"/>
      <c r="PH35" s="67"/>
      <c r="PI35" s="65"/>
      <c r="PJ35" s="66"/>
      <c r="PK35" s="66"/>
      <c r="PL35" s="67"/>
      <c r="PM35" s="65"/>
      <c r="PN35" s="66"/>
      <c r="PO35" s="66"/>
      <c r="PP35" s="67"/>
      <c r="PQ35" s="65"/>
      <c r="PR35" s="66"/>
      <c r="PS35" s="66"/>
      <c r="PT35" s="67"/>
      <c r="PU35" s="65"/>
      <c r="PV35" s="66"/>
      <c r="PW35" s="66"/>
      <c r="PX35" s="67"/>
      <c r="PY35" s="65"/>
      <c r="PZ35" s="66"/>
      <c r="QA35" s="66"/>
      <c r="QB35" s="67"/>
      <c r="QC35" s="65"/>
      <c r="QD35" s="66"/>
      <c r="QE35" s="66"/>
      <c r="QF35" s="67"/>
      <c r="QG35" s="65"/>
      <c r="QH35" s="66"/>
      <c r="QI35" s="66"/>
      <c r="QJ35" s="67"/>
      <c r="QK35" s="65"/>
      <c r="QL35" s="66"/>
      <c r="QM35" s="66"/>
      <c r="QN35" s="67"/>
      <c r="QO35" s="65"/>
      <c r="QP35" s="66"/>
      <c r="QQ35" s="66"/>
      <c r="QR35" s="67"/>
      <c r="QS35" s="65"/>
      <c r="QT35" s="66"/>
      <c r="QU35" s="66"/>
      <c r="QV35" s="67"/>
      <c r="QW35" s="65"/>
      <c r="QX35" s="66"/>
      <c r="QY35" s="66"/>
      <c r="QZ35" s="67"/>
      <c r="RA35" s="65"/>
      <c r="RB35" s="66"/>
      <c r="RC35" s="66"/>
      <c r="RD35" s="67"/>
      <c r="RE35" s="65"/>
      <c r="RF35" s="66"/>
      <c r="RG35" s="66"/>
      <c r="RH35" s="67"/>
      <c r="RI35" s="65"/>
      <c r="RJ35" s="66"/>
      <c r="RK35" s="66"/>
      <c r="RL35" s="67"/>
      <c r="RM35" s="65"/>
      <c r="RN35" s="66"/>
      <c r="RO35" s="66"/>
      <c r="RP35" s="67"/>
      <c r="RQ35" s="65"/>
      <c r="RR35" s="66"/>
      <c r="RS35" s="66"/>
      <c r="RT35" s="67"/>
      <c r="RU35" s="65"/>
      <c r="RV35" s="66"/>
      <c r="RW35" s="66"/>
      <c r="RX35" s="67"/>
      <c r="RY35" s="65"/>
      <c r="RZ35" s="66"/>
      <c r="SA35" s="66"/>
      <c r="SB35" s="67"/>
      <c r="SC35" s="65"/>
      <c r="SD35" s="66"/>
      <c r="SE35" s="66"/>
      <c r="SF35" s="67"/>
      <c r="SG35" s="65"/>
      <c r="SH35" s="66"/>
      <c r="SI35" s="66"/>
      <c r="SJ35" s="67"/>
      <c r="SK35" s="65"/>
      <c r="SL35" s="66"/>
      <c r="SM35" s="66"/>
      <c r="SN35" s="67"/>
      <c r="SO35" s="65"/>
      <c r="SP35" s="66"/>
      <c r="SQ35" s="66"/>
      <c r="SR35" s="67"/>
      <c r="SS35" s="65"/>
      <c r="ST35" s="66"/>
      <c r="SU35" s="66"/>
      <c r="SV35" s="67"/>
      <c r="SW35" s="65"/>
      <c r="SX35" s="66"/>
      <c r="SY35" s="66"/>
      <c r="SZ35" s="67"/>
      <c r="TA35" s="65"/>
      <c r="TB35" s="66"/>
      <c r="TC35" s="66"/>
      <c r="TD35" s="67"/>
      <c r="TE35" s="65"/>
      <c r="TF35" s="66"/>
      <c r="TG35" s="66"/>
      <c r="TH35" s="67"/>
      <c r="TI35" s="65"/>
      <c r="TJ35" s="66"/>
      <c r="TK35" s="66"/>
      <c r="TL35" s="67"/>
      <c r="TM35" s="65"/>
      <c r="TN35" s="66"/>
      <c r="TO35" s="66"/>
      <c r="TP35" s="67"/>
      <c r="TQ35" s="65"/>
      <c r="TR35" s="66"/>
      <c r="TS35" s="66"/>
      <c r="TT35" s="67"/>
      <c r="TU35" s="65"/>
      <c r="TV35" s="66"/>
      <c r="TW35" s="66"/>
      <c r="TX35" s="67"/>
      <c r="TY35" s="65"/>
      <c r="TZ35" s="66"/>
      <c r="UA35" s="66"/>
      <c r="UB35" s="67"/>
      <c r="UC35" s="65"/>
      <c r="UD35" s="66"/>
      <c r="UE35" s="66"/>
      <c r="UF35" s="67"/>
      <c r="UG35" s="65"/>
      <c r="UH35" s="66"/>
      <c r="UI35" s="66"/>
      <c r="UJ35" s="67"/>
      <c r="UK35" s="65"/>
      <c r="UL35" s="66"/>
      <c r="UM35" s="66"/>
      <c r="UN35" s="67"/>
      <c r="UO35" s="65"/>
      <c r="UP35" s="66"/>
      <c r="UQ35" s="66"/>
      <c r="UR35" s="67"/>
      <c r="US35" s="65"/>
      <c r="UT35" s="66"/>
      <c r="UU35" s="66"/>
      <c r="UV35" s="67"/>
      <c r="UW35" s="65"/>
      <c r="UX35" s="66"/>
      <c r="UY35" s="66"/>
      <c r="UZ35" s="67"/>
      <c r="VA35" s="65"/>
      <c r="VB35" s="66"/>
      <c r="VC35" s="66"/>
      <c r="VD35" s="67"/>
      <c r="VE35" s="65"/>
      <c r="VF35" s="66"/>
      <c r="VG35" s="66"/>
      <c r="VH35" s="67"/>
      <c r="VI35" s="65"/>
      <c r="VJ35" s="66"/>
      <c r="VK35" s="66"/>
      <c r="VL35" s="67"/>
      <c r="VM35" s="65"/>
      <c r="VN35" s="66"/>
      <c r="VO35" s="66"/>
      <c r="VP35" s="67"/>
      <c r="VQ35" s="65"/>
      <c r="VR35" s="66"/>
      <c r="VS35" s="66"/>
      <c r="VT35" s="67"/>
      <c r="VU35" s="65"/>
      <c r="VV35" s="66"/>
      <c r="VW35" s="66"/>
      <c r="VX35" s="67"/>
      <c r="VY35" s="65"/>
      <c r="VZ35" s="66"/>
      <c r="WA35" s="66"/>
      <c r="WB35" s="67"/>
      <c r="WC35" s="65"/>
      <c r="WD35" s="66"/>
      <c r="WE35" s="66"/>
      <c r="WF35" s="67"/>
      <c r="WG35" s="65"/>
      <c r="WH35" s="66"/>
      <c r="WI35" s="66"/>
      <c r="WJ35" s="67"/>
      <c r="WK35" s="65"/>
      <c r="WL35" s="66"/>
      <c r="WM35" s="66"/>
      <c r="WN35" s="67"/>
      <c r="WO35" s="65"/>
      <c r="WP35" s="66"/>
      <c r="WQ35" s="66"/>
      <c r="WR35" s="67"/>
      <c r="WS35" s="65"/>
      <c r="WT35" s="66"/>
      <c r="WU35" s="66"/>
      <c r="WV35" s="67"/>
      <c r="WW35" s="65"/>
      <c r="WX35" s="66"/>
      <c r="WY35" s="66"/>
      <c r="WZ35" s="67"/>
      <c r="XA35" s="65"/>
      <c r="XB35" s="66"/>
      <c r="XC35" s="66"/>
      <c r="XD35" s="67"/>
      <c r="XE35" s="65"/>
      <c r="XF35" s="66"/>
      <c r="XG35" s="66"/>
      <c r="XH35" s="67"/>
      <c r="XI35" s="65"/>
      <c r="XJ35" s="66"/>
      <c r="XK35" s="66"/>
      <c r="XL35" s="67"/>
      <c r="XM35" s="65"/>
      <c r="XN35" s="66"/>
      <c r="XO35" s="66"/>
      <c r="XP35" s="67"/>
      <c r="XQ35" s="65"/>
      <c r="XR35" s="66"/>
      <c r="XS35" s="66"/>
      <c r="XT35" s="67"/>
      <c r="XU35" s="65"/>
      <c r="XV35" s="66"/>
      <c r="XW35" s="66"/>
      <c r="XX35" s="67"/>
      <c r="XY35" s="65"/>
      <c r="XZ35" s="66"/>
      <c r="YA35" s="66"/>
      <c r="YB35" s="67"/>
      <c r="YC35" s="65"/>
      <c r="YD35" s="66"/>
      <c r="YE35" s="66"/>
      <c r="YF35" s="67"/>
      <c r="YG35" s="65"/>
      <c r="YH35" s="66"/>
      <c r="YI35" s="66"/>
      <c r="YJ35" s="67"/>
      <c r="YK35" s="65"/>
      <c r="YL35" s="66"/>
      <c r="YM35" s="66"/>
      <c r="YN35" s="67"/>
      <c r="YO35" s="65"/>
      <c r="YP35" s="66"/>
      <c r="YQ35" s="66"/>
      <c r="YR35" s="67"/>
      <c r="YS35" s="65"/>
      <c r="YT35" s="66"/>
      <c r="YU35" s="66"/>
      <c r="YV35" s="67"/>
      <c r="YW35" s="65"/>
      <c r="YX35" s="66"/>
      <c r="YY35" s="66"/>
      <c r="YZ35" s="67"/>
      <c r="ZA35" s="65"/>
      <c r="ZB35" s="66"/>
      <c r="ZC35" s="66"/>
      <c r="ZD35" s="67"/>
      <c r="ZE35" s="65"/>
      <c r="ZF35" s="66"/>
      <c r="ZG35" s="66"/>
      <c r="ZH35" s="67"/>
      <c r="ZI35" s="65"/>
      <c r="ZJ35" s="66"/>
      <c r="ZK35" s="66"/>
      <c r="ZL35" s="67"/>
      <c r="ZM35" s="65"/>
      <c r="ZN35" s="66"/>
      <c r="ZO35" s="66"/>
      <c r="ZP35" s="67"/>
      <c r="ZQ35" s="65"/>
      <c r="ZR35" s="66"/>
      <c r="ZS35" s="66"/>
      <c r="ZT35" s="67"/>
      <c r="ZU35" s="65"/>
      <c r="ZV35" s="66"/>
      <c r="ZW35" s="66"/>
      <c r="ZX35" s="67"/>
      <c r="ZY35" s="65"/>
      <c r="ZZ35" s="66"/>
      <c r="AAA35" s="66"/>
      <c r="AAB35" s="67"/>
      <c r="AAC35" s="65"/>
      <c r="AAD35" s="66"/>
      <c r="AAE35" s="66"/>
      <c r="AAF35" s="67"/>
      <c r="AAG35" s="65"/>
      <c r="AAH35" s="66"/>
      <c r="AAI35" s="66"/>
      <c r="AAJ35" s="67"/>
      <c r="AAK35" s="65"/>
      <c r="AAL35" s="66"/>
      <c r="AAM35" s="66"/>
      <c r="AAN35" s="67"/>
      <c r="AAO35" s="65"/>
      <c r="AAP35" s="66"/>
      <c r="AAQ35" s="66"/>
      <c r="AAR35" s="67"/>
      <c r="AAS35" s="65"/>
      <c r="AAT35" s="66"/>
      <c r="AAU35" s="66"/>
      <c r="AAV35" s="67"/>
      <c r="AAW35" s="65"/>
      <c r="AAX35" s="66"/>
      <c r="AAY35" s="66"/>
      <c r="AAZ35" s="67"/>
      <c r="ABA35" s="65"/>
      <c r="ABB35" s="66"/>
      <c r="ABC35" s="66"/>
      <c r="ABD35" s="67"/>
      <c r="ABE35" s="65"/>
      <c r="ABF35" s="66"/>
      <c r="ABG35" s="66"/>
      <c r="ABH35" s="67"/>
      <c r="ABI35" s="65"/>
      <c r="ABJ35" s="66"/>
      <c r="ABK35" s="66"/>
      <c r="ABL35" s="67"/>
      <c r="ABM35" s="65"/>
      <c r="ABN35" s="66"/>
      <c r="ABO35" s="66"/>
      <c r="ABP35" s="67"/>
      <c r="ABQ35" s="65"/>
      <c r="ABR35" s="66"/>
      <c r="ABS35" s="66"/>
      <c r="ABT35" s="67"/>
      <c r="ABU35" s="65"/>
      <c r="ABV35" s="66"/>
      <c r="ABW35" s="66"/>
      <c r="ABX35" s="67"/>
      <c r="ABY35" s="65"/>
      <c r="ABZ35" s="66"/>
      <c r="ACA35" s="66"/>
      <c r="ACB35" s="67"/>
      <c r="ACC35" s="65"/>
      <c r="ACD35" s="66"/>
      <c r="ACE35" s="66"/>
      <c r="ACF35" s="67"/>
      <c r="ACG35" s="65"/>
      <c r="ACH35" s="66"/>
      <c r="ACI35" s="66"/>
      <c r="ACJ35" s="67"/>
      <c r="ACK35" s="65"/>
      <c r="ACL35" s="66"/>
      <c r="ACM35" s="66"/>
      <c r="ACN35" s="67"/>
      <c r="ACO35" s="65"/>
      <c r="ACP35" s="66"/>
      <c r="ACQ35" s="66"/>
      <c r="ACR35" s="67"/>
      <c r="ACS35" s="65"/>
      <c r="ACT35" s="66"/>
      <c r="ACU35" s="66"/>
      <c r="ACV35" s="67"/>
      <c r="ACW35" s="65"/>
      <c r="ACX35" s="66"/>
      <c r="ACY35" s="66"/>
      <c r="ACZ35" s="67"/>
      <c r="ADA35" s="65"/>
      <c r="ADB35" s="66"/>
      <c r="ADC35" s="66"/>
      <c r="ADD35" s="67"/>
      <c r="ADE35" s="65"/>
      <c r="ADF35" s="66"/>
      <c r="ADG35" s="66"/>
      <c r="ADH35" s="67"/>
      <c r="ADI35" s="65"/>
      <c r="ADJ35" s="66"/>
      <c r="ADK35" s="66"/>
      <c r="ADL35" s="67"/>
      <c r="ADM35" s="65"/>
      <c r="ADN35" s="66"/>
      <c r="ADO35" s="66"/>
      <c r="ADP35" s="67"/>
      <c r="ADQ35" s="65"/>
      <c r="ADR35" s="66"/>
      <c r="ADS35" s="66"/>
      <c r="ADT35" s="67"/>
      <c r="ADU35" s="65"/>
      <c r="ADV35" s="66"/>
      <c r="ADW35" s="66"/>
      <c r="ADX35" s="67"/>
      <c r="ADY35" s="65"/>
      <c r="ADZ35" s="66"/>
      <c r="AEA35" s="66"/>
      <c r="AEB35" s="67"/>
      <c r="AEC35" s="65"/>
      <c r="AED35" s="66"/>
      <c r="AEE35" s="66"/>
      <c r="AEF35" s="67"/>
      <c r="AEG35" s="65"/>
      <c r="AEH35" s="66"/>
      <c r="AEI35" s="66"/>
      <c r="AEJ35" s="67"/>
      <c r="AEK35" s="65"/>
      <c r="AEL35" s="66"/>
      <c r="AEM35" s="66"/>
      <c r="AEN35" s="67"/>
      <c r="AEO35" s="65"/>
      <c r="AEP35" s="66"/>
      <c r="AEQ35" s="66"/>
      <c r="AER35" s="67"/>
      <c r="AES35" s="65"/>
      <c r="AET35" s="66"/>
      <c r="AEU35" s="66"/>
      <c r="AEV35" s="67"/>
      <c r="AEW35" s="65"/>
      <c r="AEX35" s="66"/>
      <c r="AEY35" s="66"/>
      <c r="AEZ35" s="67"/>
      <c r="AFA35" s="65"/>
      <c r="AFB35" s="66"/>
      <c r="AFC35" s="66"/>
      <c r="AFD35" s="67"/>
      <c r="AFE35" s="65"/>
      <c r="AFF35" s="66"/>
      <c r="AFG35" s="66"/>
      <c r="AFH35" s="67"/>
      <c r="AFI35" s="65"/>
      <c r="AFJ35" s="66"/>
      <c r="AFK35" s="66"/>
      <c r="AFL35" s="67"/>
      <c r="AFM35" s="65"/>
      <c r="AFN35" s="66"/>
      <c r="AFO35" s="66"/>
      <c r="AFP35" s="67"/>
      <c r="AFQ35" s="65"/>
      <c r="AFR35" s="66"/>
      <c r="AFS35" s="66"/>
      <c r="AFT35" s="67"/>
      <c r="AFU35" s="65"/>
      <c r="AFV35" s="66"/>
      <c r="AFW35" s="66"/>
      <c r="AFX35" s="67"/>
      <c r="AFY35" s="65"/>
      <c r="AFZ35" s="66"/>
      <c r="AGA35" s="66"/>
      <c r="AGB35" s="67"/>
      <c r="AGC35" s="65"/>
      <c r="AGD35" s="66"/>
      <c r="AGE35" s="66"/>
      <c r="AGF35" s="67"/>
      <c r="AGG35" s="65"/>
      <c r="AGH35" s="66"/>
      <c r="AGI35" s="66"/>
      <c r="AGJ35" s="67"/>
      <c r="AGK35" s="65"/>
      <c r="AGL35" s="66"/>
      <c r="AGM35" s="66"/>
      <c r="AGN35" s="67"/>
      <c r="AGO35" s="65"/>
      <c r="AGP35" s="66"/>
      <c r="AGQ35" s="66"/>
      <c r="AGR35" s="67"/>
      <c r="AGS35" s="65"/>
      <c r="AGT35" s="66"/>
      <c r="AGU35" s="66"/>
      <c r="AGV35" s="67"/>
      <c r="AGW35" s="65"/>
      <c r="AGX35" s="66"/>
      <c r="AGY35" s="66"/>
      <c r="AGZ35" s="67"/>
      <c r="AHA35" s="65"/>
      <c r="AHB35" s="66"/>
      <c r="AHC35" s="66"/>
      <c r="AHD35" s="67"/>
      <c r="AHE35" s="65"/>
      <c r="AHF35" s="66"/>
      <c r="AHG35" s="66"/>
      <c r="AHH35" s="67"/>
      <c r="AHI35" s="65"/>
      <c r="AHJ35" s="66"/>
      <c r="AHK35" s="66"/>
      <c r="AHL35" s="67"/>
      <c r="AHM35" s="65"/>
      <c r="AHN35" s="66"/>
      <c r="AHO35" s="66"/>
      <c r="AHP35" s="67"/>
      <c r="AHQ35" s="65"/>
      <c r="AHR35" s="66"/>
      <c r="AHS35" s="66"/>
      <c r="AHT35" s="67"/>
      <c r="AHU35" s="65"/>
      <c r="AHV35" s="66"/>
      <c r="AHW35" s="66"/>
      <c r="AHX35" s="67"/>
      <c r="AHY35" s="65"/>
      <c r="AHZ35" s="66"/>
      <c r="AIA35" s="66"/>
      <c r="AIB35" s="67"/>
      <c r="AIC35" s="65"/>
      <c r="AID35" s="66"/>
      <c r="AIE35" s="66"/>
      <c r="AIF35" s="67"/>
      <c r="AIG35" s="65"/>
      <c r="AIH35" s="66"/>
      <c r="AII35" s="66"/>
      <c r="AIJ35" s="67"/>
      <c r="AIK35" s="65"/>
      <c r="AIL35" s="66"/>
      <c r="AIM35" s="66"/>
      <c r="AIN35" s="67"/>
      <c r="AIO35" s="65"/>
      <c r="AIP35" s="66"/>
      <c r="AIQ35" s="66"/>
      <c r="AIR35" s="67"/>
      <c r="AIS35" s="65"/>
      <c r="AIT35" s="66"/>
      <c r="AIU35" s="66"/>
      <c r="AIV35" s="67"/>
      <c r="AIW35" s="65"/>
      <c r="AIX35" s="66"/>
      <c r="AIY35" s="66"/>
      <c r="AIZ35" s="67"/>
      <c r="AJA35" s="65"/>
      <c r="AJB35" s="66"/>
      <c r="AJC35" s="66"/>
      <c r="AJD35" s="67"/>
      <c r="AJE35" s="65"/>
      <c r="AJF35" s="66"/>
      <c r="AJG35" s="66"/>
      <c r="AJH35" s="67"/>
      <c r="AJI35" s="65"/>
      <c r="AJJ35" s="66"/>
      <c r="AJK35" s="66"/>
      <c r="AJL35" s="67"/>
      <c r="AJM35" s="65"/>
      <c r="AJN35" s="66"/>
      <c r="AJO35" s="66"/>
      <c r="AJP35" s="67"/>
      <c r="AJQ35" s="65"/>
      <c r="AJR35" s="66"/>
      <c r="AJS35" s="66"/>
      <c r="AJT35" s="67"/>
      <c r="AJU35" s="65"/>
      <c r="AJV35" s="66"/>
      <c r="AJW35" s="66"/>
      <c r="AJX35" s="67"/>
      <c r="AJY35" s="65"/>
      <c r="AJZ35" s="66"/>
      <c r="AKA35" s="66"/>
      <c r="AKB35" s="67"/>
      <c r="AKC35" s="65"/>
      <c r="AKD35" s="66"/>
      <c r="AKE35" s="66"/>
      <c r="AKF35" s="67"/>
      <c r="AKG35" s="65"/>
      <c r="AKH35" s="66"/>
      <c r="AKI35" s="66"/>
      <c r="AKJ35" s="67"/>
      <c r="AKK35" s="65"/>
      <c r="AKL35" s="66"/>
      <c r="AKM35" s="66"/>
      <c r="AKN35" s="67"/>
      <c r="AKO35" s="65"/>
      <c r="AKP35" s="66"/>
      <c r="AKQ35" s="66"/>
      <c r="AKR35" s="67"/>
      <c r="AKS35" s="65"/>
      <c r="AKT35" s="66"/>
      <c r="AKU35" s="66"/>
      <c r="AKV35" s="67"/>
      <c r="AKW35" s="65"/>
      <c r="AKX35" s="66"/>
      <c r="AKY35" s="66"/>
      <c r="AKZ35" s="67"/>
      <c r="ALA35" s="65"/>
      <c r="ALB35" s="66"/>
      <c r="ALC35" s="66"/>
      <c r="ALD35" s="67"/>
      <c r="ALE35" s="65"/>
      <c r="ALF35" s="66"/>
      <c r="ALG35" s="66"/>
      <c r="ALH35" s="67"/>
      <c r="ALI35" s="65"/>
      <c r="ALJ35" s="66"/>
      <c r="ALK35" s="66"/>
      <c r="ALL35" s="67"/>
      <c r="ALM35" s="65"/>
      <c r="ALN35" s="66"/>
      <c r="ALO35" s="66"/>
      <c r="ALP35" s="67"/>
      <c r="ALQ35" s="65"/>
      <c r="ALR35" s="66"/>
      <c r="ALS35" s="66"/>
      <c r="ALT35" s="67"/>
      <c r="ALU35" s="65"/>
      <c r="ALV35" s="66"/>
      <c r="ALW35" s="66"/>
      <c r="ALX35" s="67"/>
      <c r="ALY35" s="65"/>
      <c r="ALZ35" s="66"/>
      <c r="AMA35" s="66"/>
      <c r="AMB35" s="67"/>
      <c r="AMC35" s="65"/>
      <c r="AMD35" s="66"/>
      <c r="AME35" s="66"/>
      <c r="AMF35" s="67"/>
      <c r="AMG35" s="65"/>
      <c r="AMH35" s="66"/>
      <c r="AMI35" s="66"/>
      <c r="AMJ35" s="67"/>
      <c r="AMK35" s="65"/>
      <c r="AML35" s="66"/>
      <c r="AMM35" s="66"/>
      <c r="AMN35" s="67"/>
      <c r="AMO35" s="65"/>
      <c r="AMP35" s="66"/>
      <c r="AMQ35" s="66"/>
      <c r="AMR35" s="67"/>
      <c r="AMS35" s="65"/>
      <c r="AMT35" s="66"/>
      <c r="AMU35" s="66"/>
      <c r="AMV35" s="67"/>
      <c r="AMW35" s="65"/>
      <c r="AMX35" s="66"/>
      <c r="AMY35" s="66"/>
      <c r="AMZ35" s="67"/>
      <c r="ANA35" s="65"/>
      <c r="ANB35" s="66"/>
      <c r="ANC35" s="66"/>
      <c r="AND35" s="67"/>
      <c r="ANE35" s="65"/>
      <c r="ANF35" s="66"/>
      <c r="ANG35" s="66"/>
      <c r="ANH35" s="67"/>
      <c r="ANI35" s="65"/>
      <c r="ANJ35" s="66"/>
      <c r="ANK35" s="66"/>
      <c r="ANL35" s="67"/>
      <c r="ANM35" s="65"/>
      <c r="ANN35" s="66"/>
      <c r="ANO35" s="66"/>
      <c r="ANP35" s="67"/>
      <c r="ANQ35" s="65"/>
      <c r="ANR35" s="66"/>
      <c r="ANS35" s="66"/>
      <c r="ANT35" s="67"/>
      <c r="ANU35" s="65"/>
      <c r="ANV35" s="66"/>
      <c r="ANW35" s="66"/>
      <c r="ANX35" s="67"/>
      <c r="ANY35" s="65"/>
      <c r="ANZ35" s="66"/>
      <c r="AOA35" s="66"/>
      <c r="AOB35" s="67"/>
      <c r="AOC35" s="65"/>
      <c r="AOD35" s="66"/>
      <c r="AOE35" s="66"/>
      <c r="AOF35" s="67"/>
      <c r="AOG35" s="65"/>
      <c r="AOH35" s="66"/>
      <c r="AOI35" s="66"/>
      <c r="AOJ35" s="67"/>
      <c r="AOK35" s="65"/>
      <c r="AOL35" s="66"/>
      <c r="AOM35" s="66"/>
      <c r="AON35" s="67"/>
      <c r="AOO35" s="65"/>
      <c r="AOP35" s="66"/>
      <c r="AOQ35" s="66"/>
      <c r="AOR35" s="67"/>
      <c r="AOS35" s="65"/>
      <c r="AOT35" s="66"/>
      <c r="AOU35" s="66"/>
      <c r="AOV35" s="67"/>
      <c r="AOW35" s="65"/>
      <c r="AOX35" s="66"/>
      <c r="AOY35" s="66"/>
      <c r="AOZ35" s="67"/>
      <c r="APA35" s="65"/>
      <c r="APB35" s="66"/>
      <c r="APC35" s="66"/>
      <c r="APD35" s="67"/>
      <c r="APE35" s="65"/>
      <c r="APF35" s="66"/>
      <c r="APG35" s="66"/>
      <c r="APH35" s="67"/>
      <c r="API35" s="65"/>
      <c r="APJ35" s="66"/>
      <c r="APK35" s="66"/>
      <c r="APL35" s="67"/>
      <c r="APM35" s="65"/>
      <c r="APN35" s="66"/>
      <c r="APO35" s="66"/>
      <c r="APP35" s="67"/>
      <c r="APQ35" s="65"/>
      <c r="APR35" s="66"/>
      <c r="APS35" s="66"/>
      <c r="APT35" s="67"/>
      <c r="APU35" s="65"/>
      <c r="APV35" s="66"/>
      <c r="APW35" s="66"/>
      <c r="APX35" s="67"/>
      <c r="APY35" s="65"/>
      <c r="APZ35" s="66"/>
      <c r="AQA35" s="66"/>
      <c r="AQB35" s="67"/>
      <c r="AQC35" s="65"/>
      <c r="AQD35" s="66"/>
      <c r="AQE35" s="66"/>
      <c r="AQF35" s="67"/>
      <c r="AQG35" s="65"/>
      <c r="AQH35" s="66"/>
      <c r="AQI35" s="66"/>
      <c r="AQJ35" s="67"/>
      <c r="AQK35" s="65"/>
      <c r="AQL35" s="66"/>
      <c r="AQM35" s="66"/>
      <c r="AQN35" s="67"/>
      <c r="AQO35" s="65"/>
      <c r="AQP35" s="66"/>
      <c r="AQQ35" s="66"/>
      <c r="AQR35" s="67"/>
      <c r="AQS35" s="65"/>
      <c r="AQT35" s="66"/>
      <c r="AQU35" s="66"/>
      <c r="AQV35" s="67"/>
      <c r="AQW35" s="65"/>
      <c r="AQX35" s="66"/>
      <c r="AQY35" s="66"/>
      <c r="AQZ35" s="67"/>
      <c r="ARA35" s="65"/>
      <c r="ARB35" s="66"/>
      <c r="ARC35" s="66"/>
      <c r="ARD35" s="67"/>
      <c r="ARE35" s="65"/>
      <c r="ARF35" s="66"/>
      <c r="ARG35" s="66"/>
      <c r="ARH35" s="67"/>
      <c r="ARI35" s="65"/>
      <c r="ARJ35" s="66"/>
      <c r="ARK35" s="66"/>
      <c r="ARL35" s="67"/>
      <c r="ARM35" s="65"/>
      <c r="ARN35" s="66"/>
      <c r="ARO35" s="66"/>
      <c r="ARP35" s="67"/>
      <c r="ARQ35" s="65"/>
      <c r="ARR35" s="66"/>
      <c r="ARS35" s="66"/>
      <c r="ART35" s="67"/>
      <c r="ARU35" s="65"/>
      <c r="ARV35" s="66"/>
      <c r="ARW35" s="66"/>
      <c r="ARX35" s="67"/>
      <c r="ARY35" s="65"/>
      <c r="ARZ35" s="66"/>
      <c r="ASA35" s="66"/>
      <c r="ASB35" s="67"/>
      <c r="ASC35" s="65"/>
      <c r="ASD35" s="66"/>
      <c r="ASE35" s="66"/>
      <c r="ASF35" s="67"/>
      <c r="ASG35" s="65"/>
      <c r="ASH35" s="66"/>
      <c r="ASI35" s="66"/>
      <c r="ASJ35" s="67"/>
      <c r="ASK35" s="65"/>
      <c r="ASL35" s="66"/>
      <c r="ASM35" s="66"/>
      <c r="ASN35" s="67"/>
      <c r="ASO35" s="65"/>
      <c r="ASP35" s="66"/>
      <c r="ASQ35" s="66"/>
      <c r="ASR35" s="67"/>
      <c r="ASS35" s="65"/>
      <c r="AST35" s="66"/>
      <c r="ASU35" s="66"/>
      <c r="ASV35" s="67"/>
      <c r="ASW35" s="65"/>
      <c r="ASX35" s="66"/>
      <c r="ASY35" s="66"/>
      <c r="ASZ35" s="67"/>
      <c r="ATA35" s="65"/>
      <c r="ATB35" s="66"/>
      <c r="ATC35" s="66"/>
      <c r="ATD35" s="67"/>
      <c r="ATE35" s="65"/>
      <c r="ATF35" s="66"/>
      <c r="ATG35" s="66"/>
      <c r="ATH35" s="67"/>
      <c r="ATI35" s="65"/>
      <c r="ATJ35" s="66"/>
      <c r="ATK35" s="66"/>
      <c r="ATL35" s="67"/>
      <c r="ATM35" s="65"/>
      <c r="ATN35" s="66"/>
      <c r="ATO35" s="66"/>
      <c r="ATP35" s="67"/>
      <c r="ATQ35" s="65"/>
      <c r="ATR35" s="66"/>
      <c r="ATS35" s="66"/>
      <c r="ATT35" s="67"/>
      <c r="ATU35" s="65"/>
      <c r="ATV35" s="66"/>
      <c r="ATW35" s="66"/>
      <c r="ATX35" s="67"/>
      <c r="ATY35" s="65"/>
      <c r="ATZ35" s="66"/>
      <c r="AUA35" s="66"/>
      <c r="AUB35" s="67"/>
      <c r="AUC35" s="65"/>
      <c r="AUD35" s="66"/>
      <c r="AUE35" s="66"/>
      <c r="AUF35" s="67"/>
      <c r="AUG35" s="65"/>
      <c r="AUH35" s="66"/>
      <c r="AUI35" s="66"/>
      <c r="AUJ35" s="67"/>
      <c r="AUK35" s="65"/>
      <c r="AUL35" s="66"/>
      <c r="AUM35" s="66"/>
      <c r="AUN35" s="67"/>
      <c r="AUO35" s="65"/>
      <c r="AUP35" s="66"/>
      <c r="AUQ35" s="66"/>
      <c r="AUR35" s="67"/>
      <c r="AUS35" s="65"/>
      <c r="AUT35" s="66"/>
      <c r="AUU35" s="66"/>
      <c r="AUV35" s="67"/>
      <c r="AUW35" s="65"/>
      <c r="AUX35" s="66"/>
      <c r="AUY35" s="66"/>
      <c r="AUZ35" s="67"/>
      <c r="AVA35" s="65"/>
      <c r="AVB35" s="66"/>
      <c r="AVC35" s="66"/>
      <c r="AVD35" s="67"/>
      <c r="AVE35" s="65"/>
      <c r="AVF35" s="66"/>
      <c r="AVG35" s="66"/>
      <c r="AVH35" s="67"/>
      <c r="AVI35" s="65"/>
      <c r="AVJ35" s="66"/>
      <c r="AVK35" s="66"/>
      <c r="AVL35" s="67"/>
      <c r="AVM35" s="65"/>
      <c r="AVN35" s="66"/>
      <c r="AVO35" s="66"/>
      <c r="AVP35" s="67"/>
      <c r="AVQ35" s="65"/>
      <c r="AVR35" s="66"/>
      <c r="AVS35" s="66"/>
      <c r="AVT35" s="67"/>
      <c r="AVU35" s="65"/>
      <c r="AVV35" s="66"/>
      <c r="AVW35" s="66"/>
      <c r="AVX35" s="67"/>
      <c r="AVY35" s="65"/>
      <c r="AVZ35" s="66"/>
      <c r="AWA35" s="66"/>
      <c r="AWB35" s="67"/>
      <c r="AWC35" s="65"/>
      <c r="AWD35" s="66"/>
      <c r="AWE35" s="66"/>
      <c r="AWF35" s="67"/>
      <c r="AWG35" s="65"/>
      <c r="AWH35" s="66"/>
      <c r="AWI35" s="66"/>
      <c r="AWJ35" s="67"/>
      <c r="AWK35" s="65"/>
      <c r="AWL35" s="66"/>
      <c r="AWM35" s="66"/>
      <c r="AWN35" s="67"/>
      <c r="AWO35" s="65"/>
      <c r="AWP35" s="66"/>
      <c r="AWQ35" s="66"/>
      <c r="AWR35" s="67"/>
      <c r="AWS35" s="65"/>
      <c r="AWT35" s="66"/>
      <c r="AWU35" s="66"/>
      <c r="AWV35" s="67"/>
      <c r="AWW35" s="65"/>
      <c r="AWX35" s="66"/>
      <c r="AWY35" s="66"/>
      <c r="AWZ35" s="67"/>
      <c r="AXA35" s="65"/>
      <c r="AXB35" s="66"/>
      <c r="AXC35" s="66"/>
      <c r="AXD35" s="67"/>
      <c r="AXE35" s="65"/>
      <c r="AXF35" s="66"/>
      <c r="AXG35" s="66"/>
      <c r="AXH35" s="67"/>
      <c r="AXI35" s="65"/>
      <c r="AXJ35" s="66"/>
      <c r="AXK35" s="66"/>
      <c r="AXL35" s="67"/>
      <c r="AXM35" s="65"/>
      <c r="AXN35" s="66"/>
      <c r="AXO35" s="66"/>
      <c r="AXP35" s="67"/>
      <c r="AXQ35" s="65"/>
      <c r="AXR35" s="66"/>
      <c r="AXS35" s="66"/>
      <c r="AXT35" s="67"/>
      <c r="AXU35" s="65"/>
      <c r="AXV35" s="66"/>
      <c r="AXW35" s="66"/>
      <c r="AXX35" s="67"/>
      <c r="AXY35" s="65"/>
      <c r="AXZ35" s="66"/>
      <c r="AYA35" s="66"/>
      <c r="AYB35" s="67"/>
      <c r="AYC35" s="65"/>
      <c r="AYD35" s="66"/>
      <c r="AYE35" s="66"/>
      <c r="AYF35" s="67"/>
      <c r="AYG35" s="65"/>
      <c r="AYH35" s="66"/>
      <c r="AYI35" s="66"/>
      <c r="AYJ35" s="67"/>
      <c r="AYK35" s="65"/>
      <c r="AYL35" s="66"/>
      <c r="AYM35" s="66"/>
      <c r="AYN35" s="67"/>
      <c r="AYO35" s="65"/>
      <c r="AYP35" s="66"/>
      <c r="AYQ35" s="66"/>
      <c r="AYR35" s="67"/>
      <c r="AYS35" s="65"/>
      <c r="AYT35" s="66"/>
      <c r="AYU35" s="66"/>
      <c r="AYV35" s="67"/>
      <c r="AYW35" s="65"/>
      <c r="AYX35" s="66"/>
      <c r="AYY35" s="66"/>
      <c r="AYZ35" s="67"/>
      <c r="AZA35" s="65"/>
      <c r="AZB35" s="66"/>
      <c r="AZC35" s="66"/>
      <c r="AZD35" s="67"/>
      <c r="AZE35" s="65"/>
      <c r="AZF35" s="66"/>
      <c r="AZG35" s="66"/>
      <c r="AZH35" s="67"/>
      <c r="AZI35" s="65"/>
      <c r="AZJ35" s="66"/>
      <c r="AZK35" s="66"/>
      <c r="AZL35" s="67"/>
      <c r="AZM35" s="65"/>
      <c r="AZN35" s="66"/>
      <c r="AZO35" s="66"/>
      <c r="AZP35" s="67"/>
      <c r="AZQ35" s="65"/>
      <c r="AZR35" s="66"/>
      <c r="AZS35" s="66"/>
      <c r="AZT35" s="67"/>
      <c r="AZU35" s="65"/>
      <c r="AZV35" s="66"/>
      <c r="AZW35" s="66"/>
      <c r="AZX35" s="67"/>
      <c r="AZY35" s="65"/>
      <c r="AZZ35" s="66"/>
      <c r="BAA35" s="66"/>
      <c r="BAB35" s="67"/>
      <c r="BAC35" s="65"/>
      <c r="BAD35" s="66"/>
      <c r="BAE35" s="66"/>
      <c r="BAF35" s="67"/>
      <c r="BAG35" s="65"/>
      <c r="BAH35" s="66"/>
      <c r="BAI35" s="66"/>
      <c r="BAJ35" s="67"/>
      <c r="BAK35" s="65"/>
      <c r="BAL35" s="66"/>
      <c r="BAM35" s="66"/>
      <c r="BAN35" s="67"/>
      <c r="BAO35" s="65"/>
      <c r="BAP35" s="66"/>
      <c r="BAQ35" s="66"/>
      <c r="BAR35" s="67"/>
      <c r="BAS35" s="65"/>
      <c r="BAT35" s="66"/>
      <c r="BAU35" s="66"/>
      <c r="BAV35" s="67"/>
      <c r="BAW35" s="65"/>
      <c r="BAX35" s="66"/>
      <c r="BAY35" s="66"/>
      <c r="BAZ35" s="67"/>
      <c r="BBA35" s="65"/>
      <c r="BBB35" s="66"/>
      <c r="BBC35" s="66"/>
      <c r="BBD35" s="67"/>
      <c r="BBE35" s="65"/>
      <c r="BBF35" s="66"/>
      <c r="BBG35" s="66"/>
      <c r="BBH35" s="67"/>
      <c r="BBI35" s="65"/>
      <c r="BBJ35" s="66"/>
      <c r="BBK35" s="66"/>
      <c r="BBL35" s="67"/>
      <c r="BBM35" s="65"/>
      <c r="BBN35" s="66"/>
      <c r="BBO35" s="66"/>
      <c r="BBP35" s="67"/>
      <c r="BBQ35" s="65"/>
      <c r="BBR35" s="66"/>
      <c r="BBS35" s="66"/>
      <c r="BBT35" s="67"/>
      <c r="BBU35" s="65"/>
      <c r="BBV35" s="66"/>
      <c r="BBW35" s="66"/>
      <c r="BBX35" s="67"/>
      <c r="BBY35" s="65"/>
      <c r="BBZ35" s="66"/>
      <c r="BCA35" s="66"/>
      <c r="BCB35" s="67"/>
      <c r="BCC35" s="65"/>
      <c r="BCD35" s="66"/>
      <c r="BCE35" s="66"/>
      <c r="BCF35" s="67"/>
      <c r="BCG35" s="65"/>
      <c r="BCH35" s="66"/>
      <c r="BCI35" s="66"/>
      <c r="BCJ35" s="67"/>
      <c r="BCK35" s="65"/>
      <c r="BCL35" s="66"/>
      <c r="BCM35" s="66"/>
      <c r="BCN35" s="67"/>
      <c r="BCO35" s="65"/>
      <c r="BCP35" s="66"/>
      <c r="BCQ35" s="66"/>
      <c r="BCR35" s="67"/>
      <c r="BCS35" s="65"/>
      <c r="BCT35" s="66"/>
      <c r="BCU35" s="66"/>
      <c r="BCV35" s="67"/>
      <c r="BCW35" s="65"/>
      <c r="BCX35" s="66"/>
      <c r="BCY35" s="66"/>
      <c r="BCZ35" s="67"/>
      <c r="BDA35" s="65"/>
      <c r="BDB35" s="66"/>
      <c r="BDC35" s="66"/>
      <c r="BDD35" s="67"/>
      <c r="BDE35" s="65"/>
      <c r="BDF35" s="66"/>
      <c r="BDG35" s="66"/>
      <c r="BDH35" s="67"/>
      <c r="BDI35" s="65"/>
      <c r="BDJ35" s="66"/>
      <c r="BDK35" s="66"/>
      <c r="BDL35" s="67"/>
      <c r="BDM35" s="65"/>
      <c r="BDN35" s="66"/>
      <c r="BDO35" s="66"/>
      <c r="BDP35" s="67"/>
      <c r="BDQ35" s="65"/>
      <c r="BDR35" s="66"/>
      <c r="BDS35" s="66"/>
      <c r="BDT35" s="67"/>
      <c r="BDU35" s="65"/>
      <c r="BDV35" s="66"/>
      <c r="BDW35" s="66"/>
      <c r="BDX35" s="67"/>
      <c r="BDY35" s="65"/>
      <c r="BDZ35" s="66"/>
      <c r="BEA35" s="66"/>
      <c r="BEB35" s="67"/>
      <c r="BEC35" s="65"/>
      <c r="BED35" s="66"/>
      <c r="BEE35" s="66"/>
      <c r="BEF35" s="67"/>
      <c r="BEG35" s="65"/>
      <c r="BEH35" s="66"/>
      <c r="BEI35" s="66"/>
      <c r="BEJ35" s="67"/>
      <c r="BEK35" s="65"/>
      <c r="BEL35" s="66"/>
      <c r="BEM35" s="66"/>
      <c r="BEN35" s="67"/>
      <c r="BEO35" s="65"/>
      <c r="BEP35" s="66"/>
      <c r="BEQ35" s="66"/>
      <c r="BER35" s="67"/>
      <c r="BES35" s="65"/>
      <c r="BET35" s="66"/>
      <c r="BEU35" s="66"/>
      <c r="BEV35" s="67"/>
      <c r="BEW35" s="65"/>
      <c r="BEX35" s="66"/>
      <c r="BEY35" s="66"/>
      <c r="BEZ35" s="67"/>
      <c r="BFA35" s="65"/>
      <c r="BFB35" s="66"/>
      <c r="BFC35" s="66"/>
      <c r="BFD35" s="67"/>
      <c r="BFE35" s="65"/>
      <c r="BFF35" s="66"/>
      <c r="BFG35" s="66"/>
      <c r="BFH35" s="67"/>
      <c r="BFI35" s="65"/>
      <c r="BFJ35" s="66"/>
      <c r="BFK35" s="66"/>
      <c r="BFL35" s="67"/>
      <c r="BFM35" s="65"/>
      <c r="BFN35" s="66"/>
      <c r="BFO35" s="66"/>
      <c r="BFP35" s="67"/>
      <c r="BFQ35" s="65"/>
      <c r="BFR35" s="66"/>
      <c r="BFS35" s="66"/>
      <c r="BFT35" s="67"/>
      <c r="BFU35" s="65"/>
      <c r="BFV35" s="66"/>
      <c r="BFW35" s="66"/>
      <c r="BFX35" s="67"/>
      <c r="BFY35" s="65"/>
      <c r="BFZ35" s="66"/>
      <c r="BGA35" s="66"/>
      <c r="BGB35" s="67"/>
      <c r="BGC35" s="65"/>
      <c r="BGD35" s="66"/>
      <c r="BGE35" s="66"/>
      <c r="BGF35" s="67"/>
      <c r="BGG35" s="65"/>
      <c r="BGH35" s="66"/>
      <c r="BGI35" s="66"/>
      <c r="BGJ35" s="67"/>
      <c r="BGK35" s="65"/>
      <c r="BGL35" s="66"/>
      <c r="BGM35" s="66"/>
      <c r="BGN35" s="67"/>
      <c r="BGO35" s="65"/>
      <c r="BGP35" s="66"/>
      <c r="BGQ35" s="66"/>
      <c r="BGR35" s="67"/>
      <c r="BGS35" s="65"/>
      <c r="BGT35" s="66"/>
      <c r="BGU35" s="66"/>
      <c r="BGV35" s="67"/>
      <c r="BGW35" s="65"/>
      <c r="BGX35" s="66"/>
      <c r="BGY35" s="66"/>
      <c r="BGZ35" s="67"/>
      <c r="BHA35" s="65"/>
      <c r="BHB35" s="66"/>
      <c r="BHC35" s="66"/>
      <c r="BHD35" s="67"/>
      <c r="BHE35" s="65"/>
      <c r="BHF35" s="66"/>
      <c r="BHG35" s="66"/>
      <c r="BHH35" s="67"/>
      <c r="BHI35" s="65"/>
      <c r="BHJ35" s="66"/>
      <c r="BHK35" s="66"/>
      <c r="BHL35" s="67"/>
      <c r="BHM35" s="65"/>
      <c r="BHN35" s="66"/>
      <c r="BHO35" s="66"/>
      <c r="BHP35" s="67"/>
      <c r="BHQ35" s="65"/>
      <c r="BHR35" s="66"/>
      <c r="BHS35" s="66"/>
      <c r="BHT35" s="67"/>
      <c r="BHU35" s="65"/>
      <c r="BHV35" s="66"/>
      <c r="BHW35" s="66"/>
      <c r="BHX35" s="67"/>
      <c r="BHY35" s="65"/>
      <c r="BHZ35" s="66"/>
      <c r="BIA35" s="66"/>
      <c r="BIB35" s="67"/>
      <c r="BIC35" s="65"/>
      <c r="BID35" s="66"/>
      <c r="BIE35" s="66"/>
      <c r="BIF35" s="67"/>
      <c r="BIG35" s="65"/>
      <c r="BIH35" s="66"/>
      <c r="BII35" s="66"/>
      <c r="BIJ35" s="67"/>
      <c r="BIK35" s="65"/>
      <c r="BIL35" s="66"/>
      <c r="BIM35" s="66"/>
      <c r="BIN35" s="67"/>
      <c r="BIO35" s="65"/>
      <c r="BIP35" s="66"/>
      <c r="BIQ35" s="66"/>
      <c r="BIR35" s="67"/>
      <c r="BIS35" s="65"/>
      <c r="BIT35" s="66"/>
      <c r="BIU35" s="66"/>
      <c r="BIV35" s="67"/>
      <c r="BIW35" s="65"/>
      <c r="BIX35" s="66"/>
      <c r="BIY35" s="66"/>
      <c r="BIZ35" s="67"/>
      <c r="BJA35" s="65"/>
      <c r="BJB35" s="66"/>
      <c r="BJC35" s="66"/>
      <c r="BJD35" s="67"/>
      <c r="BJE35" s="65"/>
      <c r="BJF35" s="66"/>
      <c r="BJG35" s="66"/>
      <c r="BJH35" s="67"/>
      <c r="BJI35" s="65"/>
      <c r="BJJ35" s="66"/>
      <c r="BJK35" s="66"/>
      <c r="BJL35" s="67"/>
      <c r="BJM35" s="65"/>
      <c r="BJN35" s="66"/>
      <c r="BJO35" s="66"/>
      <c r="BJP35" s="67"/>
      <c r="BJQ35" s="65"/>
      <c r="BJR35" s="66"/>
      <c r="BJS35" s="66"/>
      <c r="BJT35" s="67"/>
      <c r="BJU35" s="65"/>
      <c r="BJV35" s="66"/>
      <c r="BJW35" s="66"/>
      <c r="BJX35" s="67"/>
      <c r="BJY35" s="65"/>
      <c r="BJZ35" s="66"/>
      <c r="BKA35" s="66"/>
      <c r="BKB35" s="67"/>
      <c r="BKC35" s="65"/>
      <c r="BKD35" s="66"/>
      <c r="BKE35" s="66"/>
      <c r="BKF35" s="67"/>
      <c r="BKG35" s="65"/>
      <c r="BKH35" s="66"/>
      <c r="BKI35" s="66"/>
      <c r="BKJ35" s="67"/>
      <c r="BKK35" s="65"/>
      <c r="BKL35" s="66"/>
      <c r="BKM35" s="66"/>
      <c r="BKN35" s="67"/>
      <c r="BKO35" s="65"/>
      <c r="BKP35" s="66"/>
      <c r="BKQ35" s="66"/>
      <c r="BKR35" s="67"/>
      <c r="BKS35" s="65"/>
      <c r="BKT35" s="66"/>
      <c r="BKU35" s="66"/>
      <c r="BKV35" s="67"/>
      <c r="BKW35" s="65"/>
      <c r="BKX35" s="66"/>
      <c r="BKY35" s="66"/>
      <c r="BKZ35" s="67"/>
      <c r="BLA35" s="65"/>
      <c r="BLB35" s="66"/>
      <c r="BLC35" s="66"/>
      <c r="BLD35" s="67"/>
      <c r="BLE35" s="65"/>
      <c r="BLF35" s="66"/>
      <c r="BLG35" s="66"/>
      <c r="BLH35" s="67"/>
      <c r="BLI35" s="65"/>
      <c r="BLJ35" s="66"/>
      <c r="BLK35" s="66"/>
      <c r="BLL35" s="67"/>
      <c r="BLM35" s="65"/>
      <c r="BLN35" s="66"/>
      <c r="BLO35" s="66"/>
      <c r="BLP35" s="67"/>
      <c r="BLQ35" s="65"/>
      <c r="BLR35" s="66"/>
      <c r="BLS35" s="66"/>
      <c r="BLT35" s="67"/>
      <c r="BLU35" s="65"/>
      <c r="BLV35" s="66"/>
      <c r="BLW35" s="66"/>
      <c r="BLX35" s="67"/>
      <c r="BLY35" s="65"/>
      <c r="BLZ35" s="66"/>
      <c r="BMA35" s="66"/>
      <c r="BMB35" s="67"/>
      <c r="BMC35" s="65"/>
      <c r="BMD35" s="66"/>
      <c r="BME35" s="66"/>
      <c r="BMF35" s="67"/>
      <c r="BMG35" s="65"/>
      <c r="BMH35" s="66"/>
      <c r="BMI35" s="66"/>
      <c r="BMJ35" s="67"/>
      <c r="BMK35" s="65"/>
      <c r="BML35" s="66"/>
      <c r="BMM35" s="66"/>
      <c r="BMN35" s="67"/>
      <c r="BMO35" s="65"/>
      <c r="BMP35" s="66"/>
      <c r="BMQ35" s="66"/>
      <c r="BMR35" s="67"/>
      <c r="BMS35" s="65"/>
      <c r="BMT35" s="66"/>
      <c r="BMU35" s="66"/>
      <c r="BMV35" s="67"/>
      <c r="BMW35" s="65"/>
      <c r="BMX35" s="66"/>
      <c r="BMY35" s="66"/>
      <c r="BMZ35" s="67"/>
      <c r="BNA35" s="65"/>
      <c r="BNB35" s="66"/>
      <c r="BNC35" s="66"/>
      <c r="BND35" s="67"/>
      <c r="BNE35" s="65"/>
      <c r="BNF35" s="66"/>
      <c r="BNG35" s="66"/>
      <c r="BNH35" s="67"/>
      <c r="BNI35" s="65"/>
      <c r="BNJ35" s="66"/>
      <c r="BNK35" s="66"/>
      <c r="BNL35" s="67"/>
      <c r="BNM35" s="65"/>
      <c r="BNN35" s="66"/>
      <c r="BNO35" s="66"/>
      <c r="BNP35" s="67"/>
      <c r="BNQ35" s="65"/>
      <c r="BNR35" s="66"/>
      <c r="BNS35" s="66"/>
      <c r="BNT35" s="67"/>
      <c r="BNU35" s="65"/>
      <c r="BNV35" s="66"/>
      <c r="BNW35" s="66"/>
      <c r="BNX35" s="67"/>
      <c r="BNY35" s="65"/>
      <c r="BNZ35" s="66"/>
      <c r="BOA35" s="66"/>
      <c r="BOB35" s="67"/>
      <c r="BOC35" s="65"/>
      <c r="BOD35" s="66"/>
      <c r="BOE35" s="66"/>
      <c r="BOF35" s="67"/>
      <c r="BOG35" s="65"/>
      <c r="BOH35" s="66"/>
      <c r="BOI35" s="66"/>
      <c r="BOJ35" s="67"/>
      <c r="BOK35" s="65"/>
      <c r="BOL35" s="66"/>
      <c r="BOM35" s="66"/>
      <c r="BON35" s="67"/>
      <c r="BOO35" s="65"/>
      <c r="BOP35" s="66"/>
      <c r="BOQ35" s="66"/>
      <c r="BOR35" s="67"/>
      <c r="BOS35" s="65"/>
      <c r="BOT35" s="66"/>
      <c r="BOU35" s="66"/>
      <c r="BOV35" s="67"/>
      <c r="BOW35" s="65"/>
      <c r="BOX35" s="66"/>
      <c r="BOY35" s="66"/>
      <c r="BOZ35" s="67"/>
      <c r="BPA35" s="65"/>
      <c r="BPB35" s="66"/>
      <c r="BPC35" s="66"/>
      <c r="BPD35" s="67"/>
      <c r="BPE35" s="65"/>
      <c r="BPF35" s="66"/>
      <c r="BPG35" s="66"/>
      <c r="BPH35" s="67"/>
      <c r="BPI35" s="65"/>
      <c r="BPJ35" s="66"/>
      <c r="BPK35" s="66"/>
      <c r="BPL35" s="67"/>
      <c r="BPM35" s="65"/>
      <c r="BPN35" s="66"/>
      <c r="BPO35" s="66"/>
      <c r="BPP35" s="67"/>
      <c r="BPQ35" s="65"/>
      <c r="BPR35" s="66"/>
      <c r="BPS35" s="66"/>
      <c r="BPT35" s="67"/>
      <c r="BPU35" s="65"/>
      <c r="BPV35" s="66"/>
      <c r="BPW35" s="66"/>
      <c r="BPX35" s="67"/>
      <c r="BPY35" s="65"/>
      <c r="BPZ35" s="66"/>
      <c r="BQA35" s="66"/>
      <c r="BQB35" s="67"/>
      <c r="BQC35" s="65"/>
      <c r="BQD35" s="66"/>
      <c r="BQE35" s="66"/>
      <c r="BQF35" s="67"/>
      <c r="BQG35" s="65"/>
      <c r="BQH35" s="66"/>
      <c r="BQI35" s="66"/>
      <c r="BQJ35" s="67"/>
      <c r="BQK35" s="65"/>
      <c r="BQL35" s="66"/>
      <c r="BQM35" s="66"/>
      <c r="BQN35" s="67"/>
      <c r="BQO35" s="65"/>
      <c r="BQP35" s="66"/>
      <c r="BQQ35" s="66"/>
      <c r="BQR35" s="67"/>
      <c r="BQS35" s="65"/>
      <c r="BQT35" s="66"/>
      <c r="BQU35" s="66"/>
      <c r="BQV35" s="67"/>
      <c r="BQW35" s="65"/>
      <c r="BQX35" s="66"/>
      <c r="BQY35" s="66"/>
      <c r="BQZ35" s="67"/>
      <c r="BRA35" s="65"/>
      <c r="BRB35" s="66"/>
      <c r="BRC35" s="66"/>
      <c r="BRD35" s="67"/>
      <c r="BRE35" s="65"/>
      <c r="BRF35" s="66"/>
      <c r="BRG35" s="66"/>
      <c r="BRH35" s="67"/>
      <c r="BRI35" s="65"/>
      <c r="BRJ35" s="66"/>
      <c r="BRK35" s="66"/>
      <c r="BRL35" s="67"/>
      <c r="BRM35" s="65"/>
      <c r="BRN35" s="66"/>
      <c r="BRO35" s="66"/>
      <c r="BRP35" s="67"/>
      <c r="BRQ35" s="65"/>
      <c r="BRR35" s="66"/>
      <c r="BRS35" s="66"/>
      <c r="BRT35" s="67"/>
      <c r="BRU35" s="65"/>
      <c r="BRV35" s="66"/>
      <c r="BRW35" s="66"/>
      <c r="BRX35" s="67"/>
      <c r="BRY35" s="65"/>
      <c r="BRZ35" s="66"/>
      <c r="BSA35" s="66"/>
      <c r="BSB35" s="67"/>
      <c r="BSC35" s="65"/>
      <c r="BSD35" s="66"/>
      <c r="BSE35" s="66"/>
      <c r="BSF35" s="67"/>
      <c r="BSG35" s="65"/>
      <c r="BSH35" s="66"/>
      <c r="BSI35" s="66"/>
      <c r="BSJ35" s="67"/>
      <c r="BSK35" s="65"/>
      <c r="BSL35" s="66"/>
      <c r="BSM35" s="66"/>
      <c r="BSN35" s="67"/>
      <c r="BSO35" s="65"/>
      <c r="BSP35" s="66"/>
      <c r="BSQ35" s="66"/>
      <c r="BSR35" s="67"/>
      <c r="BSS35" s="65"/>
      <c r="BST35" s="66"/>
      <c r="BSU35" s="66"/>
      <c r="BSV35" s="67"/>
      <c r="BSW35" s="65"/>
      <c r="BSX35" s="66"/>
      <c r="BSY35" s="66"/>
      <c r="BSZ35" s="67"/>
      <c r="BTA35" s="65"/>
      <c r="BTB35" s="66"/>
      <c r="BTC35" s="66"/>
      <c r="BTD35" s="67"/>
      <c r="BTE35" s="65"/>
      <c r="BTF35" s="66"/>
      <c r="BTG35" s="66"/>
      <c r="BTH35" s="67"/>
      <c r="BTI35" s="65"/>
      <c r="BTJ35" s="66"/>
      <c r="BTK35" s="66"/>
      <c r="BTL35" s="67"/>
      <c r="BTM35" s="65"/>
      <c r="BTN35" s="66"/>
      <c r="BTO35" s="66"/>
      <c r="BTP35" s="67"/>
      <c r="BTQ35" s="65"/>
      <c r="BTR35" s="66"/>
      <c r="BTS35" s="66"/>
      <c r="BTT35" s="67"/>
      <c r="BTU35" s="65"/>
      <c r="BTV35" s="66"/>
      <c r="BTW35" s="66"/>
      <c r="BTX35" s="67"/>
      <c r="BTY35" s="65"/>
      <c r="BTZ35" s="66"/>
      <c r="BUA35" s="66"/>
      <c r="BUB35" s="67"/>
      <c r="BUC35" s="65"/>
      <c r="BUD35" s="66"/>
      <c r="BUE35" s="66"/>
      <c r="BUF35" s="67"/>
      <c r="BUG35" s="65"/>
      <c r="BUH35" s="66"/>
      <c r="BUI35" s="66"/>
      <c r="BUJ35" s="67"/>
      <c r="BUK35" s="65"/>
      <c r="BUL35" s="66"/>
      <c r="BUM35" s="66"/>
      <c r="BUN35" s="67"/>
      <c r="BUO35" s="65"/>
      <c r="BUP35" s="66"/>
      <c r="BUQ35" s="66"/>
      <c r="BUR35" s="67"/>
      <c r="BUS35" s="65"/>
      <c r="BUT35" s="66"/>
      <c r="BUU35" s="66"/>
      <c r="BUV35" s="67"/>
      <c r="BUW35" s="65"/>
      <c r="BUX35" s="66"/>
      <c r="BUY35" s="66"/>
      <c r="BUZ35" s="67"/>
      <c r="BVA35" s="65"/>
      <c r="BVB35" s="66"/>
      <c r="BVC35" s="66"/>
      <c r="BVD35" s="67"/>
      <c r="BVE35" s="65"/>
      <c r="BVF35" s="66"/>
      <c r="BVG35" s="66"/>
      <c r="BVH35" s="67"/>
      <c r="BVI35" s="65"/>
      <c r="BVJ35" s="66"/>
      <c r="BVK35" s="66"/>
      <c r="BVL35" s="67"/>
      <c r="BVM35" s="65"/>
      <c r="BVN35" s="66"/>
      <c r="BVO35" s="66"/>
      <c r="BVP35" s="67"/>
      <c r="BVQ35" s="65"/>
      <c r="BVR35" s="66"/>
      <c r="BVS35" s="66"/>
      <c r="BVT35" s="67"/>
      <c r="BVU35" s="65"/>
      <c r="BVV35" s="66"/>
      <c r="BVW35" s="66"/>
      <c r="BVX35" s="67"/>
      <c r="BVY35" s="65"/>
      <c r="BVZ35" s="66"/>
      <c r="BWA35" s="66"/>
      <c r="BWB35" s="67"/>
      <c r="BWC35" s="65"/>
      <c r="BWD35" s="66"/>
      <c r="BWE35" s="66"/>
      <c r="BWF35" s="67"/>
      <c r="BWG35" s="65"/>
      <c r="BWH35" s="66"/>
      <c r="BWI35" s="66"/>
      <c r="BWJ35" s="67"/>
      <c r="BWK35" s="65"/>
      <c r="BWL35" s="66"/>
      <c r="BWM35" s="66"/>
      <c r="BWN35" s="67"/>
      <c r="BWO35" s="65"/>
      <c r="BWP35" s="66"/>
      <c r="BWQ35" s="66"/>
      <c r="BWR35" s="67"/>
      <c r="BWS35" s="65"/>
      <c r="BWT35" s="66"/>
      <c r="BWU35" s="66"/>
      <c r="BWV35" s="67"/>
      <c r="BWW35" s="65"/>
      <c r="BWX35" s="66"/>
      <c r="BWY35" s="66"/>
      <c r="BWZ35" s="67"/>
      <c r="BXA35" s="65"/>
      <c r="BXB35" s="66"/>
      <c r="BXC35" s="66"/>
      <c r="BXD35" s="67"/>
      <c r="BXE35" s="65"/>
      <c r="BXF35" s="66"/>
      <c r="BXG35" s="66"/>
      <c r="BXH35" s="67"/>
      <c r="BXI35" s="65"/>
      <c r="BXJ35" s="66"/>
      <c r="BXK35" s="66"/>
      <c r="BXL35" s="67"/>
      <c r="BXM35" s="65"/>
      <c r="BXN35" s="66"/>
      <c r="BXO35" s="66"/>
      <c r="BXP35" s="67"/>
      <c r="BXQ35" s="65"/>
      <c r="BXR35" s="66"/>
      <c r="BXS35" s="66"/>
      <c r="BXT35" s="67"/>
      <c r="BXU35" s="65"/>
      <c r="BXV35" s="66"/>
      <c r="BXW35" s="66"/>
      <c r="BXX35" s="67"/>
      <c r="BXY35" s="65"/>
      <c r="BXZ35" s="66"/>
      <c r="BYA35" s="66"/>
      <c r="BYB35" s="67"/>
      <c r="BYC35" s="65"/>
      <c r="BYD35" s="66"/>
      <c r="BYE35" s="66"/>
      <c r="BYF35" s="67"/>
      <c r="BYG35" s="65"/>
      <c r="BYH35" s="66"/>
      <c r="BYI35" s="66"/>
      <c r="BYJ35" s="67"/>
      <c r="BYK35" s="65"/>
      <c r="BYL35" s="66"/>
      <c r="BYM35" s="66"/>
      <c r="BYN35" s="67"/>
      <c r="BYO35" s="65"/>
      <c r="BYP35" s="66"/>
      <c r="BYQ35" s="66"/>
      <c r="BYR35" s="67"/>
      <c r="BYS35" s="65"/>
      <c r="BYT35" s="66"/>
      <c r="BYU35" s="66"/>
      <c r="BYV35" s="67"/>
      <c r="BYW35" s="65"/>
      <c r="BYX35" s="66"/>
      <c r="BYY35" s="66"/>
      <c r="BYZ35" s="67"/>
      <c r="BZA35" s="65"/>
      <c r="BZB35" s="66"/>
      <c r="BZC35" s="66"/>
      <c r="BZD35" s="67"/>
      <c r="BZE35" s="65"/>
      <c r="BZF35" s="66"/>
      <c r="BZG35" s="66"/>
      <c r="BZH35" s="67"/>
      <c r="BZI35" s="65"/>
      <c r="BZJ35" s="66"/>
      <c r="BZK35" s="66"/>
      <c r="BZL35" s="67"/>
      <c r="BZM35" s="65"/>
      <c r="BZN35" s="66"/>
      <c r="BZO35" s="66"/>
      <c r="BZP35" s="67"/>
      <c r="BZQ35" s="65"/>
      <c r="BZR35" s="66"/>
      <c r="BZS35" s="66"/>
      <c r="BZT35" s="67"/>
      <c r="BZU35" s="65"/>
      <c r="BZV35" s="66"/>
      <c r="BZW35" s="66"/>
      <c r="BZX35" s="67"/>
      <c r="BZY35" s="65"/>
      <c r="BZZ35" s="66"/>
      <c r="CAA35" s="66"/>
      <c r="CAB35" s="67"/>
      <c r="CAC35" s="65"/>
      <c r="CAD35" s="66"/>
      <c r="CAE35" s="66"/>
      <c r="CAF35" s="67"/>
      <c r="CAG35" s="65"/>
      <c r="CAH35" s="66"/>
      <c r="CAI35" s="66"/>
      <c r="CAJ35" s="67"/>
      <c r="CAK35" s="65"/>
      <c r="CAL35" s="66"/>
      <c r="CAM35" s="66"/>
      <c r="CAN35" s="67"/>
      <c r="CAO35" s="65"/>
      <c r="CAP35" s="66"/>
      <c r="CAQ35" s="66"/>
      <c r="CAR35" s="67"/>
      <c r="CAS35" s="65"/>
      <c r="CAT35" s="66"/>
      <c r="CAU35" s="66"/>
      <c r="CAV35" s="67"/>
      <c r="CAW35" s="65"/>
      <c r="CAX35" s="66"/>
      <c r="CAY35" s="66"/>
      <c r="CAZ35" s="67"/>
      <c r="CBA35" s="65"/>
      <c r="CBB35" s="66"/>
      <c r="CBC35" s="66"/>
      <c r="CBD35" s="67"/>
      <c r="CBE35" s="65"/>
      <c r="CBF35" s="66"/>
      <c r="CBG35" s="66"/>
      <c r="CBH35" s="67"/>
      <c r="CBI35" s="65"/>
      <c r="CBJ35" s="66"/>
      <c r="CBK35" s="66"/>
      <c r="CBL35" s="67"/>
      <c r="CBM35" s="65"/>
      <c r="CBN35" s="66"/>
      <c r="CBO35" s="66"/>
      <c r="CBP35" s="67"/>
      <c r="CBQ35" s="65"/>
      <c r="CBR35" s="66"/>
      <c r="CBS35" s="66"/>
      <c r="CBT35" s="67"/>
      <c r="CBU35" s="65"/>
      <c r="CBV35" s="66"/>
      <c r="CBW35" s="66"/>
      <c r="CBX35" s="67"/>
      <c r="CBY35" s="65"/>
      <c r="CBZ35" s="66"/>
      <c r="CCA35" s="66"/>
      <c r="CCB35" s="67"/>
      <c r="CCC35" s="65"/>
      <c r="CCD35" s="66"/>
      <c r="CCE35" s="66"/>
      <c r="CCF35" s="67"/>
      <c r="CCG35" s="65"/>
      <c r="CCH35" s="66"/>
      <c r="CCI35" s="66"/>
      <c r="CCJ35" s="67"/>
      <c r="CCK35" s="65"/>
      <c r="CCL35" s="66"/>
      <c r="CCM35" s="66"/>
      <c r="CCN35" s="67"/>
      <c r="CCO35" s="65"/>
      <c r="CCP35" s="66"/>
      <c r="CCQ35" s="66"/>
      <c r="CCR35" s="67"/>
      <c r="CCS35" s="65"/>
      <c r="CCT35" s="66"/>
      <c r="CCU35" s="66"/>
      <c r="CCV35" s="67"/>
      <c r="CCW35" s="65"/>
      <c r="CCX35" s="66"/>
      <c r="CCY35" s="66"/>
      <c r="CCZ35" s="67"/>
      <c r="CDA35" s="65"/>
      <c r="CDB35" s="66"/>
      <c r="CDC35" s="66"/>
      <c r="CDD35" s="67"/>
      <c r="CDE35" s="65"/>
      <c r="CDF35" s="66"/>
      <c r="CDG35" s="66"/>
      <c r="CDH35" s="67"/>
      <c r="CDI35" s="65"/>
      <c r="CDJ35" s="66"/>
      <c r="CDK35" s="66"/>
      <c r="CDL35" s="67"/>
      <c r="CDM35" s="65"/>
      <c r="CDN35" s="66"/>
      <c r="CDO35" s="66"/>
      <c r="CDP35" s="67"/>
      <c r="CDQ35" s="65"/>
      <c r="CDR35" s="66"/>
      <c r="CDS35" s="66"/>
      <c r="CDT35" s="67"/>
      <c r="CDU35" s="65"/>
      <c r="CDV35" s="66"/>
      <c r="CDW35" s="66"/>
      <c r="CDX35" s="67"/>
      <c r="CDY35" s="65"/>
      <c r="CDZ35" s="66"/>
      <c r="CEA35" s="66"/>
      <c r="CEB35" s="67"/>
      <c r="CEC35" s="65"/>
      <c r="CED35" s="66"/>
      <c r="CEE35" s="66"/>
      <c r="CEF35" s="67"/>
      <c r="CEG35" s="65"/>
      <c r="CEH35" s="66"/>
      <c r="CEI35" s="66"/>
      <c r="CEJ35" s="67"/>
      <c r="CEK35" s="65"/>
      <c r="CEL35" s="66"/>
      <c r="CEM35" s="66"/>
      <c r="CEN35" s="67"/>
      <c r="CEO35" s="65"/>
      <c r="CEP35" s="66"/>
      <c r="CEQ35" s="66"/>
      <c r="CER35" s="67"/>
      <c r="CES35" s="65"/>
      <c r="CET35" s="66"/>
      <c r="CEU35" s="66"/>
      <c r="CEV35" s="67"/>
      <c r="CEW35" s="65"/>
      <c r="CEX35" s="66"/>
      <c r="CEY35" s="66"/>
      <c r="CEZ35" s="67"/>
      <c r="CFA35" s="65"/>
      <c r="CFB35" s="66"/>
      <c r="CFC35" s="66"/>
      <c r="CFD35" s="67"/>
      <c r="CFE35" s="65"/>
      <c r="CFF35" s="66"/>
      <c r="CFG35" s="66"/>
      <c r="CFH35" s="67"/>
      <c r="CFI35" s="65"/>
      <c r="CFJ35" s="66"/>
      <c r="CFK35" s="66"/>
      <c r="CFL35" s="67"/>
      <c r="CFM35" s="65"/>
      <c r="CFN35" s="66"/>
      <c r="CFO35" s="66"/>
      <c r="CFP35" s="67"/>
      <c r="CFQ35" s="65"/>
      <c r="CFR35" s="66"/>
      <c r="CFS35" s="66"/>
      <c r="CFT35" s="67"/>
      <c r="CFU35" s="65"/>
      <c r="CFV35" s="66"/>
      <c r="CFW35" s="66"/>
      <c r="CFX35" s="67"/>
      <c r="CFY35" s="65"/>
      <c r="CFZ35" s="66"/>
      <c r="CGA35" s="66"/>
      <c r="CGB35" s="67"/>
      <c r="CGC35" s="65"/>
      <c r="CGD35" s="66"/>
      <c r="CGE35" s="66"/>
      <c r="CGF35" s="67"/>
      <c r="CGG35" s="65"/>
      <c r="CGH35" s="66"/>
      <c r="CGI35" s="66"/>
      <c r="CGJ35" s="67"/>
      <c r="CGK35" s="65"/>
      <c r="CGL35" s="66"/>
      <c r="CGM35" s="66"/>
      <c r="CGN35" s="67"/>
      <c r="CGO35" s="65"/>
      <c r="CGP35" s="66"/>
      <c r="CGQ35" s="66"/>
      <c r="CGR35" s="67"/>
      <c r="CGS35" s="65"/>
      <c r="CGT35" s="66"/>
      <c r="CGU35" s="66"/>
      <c r="CGV35" s="67"/>
      <c r="CGW35" s="65"/>
      <c r="CGX35" s="66"/>
      <c r="CGY35" s="66"/>
      <c r="CGZ35" s="67"/>
      <c r="CHA35" s="65"/>
      <c r="CHB35" s="66"/>
      <c r="CHC35" s="66"/>
      <c r="CHD35" s="67"/>
      <c r="CHE35" s="65"/>
      <c r="CHF35" s="66"/>
      <c r="CHG35" s="66"/>
      <c r="CHH35" s="67"/>
      <c r="CHI35" s="65"/>
      <c r="CHJ35" s="66"/>
      <c r="CHK35" s="66"/>
      <c r="CHL35" s="67"/>
      <c r="CHM35" s="65"/>
      <c r="CHN35" s="66"/>
      <c r="CHO35" s="66"/>
      <c r="CHP35" s="67"/>
      <c r="CHQ35" s="65"/>
      <c r="CHR35" s="66"/>
      <c r="CHS35" s="66"/>
      <c r="CHT35" s="67"/>
      <c r="CHU35" s="65"/>
      <c r="CHV35" s="66"/>
      <c r="CHW35" s="66"/>
      <c r="CHX35" s="67"/>
      <c r="CHY35" s="65"/>
      <c r="CHZ35" s="66"/>
      <c r="CIA35" s="66"/>
      <c r="CIB35" s="67"/>
      <c r="CIC35" s="65"/>
      <c r="CID35" s="66"/>
      <c r="CIE35" s="66"/>
      <c r="CIF35" s="67"/>
      <c r="CIG35" s="65"/>
      <c r="CIH35" s="66"/>
      <c r="CII35" s="66"/>
      <c r="CIJ35" s="67"/>
      <c r="CIK35" s="65"/>
      <c r="CIL35" s="66"/>
      <c r="CIM35" s="66"/>
      <c r="CIN35" s="67"/>
      <c r="CIO35" s="65"/>
      <c r="CIP35" s="66"/>
      <c r="CIQ35" s="66"/>
      <c r="CIR35" s="67"/>
      <c r="CIS35" s="65"/>
      <c r="CIT35" s="66"/>
      <c r="CIU35" s="66"/>
      <c r="CIV35" s="67"/>
      <c r="CIW35" s="65"/>
      <c r="CIX35" s="66"/>
      <c r="CIY35" s="66"/>
      <c r="CIZ35" s="67"/>
      <c r="CJA35" s="65"/>
      <c r="CJB35" s="66"/>
      <c r="CJC35" s="66"/>
      <c r="CJD35" s="67"/>
      <c r="CJE35" s="65"/>
      <c r="CJF35" s="66"/>
      <c r="CJG35" s="66"/>
      <c r="CJH35" s="67"/>
      <c r="CJI35" s="65"/>
      <c r="CJJ35" s="66"/>
      <c r="CJK35" s="66"/>
      <c r="CJL35" s="67"/>
      <c r="CJM35" s="65"/>
      <c r="CJN35" s="66"/>
      <c r="CJO35" s="66"/>
      <c r="CJP35" s="67"/>
      <c r="CJQ35" s="65"/>
      <c r="CJR35" s="66"/>
      <c r="CJS35" s="66"/>
      <c r="CJT35" s="67"/>
      <c r="CJU35" s="65"/>
      <c r="CJV35" s="66"/>
      <c r="CJW35" s="66"/>
      <c r="CJX35" s="67"/>
      <c r="CJY35" s="65"/>
      <c r="CJZ35" s="66"/>
      <c r="CKA35" s="66"/>
      <c r="CKB35" s="67"/>
      <c r="CKC35" s="65"/>
      <c r="CKD35" s="66"/>
      <c r="CKE35" s="66"/>
      <c r="CKF35" s="67"/>
      <c r="CKG35" s="65"/>
      <c r="CKH35" s="66"/>
      <c r="CKI35" s="66"/>
      <c r="CKJ35" s="67"/>
      <c r="CKK35" s="65"/>
      <c r="CKL35" s="66"/>
      <c r="CKM35" s="66"/>
      <c r="CKN35" s="67"/>
      <c r="CKO35" s="65"/>
      <c r="CKP35" s="66"/>
      <c r="CKQ35" s="66"/>
      <c r="CKR35" s="67"/>
      <c r="CKS35" s="65"/>
      <c r="CKT35" s="66"/>
      <c r="CKU35" s="66"/>
      <c r="CKV35" s="67"/>
      <c r="CKW35" s="65"/>
      <c r="CKX35" s="66"/>
      <c r="CKY35" s="66"/>
      <c r="CKZ35" s="67"/>
      <c r="CLA35" s="65"/>
      <c r="CLB35" s="66"/>
      <c r="CLC35" s="66"/>
      <c r="CLD35" s="67"/>
      <c r="CLE35" s="65"/>
      <c r="CLF35" s="66"/>
      <c r="CLG35" s="66"/>
      <c r="CLH35" s="67"/>
      <c r="CLI35" s="65"/>
      <c r="CLJ35" s="66"/>
      <c r="CLK35" s="66"/>
      <c r="CLL35" s="67"/>
      <c r="CLM35" s="65"/>
      <c r="CLN35" s="66"/>
      <c r="CLO35" s="66"/>
      <c r="CLP35" s="67"/>
      <c r="CLQ35" s="65"/>
      <c r="CLR35" s="66"/>
      <c r="CLS35" s="66"/>
      <c r="CLT35" s="67"/>
      <c r="CLU35" s="65"/>
      <c r="CLV35" s="66"/>
      <c r="CLW35" s="66"/>
      <c r="CLX35" s="67"/>
      <c r="CLY35" s="65"/>
      <c r="CLZ35" s="66"/>
      <c r="CMA35" s="66"/>
      <c r="CMB35" s="67"/>
      <c r="CMC35" s="65"/>
      <c r="CMD35" s="66"/>
      <c r="CME35" s="66"/>
      <c r="CMF35" s="67"/>
      <c r="CMG35" s="65"/>
      <c r="CMH35" s="66"/>
      <c r="CMI35" s="66"/>
      <c r="CMJ35" s="67"/>
      <c r="CMK35" s="65"/>
      <c r="CML35" s="66"/>
      <c r="CMM35" s="66"/>
      <c r="CMN35" s="67"/>
      <c r="CMO35" s="65"/>
      <c r="CMP35" s="66"/>
      <c r="CMQ35" s="66"/>
      <c r="CMR35" s="67"/>
      <c r="CMS35" s="65"/>
      <c r="CMT35" s="66"/>
      <c r="CMU35" s="66"/>
      <c r="CMV35" s="67"/>
      <c r="CMW35" s="65"/>
      <c r="CMX35" s="66"/>
      <c r="CMY35" s="66"/>
      <c r="CMZ35" s="67"/>
      <c r="CNA35" s="65"/>
      <c r="CNB35" s="66"/>
      <c r="CNC35" s="66"/>
      <c r="CND35" s="67"/>
      <c r="CNE35" s="65"/>
      <c r="CNF35" s="66"/>
      <c r="CNG35" s="66"/>
      <c r="CNH35" s="67"/>
      <c r="CNI35" s="65"/>
      <c r="CNJ35" s="66"/>
      <c r="CNK35" s="66"/>
      <c r="CNL35" s="67"/>
      <c r="CNM35" s="65"/>
      <c r="CNN35" s="66"/>
      <c r="CNO35" s="66"/>
      <c r="CNP35" s="67"/>
      <c r="CNQ35" s="65"/>
      <c r="CNR35" s="66"/>
      <c r="CNS35" s="66"/>
      <c r="CNT35" s="67"/>
      <c r="CNU35" s="65"/>
      <c r="CNV35" s="66"/>
      <c r="CNW35" s="66"/>
      <c r="CNX35" s="67"/>
      <c r="CNY35" s="65"/>
      <c r="CNZ35" s="66"/>
      <c r="COA35" s="66"/>
      <c r="COB35" s="67"/>
      <c r="COC35" s="65"/>
      <c r="COD35" s="66"/>
      <c r="COE35" s="66"/>
      <c r="COF35" s="67"/>
      <c r="COG35" s="65"/>
      <c r="COH35" s="66"/>
      <c r="COI35" s="66"/>
      <c r="COJ35" s="67"/>
      <c r="COK35" s="65"/>
      <c r="COL35" s="66"/>
      <c r="COM35" s="66"/>
      <c r="CON35" s="67"/>
      <c r="COO35" s="65"/>
      <c r="COP35" s="66"/>
      <c r="COQ35" s="66"/>
      <c r="COR35" s="67"/>
      <c r="COS35" s="65"/>
      <c r="COT35" s="66"/>
      <c r="COU35" s="66"/>
      <c r="COV35" s="67"/>
      <c r="COW35" s="65"/>
      <c r="COX35" s="66"/>
      <c r="COY35" s="66"/>
      <c r="COZ35" s="67"/>
      <c r="CPA35" s="65"/>
      <c r="CPB35" s="66"/>
      <c r="CPC35" s="66"/>
      <c r="CPD35" s="67"/>
      <c r="CPE35" s="65"/>
      <c r="CPF35" s="66"/>
      <c r="CPG35" s="66"/>
      <c r="CPH35" s="67"/>
      <c r="CPI35" s="65"/>
      <c r="CPJ35" s="66"/>
      <c r="CPK35" s="66"/>
      <c r="CPL35" s="67"/>
      <c r="CPM35" s="65"/>
      <c r="CPN35" s="66"/>
      <c r="CPO35" s="66"/>
      <c r="CPP35" s="67"/>
      <c r="CPQ35" s="65"/>
      <c r="CPR35" s="66"/>
      <c r="CPS35" s="66"/>
      <c r="CPT35" s="67"/>
      <c r="CPU35" s="65"/>
      <c r="CPV35" s="66"/>
      <c r="CPW35" s="66"/>
      <c r="CPX35" s="67"/>
      <c r="CPY35" s="65"/>
      <c r="CPZ35" s="66"/>
      <c r="CQA35" s="66"/>
      <c r="CQB35" s="67"/>
      <c r="CQC35" s="65"/>
      <c r="CQD35" s="66"/>
      <c r="CQE35" s="66"/>
      <c r="CQF35" s="67"/>
      <c r="CQG35" s="65"/>
      <c r="CQH35" s="66"/>
      <c r="CQI35" s="66"/>
      <c r="CQJ35" s="67"/>
      <c r="CQK35" s="65"/>
      <c r="CQL35" s="66"/>
      <c r="CQM35" s="66"/>
      <c r="CQN35" s="67"/>
      <c r="CQO35" s="65"/>
      <c r="CQP35" s="66"/>
      <c r="CQQ35" s="66"/>
      <c r="CQR35" s="67"/>
      <c r="CQS35" s="65"/>
      <c r="CQT35" s="66"/>
      <c r="CQU35" s="66"/>
      <c r="CQV35" s="67"/>
      <c r="CQW35" s="65"/>
      <c r="CQX35" s="66"/>
      <c r="CQY35" s="66"/>
      <c r="CQZ35" s="67"/>
      <c r="CRA35" s="65"/>
      <c r="CRB35" s="66"/>
      <c r="CRC35" s="66"/>
      <c r="CRD35" s="67"/>
      <c r="CRE35" s="65"/>
      <c r="CRF35" s="66"/>
      <c r="CRG35" s="66"/>
      <c r="CRH35" s="67"/>
      <c r="CRI35" s="65"/>
      <c r="CRJ35" s="66"/>
      <c r="CRK35" s="66"/>
      <c r="CRL35" s="67"/>
      <c r="CRM35" s="65"/>
      <c r="CRN35" s="66"/>
      <c r="CRO35" s="66"/>
      <c r="CRP35" s="67"/>
      <c r="CRQ35" s="65"/>
      <c r="CRR35" s="66"/>
      <c r="CRS35" s="66"/>
      <c r="CRT35" s="67"/>
      <c r="CRU35" s="65"/>
      <c r="CRV35" s="66"/>
      <c r="CRW35" s="66"/>
      <c r="CRX35" s="67"/>
      <c r="CRY35" s="65"/>
      <c r="CRZ35" s="66"/>
      <c r="CSA35" s="66"/>
      <c r="CSB35" s="67"/>
      <c r="CSC35" s="65"/>
      <c r="CSD35" s="66"/>
      <c r="CSE35" s="66"/>
      <c r="CSF35" s="67"/>
      <c r="CSG35" s="65"/>
      <c r="CSH35" s="66"/>
      <c r="CSI35" s="66"/>
      <c r="CSJ35" s="67"/>
      <c r="CSK35" s="65"/>
      <c r="CSL35" s="66"/>
      <c r="CSM35" s="66"/>
      <c r="CSN35" s="67"/>
      <c r="CSO35" s="65"/>
      <c r="CSP35" s="66"/>
      <c r="CSQ35" s="66"/>
      <c r="CSR35" s="67"/>
      <c r="CSS35" s="65"/>
      <c r="CST35" s="66"/>
      <c r="CSU35" s="66"/>
      <c r="CSV35" s="67"/>
      <c r="CSW35" s="65"/>
      <c r="CSX35" s="66"/>
      <c r="CSY35" s="66"/>
      <c r="CSZ35" s="67"/>
      <c r="CTA35" s="65"/>
      <c r="CTB35" s="66"/>
      <c r="CTC35" s="66"/>
      <c r="CTD35" s="67"/>
      <c r="CTE35" s="65"/>
      <c r="CTF35" s="66"/>
      <c r="CTG35" s="66"/>
      <c r="CTH35" s="67"/>
      <c r="CTI35" s="65"/>
      <c r="CTJ35" s="66"/>
      <c r="CTK35" s="66"/>
      <c r="CTL35" s="67"/>
      <c r="CTM35" s="65"/>
      <c r="CTN35" s="66"/>
      <c r="CTO35" s="66"/>
      <c r="CTP35" s="67"/>
      <c r="CTQ35" s="65"/>
      <c r="CTR35" s="66"/>
      <c r="CTS35" s="66"/>
      <c r="CTT35" s="67"/>
      <c r="CTU35" s="65"/>
      <c r="CTV35" s="66"/>
      <c r="CTW35" s="66"/>
      <c r="CTX35" s="67"/>
      <c r="CTY35" s="65"/>
      <c r="CTZ35" s="66"/>
      <c r="CUA35" s="66"/>
      <c r="CUB35" s="67"/>
      <c r="CUC35" s="65"/>
      <c r="CUD35" s="66"/>
      <c r="CUE35" s="66"/>
      <c r="CUF35" s="67"/>
      <c r="CUG35" s="65"/>
      <c r="CUH35" s="66"/>
      <c r="CUI35" s="66"/>
      <c r="CUJ35" s="67"/>
      <c r="CUK35" s="65"/>
      <c r="CUL35" s="66"/>
      <c r="CUM35" s="66"/>
      <c r="CUN35" s="67"/>
      <c r="CUO35" s="65"/>
      <c r="CUP35" s="66"/>
      <c r="CUQ35" s="66"/>
      <c r="CUR35" s="67"/>
      <c r="CUS35" s="65"/>
      <c r="CUT35" s="66"/>
      <c r="CUU35" s="66"/>
      <c r="CUV35" s="67"/>
      <c r="CUW35" s="65"/>
      <c r="CUX35" s="66"/>
      <c r="CUY35" s="66"/>
      <c r="CUZ35" s="67"/>
      <c r="CVA35" s="65"/>
      <c r="CVB35" s="66"/>
      <c r="CVC35" s="66"/>
      <c r="CVD35" s="67"/>
      <c r="CVE35" s="65"/>
      <c r="CVF35" s="66"/>
      <c r="CVG35" s="66"/>
      <c r="CVH35" s="67"/>
      <c r="CVI35" s="65"/>
      <c r="CVJ35" s="66"/>
      <c r="CVK35" s="66"/>
      <c r="CVL35" s="67"/>
      <c r="CVM35" s="65"/>
      <c r="CVN35" s="66"/>
      <c r="CVO35" s="66"/>
      <c r="CVP35" s="67"/>
      <c r="CVQ35" s="65"/>
      <c r="CVR35" s="66"/>
      <c r="CVS35" s="66"/>
      <c r="CVT35" s="67"/>
      <c r="CVU35" s="65"/>
      <c r="CVV35" s="66"/>
      <c r="CVW35" s="66"/>
      <c r="CVX35" s="67"/>
      <c r="CVY35" s="65"/>
      <c r="CVZ35" s="66"/>
      <c r="CWA35" s="66"/>
      <c r="CWB35" s="67"/>
      <c r="CWC35" s="65"/>
      <c r="CWD35" s="66"/>
      <c r="CWE35" s="66"/>
      <c r="CWF35" s="67"/>
      <c r="CWG35" s="65"/>
      <c r="CWH35" s="66"/>
      <c r="CWI35" s="66"/>
      <c r="CWJ35" s="67"/>
      <c r="CWK35" s="65"/>
      <c r="CWL35" s="66"/>
      <c r="CWM35" s="66"/>
      <c r="CWN35" s="67"/>
      <c r="CWO35" s="65"/>
      <c r="CWP35" s="66"/>
      <c r="CWQ35" s="66"/>
      <c r="CWR35" s="67"/>
      <c r="CWS35" s="65"/>
      <c r="CWT35" s="66"/>
      <c r="CWU35" s="66"/>
      <c r="CWV35" s="67"/>
      <c r="CWW35" s="65"/>
      <c r="CWX35" s="66"/>
      <c r="CWY35" s="66"/>
      <c r="CWZ35" s="67"/>
      <c r="CXA35" s="65"/>
      <c r="CXB35" s="66"/>
      <c r="CXC35" s="66"/>
      <c r="CXD35" s="67"/>
      <c r="CXE35" s="65"/>
      <c r="CXF35" s="66"/>
      <c r="CXG35" s="66"/>
      <c r="CXH35" s="67"/>
      <c r="CXI35" s="65"/>
      <c r="CXJ35" s="66"/>
      <c r="CXK35" s="66"/>
      <c r="CXL35" s="67"/>
      <c r="CXM35" s="65"/>
      <c r="CXN35" s="66"/>
      <c r="CXO35" s="66"/>
      <c r="CXP35" s="67"/>
      <c r="CXQ35" s="65"/>
      <c r="CXR35" s="66"/>
      <c r="CXS35" s="66"/>
      <c r="CXT35" s="67"/>
      <c r="CXU35" s="65"/>
      <c r="CXV35" s="66"/>
      <c r="CXW35" s="66"/>
      <c r="CXX35" s="67"/>
      <c r="CXY35" s="65"/>
      <c r="CXZ35" s="66"/>
      <c r="CYA35" s="66"/>
      <c r="CYB35" s="67"/>
      <c r="CYC35" s="65"/>
      <c r="CYD35" s="66"/>
      <c r="CYE35" s="66"/>
      <c r="CYF35" s="67"/>
      <c r="CYG35" s="65"/>
      <c r="CYH35" s="66"/>
      <c r="CYI35" s="66"/>
      <c r="CYJ35" s="67"/>
      <c r="CYK35" s="65"/>
      <c r="CYL35" s="66"/>
      <c r="CYM35" s="66"/>
      <c r="CYN35" s="67"/>
      <c r="CYO35" s="65"/>
      <c r="CYP35" s="66"/>
      <c r="CYQ35" s="66"/>
      <c r="CYR35" s="67"/>
      <c r="CYS35" s="65"/>
      <c r="CYT35" s="66"/>
      <c r="CYU35" s="66"/>
      <c r="CYV35" s="67"/>
      <c r="CYW35" s="65"/>
      <c r="CYX35" s="66"/>
      <c r="CYY35" s="66"/>
      <c r="CYZ35" s="67"/>
      <c r="CZA35" s="65"/>
      <c r="CZB35" s="66"/>
      <c r="CZC35" s="66"/>
      <c r="CZD35" s="67"/>
      <c r="CZE35" s="65"/>
      <c r="CZF35" s="66"/>
      <c r="CZG35" s="66"/>
      <c r="CZH35" s="67"/>
      <c r="CZI35" s="65"/>
      <c r="CZJ35" s="66"/>
      <c r="CZK35" s="66"/>
      <c r="CZL35" s="67"/>
      <c r="CZM35" s="65"/>
      <c r="CZN35" s="66"/>
      <c r="CZO35" s="66"/>
      <c r="CZP35" s="67"/>
      <c r="CZQ35" s="65"/>
      <c r="CZR35" s="66"/>
      <c r="CZS35" s="66"/>
      <c r="CZT35" s="67"/>
      <c r="CZU35" s="65"/>
      <c r="CZV35" s="66"/>
      <c r="CZW35" s="66"/>
      <c r="CZX35" s="67"/>
      <c r="CZY35" s="65"/>
      <c r="CZZ35" s="66"/>
      <c r="DAA35" s="66"/>
      <c r="DAB35" s="67"/>
      <c r="DAC35" s="65"/>
      <c r="DAD35" s="66"/>
      <c r="DAE35" s="66"/>
      <c r="DAF35" s="67"/>
      <c r="DAG35" s="65"/>
      <c r="DAH35" s="66"/>
      <c r="DAI35" s="66"/>
      <c r="DAJ35" s="67"/>
      <c r="DAK35" s="65"/>
      <c r="DAL35" s="66"/>
      <c r="DAM35" s="66"/>
      <c r="DAN35" s="67"/>
      <c r="DAO35" s="65"/>
      <c r="DAP35" s="66"/>
      <c r="DAQ35" s="66"/>
      <c r="DAR35" s="67"/>
      <c r="DAS35" s="65"/>
      <c r="DAT35" s="66"/>
      <c r="DAU35" s="66"/>
      <c r="DAV35" s="67"/>
      <c r="DAW35" s="65"/>
      <c r="DAX35" s="66"/>
      <c r="DAY35" s="66"/>
      <c r="DAZ35" s="67"/>
      <c r="DBA35" s="65"/>
      <c r="DBB35" s="66"/>
      <c r="DBC35" s="66"/>
      <c r="DBD35" s="67"/>
      <c r="DBE35" s="65"/>
      <c r="DBF35" s="66"/>
      <c r="DBG35" s="66"/>
      <c r="DBH35" s="67"/>
      <c r="DBI35" s="65"/>
      <c r="DBJ35" s="66"/>
      <c r="DBK35" s="66"/>
      <c r="DBL35" s="67"/>
      <c r="DBM35" s="65"/>
      <c r="DBN35" s="66"/>
      <c r="DBO35" s="66"/>
      <c r="DBP35" s="67"/>
      <c r="DBQ35" s="65"/>
      <c r="DBR35" s="66"/>
      <c r="DBS35" s="66"/>
      <c r="DBT35" s="67"/>
      <c r="DBU35" s="65"/>
      <c r="DBV35" s="66"/>
      <c r="DBW35" s="66"/>
      <c r="DBX35" s="67"/>
      <c r="DBY35" s="65"/>
      <c r="DBZ35" s="66"/>
      <c r="DCA35" s="66"/>
      <c r="DCB35" s="67"/>
      <c r="DCC35" s="65"/>
      <c r="DCD35" s="66"/>
      <c r="DCE35" s="66"/>
      <c r="DCF35" s="67"/>
      <c r="DCG35" s="65"/>
      <c r="DCH35" s="66"/>
      <c r="DCI35" s="66"/>
      <c r="DCJ35" s="67"/>
      <c r="DCK35" s="65"/>
      <c r="DCL35" s="66"/>
      <c r="DCM35" s="66"/>
      <c r="DCN35" s="67"/>
      <c r="DCO35" s="65"/>
      <c r="DCP35" s="66"/>
      <c r="DCQ35" s="66"/>
      <c r="DCR35" s="67"/>
      <c r="DCS35" s="65"/>
      <c r="DCT35" s="66"/>
      <c r="DCU35" s="66"/>
      <c r="DCV35" s="67"/>
      <c r="DCW35" s="65"/>
      <c r="DCX35" s="66"/>
      <c r="DCY35" s="66"/>
      <c r="DCZ35" s="67"/>
      <c r="DDA35" s="65"/>
      <c r="DDB35" s="66"/>
      <c r="DDC35" s="66"/>
      <c r="DDD35" s="67"/>
      <c r="DDE35" s="65"/>
      <c r="DDF35" s="66"/>
      <c r="DDG35" s="66"/>
      <c r="DDH35" s="67"/>
      <c r="DDI35" s="65"/>
      <c r="DDJ35" s="66"/>
      <c r="DDK35" s="66"/>
      <c r="DDL35" s="67"/>
      <c r="DDM35" s="65"/>
      <c r="DDN35" s="66"/>
      <c r="DDO35" s="66"/>
      <c r="DDP35" s="67"/>
      <c r="DDQ35" s="65"/>
      <c r="DDR35" s="66"/>
      <c r="DDS35" s="66"/>
      <c r="DDT35" s="67"/>
      <c r="DDU35" s="65"/>
      <c r="DDV35" s="66"/>
      <c r="DDW35" s="66"/>
      <c r="DDX35" s="67"/>
      <c r="DDY35" s="65"/>
      <c r="DDZ35" s="66"/>
      <c r="DEA35" s="66"/>
      <c r="DEB35" s="67"/>
      <c r="DEC35" s="65"/>
      <c r="DED35" s="66"/>
      <c r="DEE35" s="66"/>
      <c r="DEF35" s="67"/>
      <c r="DEG35" s="65"/>
      <c r="DEH35" s="66"/>
      <c r="DEI35" s="66"/>
      <c r="DEJ35" s="67"/>
      <c r="DEK35" s="65"/>
      <c r="DEL35" s="66"/>
      <c r="DEM35" s="66"/>
      <c r="DEN35" s="67"/>
      <c r="DEO35" s="65"/>
      <c r="DEP35" s="66"/>
      <c r="DEQ35" s="66"/>
      <c r="DER35" s="67"/>
      <c r="DES35" s="65"/>
      <c r="DET35" s="66"/>
      <c r="DEU35" s="66"/>
      <c r="DEV35" s="67"/>
      <c r="DEW35" s="65"/>
      <c r="DEX35" s="66"/>
      <c r="DEY35" s="66"/>
      <c r="DEZ35" s="67"/>
      <c r="DFA35" s="65"/>
      <c r="DFB35" s="66"/>
      <c r="DFC35" s="66"/>
      <c r="DFD35" s="67"/>
      <c r="DFE35" s="65"/>
      <c r="DFF35" s="66"/>
      <c r="DFG35" s="66"/>
      <c r="DFH35" s="67"/>
      <c r="DFI35" s="65"/>
      <c r="DFJ35" s="66"/>
      <c r="DFK35" s="66"/>
      <c r="DFL35" s="67"/>
      <c r="DFM35" s="65"/>
      <c r="DFN35" s="66"/>
      <c r="DFO35" s="66"/>
      <c r="DFP35" s="67"/>
      <c r="DFQ35" s="65"/>
      <c r="DFR35" s="66"/>
      <c r="DFS35" s="66"/>
      <c r="DFT35" s="67"/>
      <c r="DFU35" s="65"/>
      <c r="DFV35" s="66"/>
      <c r="DFW35" s="66"/>
      <c r="DFX35" s="67"/>
      <c r="DFY35" s="65"/>
      <c r="DFZ35" s="66"/>
      <c r="DGA35" s="66"/>
      <c r="DGB35" s="67"/>
      <c r="DGC35" s="65"/>
      <c r="DGD35" s="66"/>
      <c r="DGE35" s="66"/>
      <c r="DGF35" s="67"/>
      <c r="DGG35" s="65"/>
      <c r="DGH35" s="66"/>
      <c r="DGI35" s="66"/>
      <c r="DGJ35" s="67"/>
      <c r="DGK35" s="65"/>
      <c r="DGL35" s="66"/>
      <c r="DGM35" s="66"/>
      <c r="DGN35" s="67"/>
      <c r="DGO35" s="65"/>
      <c r="DGP35" s="66"/>
      <c r="DGQ35" s="66"/>
      <c r="DGR35" s="67"/>
      <c r="DGS35" s="65"/>
      <c r="DGT35" s="66"/>
      <c r="DGU35" s="66"/>
      <c r="DGV35" s="67"/>
      <c r="DGW35" s="65"/>
      <c r="DGX35" s="66"/>
      <c r="DGY35" s="66"/>
      <c r="DGZ35" s="67"/>
      <c r="DHA35" s="65"/>
      <c r="DHB35" s="66"/>
      <c r="DHC35" s="66"/>
      <c r="DHD35" s="67"/>
      <c r="DHE35" s="65"/>
      <c r="DHF35" s="66"/>
      <c r="DHG35" s="66"/>
      <c r="DHH35" s="67"/>
      <c r="DHI35" s="65"/>
      <c r="DHJ35" s="66"/>
      <c r="DHK35" s="66"/>
      <c r="DHL35" s="67"/>
      <c r="DHM35" s="65"/>
      <c r="DHN35" s="66"/>
      <c r="DHO35" s="66"/>
      <c r="DHP35" s="67"/>
      <c r="DHQ35" s="65"/>
      <c r="DHR35" s="66"/>
      <c r="DHS35" s="66"/>
      <c r="DHT35" s="67"/>
      <c r="DHU35" s="65"/>
      <c r="DHV35" s="66"/>
      <c r="DHW35" s="66"/>
      <c r="DHX35" s="67"/>
      <c r="DHY35" s="65"/>
      <c r="DHZ35" s="66"/>
      <c r="DIA35" s="66"/>
      <c r="DIB35" s="67"/>
      <c r="DIC35" s="65"/>
      <c r="DID35" s="66"/>
      <c r="DIE35" s="66"/>
      <c r="DIF35" s="67"/>
      <c r="DIG35" s="65"/>
      <c r="DIH35" s="66"/>
      <c r="DII35" s="66"/>
      <c r="DIJ35" s="67"/>
      <c r="DIK35" s="65"/>
      <c r="DIL35" s="66"/>
      <c r="DIM35" s="66"/>
      <c r="DIN35" s="67"/>
      <c r="DIO35" s="65"/>
      <c r="DIP35" s="66"/>
      <c r="DIQ35" s="66"/>
      <c r="DIR35" s="67"/>
      <c r="DIS35" s="65"/>
      <c r="DIT35" s="66"/>
      <c r="DIU35" s="66"/>
      <c r="DIV35" s="67"/>
      <c r="DIW35" s="65"/>
      <c r="DIX35" s="66"/>
      <c r="DIY35" s="66"/>
      <c r="DIZ35" s="67"/>
      <c r="DJA35" s="65"/>
      <c r="DJB35" s="66"/>
      <c r="DJC35" s="66"/>
      <c r="DJD35" s="67"/>
      <c r="DJE35" s="65"/>
      <c r="DJF35" s="66"/>
      <c r="DJG35" s="66"/>
      <c r="DJH35" s="67"/>
      <c r="DJI35" s="65"/>
      <c r="DJJ35" s="66"/>
      <c r="DJK35" s="66"/>
      <c r="DJL35" s="67"/>
      <c r="DJM35" s="65"/>
      <c r="DJN35" s="66"/>
      <c r="DJO35" s="66"/>
      <c r="DJP35" s="67"/>
      <c r="DJQ35" s="65"/>
      <c r="DJR35" s="66"/>
      <c r="DJS35" s="66"/>
      <c r="DJT35" s="67"/>
      <c r="DJU35" s="65"/>
      <c r="DJV35" s="66"/>
      <c r="DJW35" s="66"/>
      <c r="DJX35" s="67"/>
      <c r="DJY35" s="65"/>
      <c r="DJZ35" s="66"/>
      <c r="DKA35" s="66"/>
      <c r="DKB35" s="67"/>
      <c r="DKC35" s="65"/>
      <c r="DKD35" s="66"/>
      <c r="DKE35" s="66"/>
      <c r="DKF35" s="67"/>
      <c r="DKG35" s="65"/>
      <c r="DKH35" s="66"/>
      <c r="DKI35" s="66"/>
      <c r="DKJ35" s="67"/>
      <c r="DKK35" s="65"/>
      <c r="DKL35" s="66"/>
      <c r="DKM35" s="66"/>
      <c r="DKN35" s="67"/>
      <c r="DKO35" s="65"/>
      <c r="DKP35" s="66"/>
      <c r="DKQ35" s="66"/>
      <c r="DKR35" s="67"/>
      <c r="DKS35" s="65"/>
      <c r="DKT35" s="66"/>
      <c r="DKU35" s="66"/>
      <c r="DKV35" s="67"/>
      <c r="DKW35" s="65"/>
      <c r="DKX35" s="66"/>
      <c r="DKY35" s="66"/>
      <c r="DKZ35" s="67"/>
      <c r="DLA35" s="65"/>
      <c r="DLB35" s="66"/>
      <c r="DLC35" s="66"/>
      <c r="DLD35" s="67"/>
      <c r="DLE35" s="65"/>
      <c r="DLF35" s="66"/>
      <c r="DLG35" s="66"/>
      <c r="DLH35" s="67"/>
      <c r="DLI35" s="65"/>
      <c r="DLJ35" s="66"/>
      <c r="DLK35" s="66"/>
      <c r="DLL35" s="67"/>
      <c r="DLM35" s="65"/>
      <c r="DLN35" s="66"/>
      <c r="DLO35" s="66"/>
      <c r="DLP35" s="67"/>
      <c r="DLQ35" s="65"/>
      <c r="DLR35" s="66"/>
      <c r="DLS35" s="66"/>
      <c r="DLT35" s="67"/>
      <c r="DLU35" s="65"/>
      <c r="DLV35" s="66"/>
      <c r="DLW35" s="66"/>
      <c r="DLX35" s="67"/>
      <c r="DLY35" s="65"/>
      <c r="DLZ35" s="66"/>
      <c r="DMA35" s="66"/>
      <c r="DMB35" s="67"/>
      <c r="DMC35" s="65"/>
      <c r="DMD35" s="66"/>
      <c r="DME35" s="66"/>
      <c r="DMF35" s="67"/>
      <c r="DMG35" s="65"/>
      <c r="DMH35" s="66"/>
      <c r="DMI35" s="66"/>
      <c r="DMJ35" s="67"/>
      <c r="DMK35" s="65"/>
      <c r="DML35" s="66"/>
      <c r="DMM35" s="66"/>
      <c r="DMN35" s="67"/>
      <c r="DMO35" s="65"/>
      <c r="DMP35" s="66"/>
      <c r="DMQ35" s="66"/>
      <c r="DMR35" s="67"/>
      <c r="DMS35" s="65"/>
      <c r="DMT35" s="66"/>
      <c r="DMU35" s="66"/>
      <c r="DMV35" s="67"/>
      <c r="DMW35" s="65"/>
      <c r="DMX35" s="66"/>
      <c r="DMY35" s="66"/>
      <c r="DMZ35" s="67"/>
      <c r="DNA35" s="65"/>
      <c r="DNB35" s="66"/>
      <c r="DNC35" s="66"/>
      <c r="DND35" s="67"/>
      <c r="DNE35" s="65"/>
      <c r="DNF35" s="66"/>
      <c r="DNG35" s="66"/>
      <c r="DNH35" s="67"/>
      <c r="DNI35" s="65"/>
      <c r="DNJ35" s="66"/>
      <c r="DNK35" s="66"/>
      <c r="DNL35" s="67"/>
      <c r="DNM35" s="65"/>
      <c r="DNN35" s="66"/>
      <c r="DNO35" s="66"/>
      <c r="DNP35" s="67"/>
      <c r="DNQ35" s="65"/>
      <c r="DNR35" s="66"/>
      <c r="DNS35" s="66"/>
      <c r="DNT35" s="67"/>
      <c r="DNU35" s="65"/>
      <c r="DNV35" s="66"/>
      <c r="DNW35" s="66"/>
      <c r="DNX35" s="67"/>
      <c r="DNY35" s="65"/>
      <c r="DNZ35" s="66"/>
      <c r="DOA35" s="66"/>
      <c r="DOB35" s="67"/>
      <c r="DOC35" s="65"/>
      <c r="DOD35" s="66"/>
      <c r="DOE35" s="66"/>
      <c r="DOF35" s="67"/>
      <c r="DOG35" s="65"/>
      <c r="DOH35" s="66"/>
      <c r="DOI35" s="66"/>
      <c r="DOJ35" s="67"/>
      <c r="DOK35" s="65"/>
      <c r="DOL35" s="66"/>
      <c r="DOM35" s="66"/>
      <c r="DON35" s="67"/>
      <c r="DOO35" s="65"/>
      <c r="DOP35" s="66"/>
      <c r="DOQ35" s="66"/>
      <c r="DOR35" s="67"/>
      <c r="DOS35" s="65"/>
      <c r="DOT35" s="66"/>
      <c r="DOU35" s="66"/>
      <c r="DOV35" s="67"/>
      <c r="DOW35" s="65"/>
      <c r="DOX35" s="66"/>
      <c r="DOY35" s="66"/>
      <c r="DOZ35" s="67"/>
      <c r="DPA35" s="65"/>
      <c r="DPB35" s="66"/>
      <c r="DPC35" s="66"/>
      <c r="DPD35" s="67"/>
      <c r="DPE35" s="65"/>
      <c r="DPF35" s="66"/>
      <c r="DPG35" s="66"/>
      <c r="DPH35" s="67"/>
      <c r="DPI35" s="65"/>
      <c r="DPJ35" s="66"/>
      <c r="DPK35" s="66"/>
      <c r="DPL35" s="67"/>
      <c r="DPM35" s="65"/>
      <c r="DPN35" s="66"/>
      <c r="DPO35" s="66"/>
      <c r="DPP35" s="67"/>
      <c r="DPQ35" s="65"/>
      <c r="DPR35" s="66"/>
      <c r="DPS35" s="66"/>
      <c r="DPT35" s="67"/>
      <c r="DPU35" s="65"/>
      <c r="DPV35" s="66"/>
      <c r="DPW35" s="66"/>
      <c r="DPX35" s="67"/>
      <c r="DPY35" s="65"/>
      <c r="DPZ35" s="66"/>
      <c r="DQA35" s="66"/>
      <c r="DQB35" s="67"/>
      <c r="DQC35" s="65"/>
      <c r="DQD35" s="66"/>
      <c r="DQE35" s="66"/>
      <c r="DQF35" s="67"/>
      <c r="DQG35" s="65"/>
      <c r="DQH35" s="66"/>
      <c r="DQI35" s="66"/>
      <c r="DQJ35" s="67"/>
      <c r="DQK35" s="65"/>
      <c r="DQL35" s="66"/>
      <c r="DQM35" s="66"/>
      <c r="DQN35" s="67"/>
      <c r="DQO35" s="65"/>
      <c r="DQP35" s="66"/>
      <c r="DQQ35" s="66"/>
      <c r="DQR35" s="67"/>
      <c r="DQS35" s="65"/>
      <c r="DQT35" s="66"/>
      <c r="DQU35" s="66"/>
      <c r="DQV35" s="67"/>
      <c r="DQW35" s="65"/>
      <c r="DQX35" s="66"/>
      <c r="DQY35" s="66"/>
      <c r="DQZ35" s="67"/>
      <c r="DRA35" s="65"/>
      <c r="DRB35" s="66"/>
      <c r="DRC35" s="66"/>
      <c r="DRD35" s="67"/>
      <c r="DRE35" s="65"/>
      <c r="DRF35" s="66"/>
      <c r="DRG35" s="66"/>
      <c r="DRH35" s="67"/>
      <c r="DRI35" s="65"/>
      <c r="DRJ35" s="66"/>
      <c r="DRK35" s="66"/>
      <c r="DRL35" s="67"/>
      <c r="DRM35" s="65"/>
      <c r="DRN35" s="66"/>
      <c r="DRO35" s="66"/>
      <c r="DRP35" s="67"/>
      <c r="DRQ35" s="65"/>
      <c r="DRR35" s="66"/>
      <c r="DRS35" s="66"/>
      <c r="DRT35" s="67"/>
      <c r="DRU35" s="65"/>
      <c r="DRV35" s="66"/>
      <c r="DRW35" s="66"/>
      <c r="DRX35" s="67"/>
      <c r="DRY35" s="65"/>
      <c r="DRZ35" s="66"/>
      <c r="DSA35" s="66"/>
      <c r="DSB35" s="67"/>
      <c r="DSC35" s="65"/>
      <c r="DSD35" s="66"/>
      <c r="DSE35" s="66"/>
      <c r="DSF35" s="67"/>
      <c r="DSG35" s="65"/>
      <c r="DSH35" s="66"/>
      <c r="DSI35" s="66"/>
      <c r="DSJ35" s="67"/>
      <c r="DSK35" s="65"/>
      <c r="DSL35" s="66"/>
      <c r="DSM35" s="66"/>
      <c r="DSN35" s="67"/>
      <c r="DSO35" s="65"/>
      <c r="DSP35" s="66"/>
      <c r="DSQ35" s="66"/>
      <c r="DSR35" s="67"/>
      <c r="DSS35" s="65"/>
      <c r="DST35" s="66"/>
      <c r="DSU35" s="66"/>
      <c r="DSV35" s="67"/>
      <c r="DSW35" s="65"/>
      <c r="DSX35" s="66"/>
      <c r="DSY35" s="66"/>
      <c r="DSZ35" s="67"/>
      <c r="DTA35" s="65"/>
      <c r="DTB35" s="66"/>
      <c r="DTC35" s="66"/>
      <c r="DTD35" s="67"/>
      <c r="DTE35" s="65"/>
      <c r="DTF35" s="66"/>
      <c r="DTG35" s="66"/>
      <c r="DTH35" s="67"/>
      <c r="DTI35" s="65"/>
      <c r="DTJ35" s="66"/>
      <c r="DTK35" s="66"/>
      <c r="DTL35" s="67"/>
      <c r="DTM35" s="65"/>
      <c r="DTN35" s="66"/>
      <c r="DTO35" s="66"/>
      <c r="DTP35" s="67"/>
      <c r="DTQ35" s="65"/>
      <c r="DTR35" s="66"/>
      <c r="DTS35" s="66"/>
      <c r="DTT35" s="67"/>
      <c r="DTU35" s="65"/>
      <c r="DTV35" s="66"/>
      <c r="DTW35" s="66"/>
      <c r="DTX35" s="67"/>
      <c r="DTY35" s="65"/>
      <c r="DTZ35" s="66"/>
      <c r="DUA35" s="66"/>
      <c r="DUB35" s="67"/>
      <c r="DUC35" s="65"/>
      <c r="DUD35" s="66"/>
      <c r="DUE35" s="66"/>
      <c r="DUF35" s="67"/>
      <c r="DUG35" s="65"/>
      <c r="DUH35" s="66"/>
      <c r="DUI35" s="66"/>
      <c r="DUJ35" s="67"/>
      <c r="DUK35" s="65"/>
      <c r="DUL35" s="66"/>
      <c r="DUM35" s="66"/>
      <c r="DUN35" s="67"/>
      <c r="DUO35" s="65"/>
      <c r="DUP35" s="66"/>
      <c r="DUQ35" s="66"/>
      <c r="DUR35" s="67"/>
      <c r="DUS35" s="65"/>
      <c r="DUT35" s="66"/>
      <c r="DUU35" s="66"/>
      <c r="DUV35" s="67"/>
      <c r="DUW35" s="65"/>
      <c r="DUX35" s="66"/>
      <c r="DUY35" s="66"/>
      <c r="DUZ35" s="67"/>
      <c r="DVA35" s="65"/>
      <c r="DVB35" s="66"/>
      <c r="DVC35" s="66"/>
      <c r="DVD35" s="67"/>
      <c r="DVE35" s="65"/>
      <c r="DVF35" s="66"/>
      <c r="DVG35" s="66"/>
      <c r="DVH35" s="67"/>
      <c r="DVI35" s="65"/>
      <c r="DVJ35" s="66"/>
      <c r="DVK35" s="66"/>
      <c r="DVL35" s="67"/>
      <c r="DVM35" s="65"/>
      <c r="DVN35" s="66"/>
      <c r="DVO35" s="66"/>
      <c r="DVP35" s="67"/>
      <c r="DVQ35" s="65"/>
      <c r="DVR35" s="66"/>
      <c r="DVS35" s="66"/>
      <c r="DVT35" s="67"/>
      <c r="DVU35" s="65"/>
      <c r="DVV35" s="66"/>
      <c r="DVW35" s="66"/>
      <c r="DVX35" s="67"/>
      <c r="DVY35" s="65"/>
      <c r="DVZ35" s="66"/>
      <c r="DWA35" s="66"/>
      <c r="DWB35" s="67"/>
      <c r="DWC35" s="65"/>
      <c r="DWD35" s="66"/>
      <c r="DWE35" s="66"/>
      <c r="DWF35" s="67"/>
      <c r="DWG35" s="65"/>
      <c r="DWH35" s="66"/>
      <c r="DWI35" s="66"/>
      <c r="DWJ35" s="67"/>
      <c r="DWK35" s="65"/>
      <c r="DWL35" s="66"/>
      <c r="DWM35" s="66"/>
      <c r="DWN35" s="67"/>
      <c r="DWO35" s="65"/>
      <c r="DWP35" s="66"/>
      <c r="DWQ35" s="66"/>
      <c r="DWR35" s="67"/>
      <c r="DWS35" s="65"/>
      <c r="DWT35" s="66"/>
      <c r="DWU35" s="66"/>
      <c r="DWV35" s="67"/>
      <c r="DWW35" s="65"/>
      <c r="DWX35" s="66"/>
      <c r="DWY35" s="66"/>
      <c r="DWZ35" s="67"/>
      <c r="DXA35" s="65"/>
      <c r="DXB35" s="66"/>
      <c r="DXC35" s="66"/>
      <c r="DXD35" s="67"/>
      <c r="DXE35" s="65"/>
      <c r="DXF35" s="66"/>
      <c r="DXG35" s="66"/>
      <c r="DXH35" s="67"/>
      <c r="DXI35" s="65"/>
      <c r="DXJ35" s="66"/>
      <c r="DXK35" s="66"/>
      <c r="DXL35" s="67"/>
      <c r="DXM35" s="65"/>
      <c r="DXN35" s="66"/>
      <c r="DXO35" s="66"/>
      <c r="DXP35" s="67"/>
      <c r="DXQ35" s="65"/>
      <c r="DXR35" s="66"/>
      <c r="DXS35" s="66"/>
      <c r="DXT35" s="67"/>
      <c r="DXU35" s="65"/>
      <c r="DXV35" s="66"/>
      <c r="DXW35" s="66"/>
      <c r="DXX35" s="67"/>
      <c r="DXY35" s="65"/>
      <c r="DXZ35" s="66"/>
      <c r="DYA35" s="66"/>
      <c r="DYB35" s="67"/>
      <c r="DYC35" s="65"/>
      <c r="DYD35" s="66"/>
      <c r="DYE35" s="66"/>
      <c r="DYF35" s="67"/>
      <c r="DYG35" s="65"/>
      <c r="DYH35" s="66"/>
      <c r="DYI35" s="66"/>
      <c r="DYJ35" s="67"/>
      <c r="DYK35" s="65"/>
      <c r="DYL35" s="66"/>
      <c r="DYM35" s="66"/>
      <c r="DYN35" s="67"/>
      <c r="DYO35" s="65"/>
      <c r="DYP35" s="66"/>
      <c r="DYQ35" s="66"/>
      <c r="DYR35" s="67"/>
      <c r="DYS35" s="65"/>
      <c r="DYT35" s="66"/>
      <c r="DYU35" s="66"/>
      <c r="DYV35" s="67"/>
      <c r="DYW35" s="65"/>
      <c r="DYX35" s="66"/>
      <c r="DYY35" s="66"/>
      <c r="DYZ35" s="67"/>
      <c r="DZA35" s="65"/>
      <c r="DZB35" s="66"/>
      <c r="DZC35" s="66"/>
      <c r="DZD35" s="67"/>
      <c r="DZE35" s="65"/>
      <c r="DZF35" s="66"/>
      <c r="DZG35" s="66"/>
      <c r="DZH35" s="67"/>
      <c r="DZI35" s="65"/>
      <c r="DZJ35" s="66"/>
      <c r="DZK35" s="66"/>
      <c r="DZL35" s="67"/>
      <c r="DZM35" s="65"/>
      <c r="DZN35" s="66"/>
      <c r="DZO35" s="66"/>
      <c r="DZP35" s="67"/>
      <c r="DZQ35" s="65"/>
      <c r="DZR35" s="66"/>
      <c r="DZS35" s="66"/>
      <c r="DZT35" s="67"/>
      <c r="DZU35" s="65"/>
      <c r="DZV35" s="66"/>
      <c r="DZW35" s="66"/>
      <c r="DZX35" s="67"/>
      <c r="DZY35" s="65"/>
      <c r="DZZ35" s="66"/>
      <c r="EAA35" s="66"/>
      <c r="EAB35" s="67"/>
      <c r="EAC35" s="65"/>
      <c r="EAD35" s="66"/>
      <c r="EAE35" s="66"/>
      <c r="EAF35" s="67"/>
      <c r="EAG35" s="65"/>
      <c r="EAH35" s="66"/>
      <c r="EAI35" s="66"/>
      <c r="EAJ35" s="67"/>
      <c r="EAK35" s="65"/>
      <c r="EAL35" s="66"/>
      <c r="EAM35" s="66"/>
      <c r="EAN35" s="67"/>
      <c r="EAO35" s="65"/>
      <c r="EAP35" s="66"/>
      <c r="EAQ35" s="66"/>
      <c r="EAR35" s="67"/>
      <c r="EAS35" s="65"/>
      <c r="EAT35" s="66"/>
      <c r="EAU35" s="66"/>
      <c r="EAV35" s="67"/>
      <c r="EAW35" s="65"/>
      <c r="EAX35" s="66"/>
      <c r="EAY35" s="66"/>
      <c r="EAZ35" s="67"/>
      <c r="EBA35" s="65"/>
      <c r="EBB35" s="66"/>
      <c r="EBC35" s="66"/>
      <c r="EBD35" s="67"/>
      <c r="EBE35" s="65"/>
      <c r="EBF35" s="66"/>
      <c r="EBG35" s="66"/>
      <c r="EBH35" s="67"/>
      <c r="EBI35" s="65"/>
      <c r="EBJ35" s="66"/>
      <c r="EBK35" s="66"/>
      <c r="EBL35" s="67"/>
      <c r="EBM35" s="65"/>
      <c r="EBN35" s="66"/>
      <c r="EBO35" s="66"/>
      <c r="EBP35" s="67"/>
      <c r="EBQ35" s="65"/>
      <c r="EBR35" s="66"/>
      <c r="EBS35" s="66"/>
      <c r="EBT35" s="67"/>
      <c r="EBU35" s="65"/>
      <c r="EBV35" s="66"/>
      <c r="EBW35" s="66"/>
      <c r="EBX35" s="67"/>
      <c r="EBY35" s="65"/>
      <c r="EBZ35" s="66"/>
      <c r="ECA35" s="66"/>
      <c r="ECB35" s="67"/>
      <c r="ECC35" s="65"/>
      <c r="ECD35" s="66"/>
      <c r="ECE35" s="66"/>
      <c r="ECF35" s="67"/>
      <c r="ECG35" s="65"/>
      <c r="ECH35" s="66"/>
      <c r="ECI35" s="66"/>
      <c r="ECJ35" s="67"/>
      <c r="ECK35" s="65"/>
      <c r="ECL35" s="66"/>
      <c r="ECM35" s="66"/>
      <c r="ECN35" s="67"/>
      <c r="ECO35" s="65"/>
      <c r="ECP35" s="66"/>
      <c r="ECQ35" s="66"/>
      <c r="ECR35" s="67"/>
      <c r="ECS35" s="65"/>
      <c r="ECT35" s="66"/>
      <c r="ECU35" s="66"/>
      <c r="ECV35" s="67"/>
      <c r="ECW35" s="65"/>
      <c r="ECX35" s="66"/>
      <c r="ECY35" s="66"/>
      <c r="ECZ35" s="67"/>
      <c r="EDA35" s="65"/>
      <c r="EDB35" s="66"/>
      <c r="EDC35" s="66"/>
      <c r="EDD35" s="67"/>
      <c r="EDE35" s="65"/>
      <c r="EDF35" s="66"/>
      <c r="EDG35" s="66"/>
      <c r="EDH35" s="67"/>
      <c r="EDI35" s="65"/>
      <c r="EDJ35" s="66"/>
      <c r="EDK35" s="66"/>
      <c r="EDL35" s="67"/>
      <c r="EDM35" s="65"/>
      <c r="EDN35" s="66"/>
      <c r="EDO35" s="66"/>
      <c r="EDP35" s="67"/>
      <c r="EDQ35" s="65"/>
      <c r="EDR35" s="66"/>
      <c r="EDS35" s="66"/>
      <c r="EDT35" s="67"/>
      <c r="EDU35" s="65"/>
      <c r="EDV35" s="66"/>
      <c r="EDW35" s="66"/>
      <c r="EDX35" s="67"/>
      <c r="EDY35" s="65"/>
      <c r="EDZ35" s="66"/>
      <c r="EEA35" s="66"/>
      <c r="EEB35" s="67"/>
      <c r="EEC35" s="65"/>
      <c r="EED35" s="66"/>
      <c r="EEE35" s="66"/>
      <c r="EEF35" s="67"/>
      <c r="EEG35" s="65"/>
      <c r="EEH35" s="66"/>
      <c r="EEI35" s="66"/>
      <c r="EEJ35" s="67"/>
      <c r="EEK35" s="65"/>
      <c r="EEL35" s="66"/>
      <c r="EEM35" s="66"/>
      <c r="EEN35" s="67"/>
      <c r="EEO35" s="65"/>
      <c r="EEP35" s="66"/>
      <c r="EEQ35" s="66"/>
      <c r="EER35" s="67"/>
      <c r="EES35" s="65"/>
      <c r="EET35" s="66"/>
      <c r="EEU35" s="66"/>
      <c r="EEV35" s="67"/>
      <c r="EEW35" s="65"/>
      <c r="EEX35" s="66"/>
      <c r="EEY35" s="66"/>
      <c r="EEZ35" s="67"/>
      <c r="EFA35" s="65"/>
      <c r="EFB35" s="66"/>
      <c r="EFC35" s="66"/>
      <c r="EFD35" s="67"/>
      <c r="EFE35" s="65"/>
      <c r="EFF35" s="66"/>
      <c r="EFG35" s="66"/>
      <c r="EFH35" s="67"/>
      <c r="EFI35" s="65"/>
      <c r="EFJ35" s="66"/>
      <c r="EFK35" s="66"/>
      <c r="EFL35" s="67"/>
      <c r="EFM35" s="65"/>
      <c r="EFN35" s="66"/>
      <c r="EFO35" s="66"/>
      <c r="EFP35" s="67"/>
      <c r="EFQ35" s="65"/>
      <c r="EFR35" s="66"/>
      <c r="EFS35" s="66"/>
      <c r="EFT35" s="67"/>
      <c r="EFU35" s="65"/>
      <c r="EFV35" s="66"/>
      <c r="EFW35" s="66"/>
      <c r="EFX35" s="67"/>
      <c r="EFY35" s="65"/>
      <c r="EFZ35" s="66"/>
      <c r="EGA35" s="66"/>
      <c r="EGB35" s="67"/>
      <c r="EGC35" s="65"/>
      <c r="EGD35" s="66"/>
      <c r="EGE35" s="66"/>
      <c r="EGF35" s="67"/>
      <c r="EGG35" s="65"/>
      <c r="EGH35" s="66"/>
      <c r="EGI35" s="66"/>
      <c r="EGJ35" s="67"/>
      <c r="EGK35" s="65"/>
      <c r="EGL35" s="66"/>
      <c r="EGM35" s="66"/>
      <c r="EGN35" s="67"/>
      <c r="EGO35" s="65"/>
      <c r="EGP35" s="66"/>
      <c r="EGQ35" s="66"/>
      <c r="EGR35" s="67"/>
      <c r="EGS35" s="65"/>
      <c r="EGT35" s="66"/>
      <c r="EGU35" s="66"/>
      <c r="EGV35" s="67"/>
      <c r="EGW35" s="65"/>
      <c r="EGX35" s="66"/>
      <c r="EGY35" s="66"/>
      <c r="EGZ35" s="67"/>
      <c r="EHA35" s="65"/>
      <c r="EHB35" s="66"/>
      <c r="EHC35" s="66"/>
      <c r="EHD35" s="67"/>
      <c r="EHE35" s="65"/>
      <c r="EHF35" s="66"/>
      <c r="EHG35" s="66"/>
      <c r="EHH35" s="67"/>
      <c r="EHI35" s="65"/>
      <c r="EHJ35" s="66"/>
      <c r="EHK35" s="66"/>
      <c r="EHL35" s="67"/>
      <c r="EHM35" s="65"/>
      <c r="EHN35" s="66"/>
      <c r="EHO35" s="66"/>
      <c r="EHP35" s="67"/>
      <c r="EHQ35" s="65"/>
      <c r="EHR35" s="66"/>
      <c r="EHS35" s="66"/>
      <c r="EHT35" s="67"/>
      <c r="EHU35" s="65"/>
      <c r="EHV35" s="66"/>
      <c r="EHW35" s="66"/>
      <c r="EHX35" s="67"/>
      <c r="EHY35" s="65"/>
      <c r="EHZ35" s="66"/>
      <c r="EIA35" s="66"/>
      <c r="EIB35" s="67"/>
      <c r="EIC35" s="65"/>
      <c r="EID35" s="66"/>
      <c r="EIE35" s="66"/>
      <c r="EIF35" s="67"/>
      <c r="EIG35" s="65"/>
      <c r="EIH35" s="66"/>
      <c r="EII35" s="66"/>
      <c r="EIJ35" s="67"/>
      <c r="EIK35" s="65"/>
      <c r="EIL35" s="66"/>
      <c r="EIM35" s="66"/>
      <c r="EIN35" s="67"/>
      <c r="EIO35" s="65"/>
      <c r="EIP35" s="66"/>
      <c r="EIQ35" s="66"/>
      <c r="EIR35" s="67"/>
      <c r="EIS35" s="65"/>
      <c r="EIT35" s="66"/>
      <c r="EIU35" s="66"/>
      <c r="EIV35" s="67"/>
      <c r="EIW35" s="65"/>
      <c r="EIX35" s="66"/>
      <c r="EIY35" s="66"/>
      <c r="EIZ35" s="67"/>
      <c r="EJA35" s="65"/>
      <c r="EJB35" s="66"/>
      <c r="EJC35" s="66"/>
      <c r="EJD35" s="67"/>
      <c r="EJE35" s="65"/>
      <c r="EJF35" s="66"/>
      <c r="EJG35" s="66"/>
      <c r="EJH35" s="67"/>
      <c r="EJI35" s="65"/>
      <c r="EJJ35" s="66"/>
      <c r="EJK35" s="66"/>
      <c r="EJL35" s="67"/>
      <c r="EJM35" s="65"/>
      <c r="EJN35" s="66"/>
      <c r="EJO35" s="66"/>
      <c r="EJP35" s="67"/>
      <c r="EJQ35" s="65"/>
      <c r="EJR35" s="66"/>
      <c r="EJS35" s="66"/>
      <c r="EJT35" s="67"/>
      <c r="EJU35" s="65"/>
      <c r="EJV35" s="66"/>
      <c r="EJW35" s="66"/>
      <c r="EJX35" s="67"/>
      <c r="EJY35" s="65"/>
      <c r="EJZ35" s="66"/>
      <c r="EKA35" s="66"/>
      <c r="EKB35" s="67"/>
      <c r="EKC35" s="65"/>
      <c r="EKD35" s="66"/>
      <c r="EKE35" s="66"/>
      <c r="EKF35" s="67"/>
      <c r="EKG35" s="65"/>
      <c r="EKH35" s="66"/>
      <c r="EKI35" s="66"/>
      <c r="EKJ35" s="67"/>
      <c r="EKK35" s="65"/>
      <c r="EKL35" s="66"/>
      <c r="EKM35" s="66"/>
      <c r="EKN35" s="67"/>
      <c r="EKO35" s="65"/>
      <c r="EKP35" s="66"/>
      <c r="EKQ35" s="66"/>
      <c r="EKR35" s="67"/>
      <c r="EKS35" s="65"/>
      <c r="EKT35" s="66"/>
      <c r="EKU35" s="66"/>
      <c r="EKV35" s="67"/>
      <c r="EKW35" s="65"/>
      <c r="EKX35" s="66"/>
      <c r="EKY35" s="66"/>
      <c r="EKZ35" s="67"/>
      <c r="ELA35" s="65"/>
      <c r="ELB35" s="66"/>
      <c r="ELC35" s="66"/>
      <c r="ELD35" s="67"/>
      <c r="ELE35" s="65"/>
      <c r="ELF35" s="66"/>
      <c r="ELG35" s="66"/>
      <c r="ELH35" s="67"/>
      <c r="ELI35" s="65"/>
      <c r="ELJ35" s="66"/>
      <c r="ELK35" s="66"/>
      <c r="ELL35" s="67"/>
      <c r="ELM35" s="65"/>
      <c r="ELN35" s="66"/>
      <c r="ELO35" s="66"/>
      <c r="ELP35" s="67"/>
      <c r="ELQ35" s="65"/>
      <c r="ELR35" s="66"/>
      <c r="ELS35" s="66"/>
      <c r="ELT35" s="67"/>
      <c r="ELU35" s="65"/>
      <c r="ELV35" s="66"/>
      <c r="ELW35" s="66"/>
      <c r="ELX35" s="67"/>
      <c r="ELY35" s="65"/>
      <c r="ELZ35" s="66"/>
      <c r="EMA35" s="66"/>
      <c r="EMB35" s="67"/>
      <c r="EMC35" s="65"/>
      <c r="EMD35" s="66"/>
      <c r="EME35" s="66"/>
      <c r="EMF35" s="67"/>
      <c r="EMG35" s="65"/>
      <c r="EMH35" s="66"/>
      <c r="EMI35" s="66"/>
      <c r="EMJ35" s="67"/>
      <c r="EMK35" s="65"/>
      <c r="EML35" s="66"/>
      <c r="EMM35" s="66"/>
      <c r="EMN35" s="67"/>
      <c r="EMO35" s="65"/>
      <c r="EMP35" s="66"/>
      <c r="EMQ35" s="66"/>
      <c r="EMR35" s="67"/>
      <c r="EMS35" s="65"/>
      <c r="EMT35" s="66"/>
      <c r="EMU35" s="66"/>
      <c r="EMV35" s="67"/>
      <c r="EMW35" s="65"/>
      <c r="EMX35" s="66"/>
      <c r="EMY35" s="66"/>
      <c r="EMZ35" s="67"/>
      <c r="ENA35" s="65"/>
      <c r="ENB35" s="66"/>
      <c r="ENC35" s="66"/>
      <c r="END35" s="67"/>
      <c r="ENE35" s="65"/>
      <c r="ENF35" s="66"/>
      <c r="ENG35" s="66"/>
      <c r="ENH35" s="67"/>
      <c r="ENI35" s="65"/>
      <c r="ENJ35" s="66"/>
      <c r="ENK35" s="66"/>
      <c r="ENL35" s="67"/>
      <c r="ENM35" s="65"/>
      <c r="ENN35" s="66"/>
      <c r="ENO35" s="66"/>
      <c r="ENP35" s="67"/>
      <c r="ENQ35" s="65"/>
      <c r="ENR35" s="66"/>
      <c r="ENS35" s="66"/>
      <c r="ENT35" s="67"/>
      <c r="ENU35" s="65"/>
      <c r="ENV35" s="66"/>
      <c r="ENW35" s="66"/>
      <c r="ENX35" s="67"/>
      <c r="ENY35" s="65"/>
      <c r="ENZ35" s="66"/>
      <c r="EOA35" s="66"/>
      <c r="EOB35" s="67"/>
      <c r="EOC35" s="65"/>
      <c r="EOD35" s="66"/>
      <c r="EOE35" s="66"/>
      <c r="EOF35" s="67"/>
      <c r="EOG35" s="65"/>
      <c r="EOH35" s="66"/>
      <c r="EOI35" s="66"/>
      <c r="EOJ35" s="67"/>
      <c r="EOK35" s="65"/>
      <c r="EOL35" s="66"/>
      <c r="EOM35" s="66"/>
      <c r="EON35" s="67"/>
      <c r="EOO35" s="65"/>
      <c r="EOP35" s="66"/>
      <c r="EOQ35" s="66"/>
      <c r="EOR35" s="67"/>
      <c r="EOS35" s="65"/>
      <c r="EOT35" s="66"/>
      <c r="EOU35" s="66"/>
      <c r="EOV35" s="67"/>
      <c r="EOW35" s="65"/>
      <c r="EOX35" s="66"/>
      <c r="EOY35" s="66"/>
      <c r="EOZ35" s="67"/>
      <c r="EPA35" s="65"/>
      <c r="EPB35" s="66"/>
      <c r="EPC35" s="66"/>
      <c r="EPD35" s="67"/>
      <c r="EPE35" s="65"/>
      <c r="EPF35" s="66"/>
      <c r="EPG35" s="66"/>
      <c r="EPH35" s="67"/>
      <c r="EPI35" s="65"/>
      <c r="EPJ35" s="66"/>
      <c r="EPK35" s="66"/>
      <c r="EPL35" s="67"/>
      <c r="EPM35" s="65"/>
      <c r="EPN35" s="66"/>
      <c r="EPO35" s="66"/>
      <c r="EPP35" s="67"/>
      <c r="EPQ35" s="65"/>
      <c r="EPR35" s="66"/>
      <c r="EPS35" s="66"/>
      <c r="EPT35" s="67"/>
      <c r="EPU35" s="65"/>
      <c r="EPV35" s="66"/>
      <c r="EPW35" s="66"/>
      <c r="EPX35" s="67"/>
      <c r="EPY35" s="65"/>
      <c r="EPZ35" s="66"/>
      <c r="EQA35" s="66"/>
      <c r="EQB35" s="67"/>
      <c r="EQC35" s="65"/>
      <c r="EQD35" s="66"/>
      <c r="EQE35" s="66"/>
      <c r="EQF35" s="67"/>
      <c r="EQG35" s="65"/>
      <c r="EQH35" s="66"/>
      <c r="EQI35" s="66"/>
      <c r="EQJ35" s="67"/>
      <c r="EQK35" s="65"/>
      <c r="EQL35" s="66"/>
      <c r="EQM35" s="66"/>
      <c r="EQN35" s="67"/>
      <c r="EQO35" s="65"/>
      <c r="EQP35" s="66"/>
      <c r="EQQ35" s="66"/>
      <c r="EQR35" s="67"/>
      <c r="EQS35" s="65"/>
      <c r="EQT35" s="66"/>
      <c r="EQU35" s="66"/>
      <c r="EQV35" s="67"/>
      <c r="EQW35" s="65"/>
      <c r="EQX35" s="66"/>
      <c r="EQY35" s="66"/>
      <c r="EQZ35" s="67"/>
      <c r="ERA35" s="65"/>
      <c r="ERB35" s="66"/>
      <c r="ERC35" s="66"/>
      <c r="ERD35" s="67"/>
      <c r="ERE35" s="65"/>
      <c r="ERF35" s="66"/>
      <c r="ERG35" s="66"/>
      <c r="ERH35" s="67"/>
      <c r="ERI35" s="65"/>
      <c r="ERJ35" s="66"/>
      <c r="ERK35" s="66"/>
      <c r="ERL35" s="67"/>
      <c r="ERM35" s="65"/>
      <c r="ERN35" s="66"/>
      <c r="ERO35" s="66"/>
      <c r="ERP35" s="67"/>
      <c r="ERQ35" s="65"/>
      <c r="ERR35" s="66"/>
      <c r="ERS35" s="66"/>
      <c r="ERT35" s="67"/>
      <c r="ERU35" s="65"/>
      <c r="ERV35" s="66"/>
      <c r="ERW35" s="66"/>
      <c r="ERX35" s="67"/>
      <c r="ERY35" s="65"/>
      <c r="ERZ35" s="66"/>
      <c r="ESA35" s="66"/>
      <c r="ESB35" s="67"/>
      <c r="ESC35" s="65"/>
      <c r="ESD35" s="66"/>
      <c r="ESE35" s="66"/>
      <c r="ESF35" s="67"/>
      <c r="ESG35" s="65"/>
      <c r="ESH35" s="66"/>
      <c r="ESI35" s="66"/>
      <c r="ESJ35" s="67"/>
      <c r="ESK35" s="65"/>
      <c r="ESL35" s="66"/>
      <c r="ESM35" s="66"/>
      <c r="ESN35" s="67"/>
      <c r="ESO35" s="65"/>
      <c r="ESP35" s="66"/>
      <c r="ESQ35" s="66"/>
      <c r="ESR35" s="67"/>
      <c r="ESS35" s="65"/>
      <c r="EST35" s="66"/>
      <c r="ESU35" s="66"/>
      <c r="ESV35" s="67"/>
      <c r="ESW35" s="65"/>
      <c r="ESX35" s="66"/>
      <c r="ESY35" s="66"/>
      <c r="ESZ35" s="67"/>
      <c r="ETA35" s="65"/>
      <c r="ETB35" s="66"/>
      <c r="ETC35" s="66"/>
      <c r="ETD35" s="67"/>
      <c r="ETE35" s="65"/>
      <c r="ETF35" s="66"/>
      <c r="ETG35" s="66"/>
      <c r="ETH35" s="67"/>
      <c r="ETI35" s="65"/>
      <c r="ETJ35" s="66"/>
      <c r="ETK35" s="66"/>
      <c r="ETL35" s="67"/>
      <c r="ETM35" s="65"/>
      <c r="ETN35" s="66"/>
      <c r="ETO35" s="66"/>
      <c r="ETP35" s="67"/>
      <c r="ETQ35" s="65"/>
      <c r="ETR35" s="66"/>
      <c r="ETS35" s="66"/>
      <c r="ETT35" s="67"/>
      <c r="ETU35" s="65"/>
      <c r="ETV35" s="66"/>
      <c r="ETW35" s="66"/>
      <c r="ETX35" s="67"/>
      <c r="ETY35" s="65"/>
      <c r="ETZ35" s="66"/>
      <c r="EUA35" s="66"/>
      <c r="EUB35" s="67"/>
      <c r="EUC35" s="65"/>
      <c r="EUD35" s="66"/>
      <c r="EUE35" s="66"/>
      <c r="EUF35" s="67"/>
      <c r="EUG35" s="65"/>
      <c r="EUH35" s="66"/>
      <c r="EUI35" s="66"/>
      <c r="EUJ35" s="67"/>
      <c r="EUK35" s="65"/>
      <c r="EUL35" s="66"/>
      <c r="EUM35" s="66"/>
      <c r="EUN35" s="67"/>
      <c r="EUO35" s="65"/>
      <c r="EUP35" s="66"/>
      <c r="EUQ35" s="66"/>
      <c r="EUR35" s="67"/>
      <c r="EUS35" s="65"/>
      <c r="EUT35" s="66"/>
      <c r="EUU35" s="66"/>
      <c r="EUV35" s="67"/>
      <c r="EUW35" s="65"/>
      <c r="EUX35" s="66"/>
      <c r="EUY35" s="66"/>
      <c r="EUZ35" s="67"/>
      <c r="EVA35" s="65"/>
      <c r="EVB35" s="66"/>
      <c r="EVC35" s="66"/>
      <c r="EVD35" s="67"/>
      <c r="EVE35" s="65"/>
      <c r="EVF35" s="66"/>
      <c r="EVG35" s="66"/>
      <c r="EVH35" s="67"/>
      <c r="EVI35" s="65"/>
      <c r="EVJ35" s="66"/>
      <c r="EVK35" s="66"/>
      <c r="EVL35" s="67"/>
      <c r="EVM35" s="65"/>
      <c r="EVN35" s="66"/>
      <c r="EVO35" s="66"/>
      <c r="EVP35" s="67"/>
      <c r="EVQ35" s="65"/>
      <c r="EVR35" s="66"/>
      <c r="EVS35" s="66"/>
      <c r="EVT35" s="67"/>
      <c r="EVU35" s="65"/>
      <c r="EVV35" s="66"/>
      <c r="EVW35" s="66"/>
      <c r="EVX35" s="67"/>
      <c r="EVY35" s="65"/>
      <c r="EVZ35" s="66"/>
      <c r="EWA35" s="66"/>
      <c r="EWB35" s="67"/>
      <c r="EWC35" s="65"/>
      <c r="EWD35" s="66"/>
      <c r="EWE35" s="66"/>
      <c r="EWF35" s="67"/>
      <c r="EWG35" s="65"/>
      <c r="EWH35" s="66"/>
      <c r="EWI35" s="66"/>
      <c r="EWJ35" s="67"/>
      <c r="EWK35" s="65"/>
      <c r="EWL35" s="66"/>
      <c r="EWM35" s="66"/>
      <c r="EWN35" s="67"/>
      <c r="EWO35" s="65"/>
      <c r="EWP35" s="66"/>
      <c r="EWQ35" s="66"/>
      <c r="EWR35" s="67"/>
      <c r="EWS35" s="65"/>
      <c r="EWT35" s="66"/>
      <c r="EWU35" s="66"/>
      <c r="EWV35" s="67"/>
      <c r="EWW35" s="65"/>
      <c r="EWX35" s="66"/>
      <c r="EWY35" s="66"/>
      <c r="EWZ35" s="67"/>
      <c r="EXA35" s="65"/>
      <c r="EXB35" s="66"/>
      <c r="EXC35" s="66"/>
      <c r="EXD35" s="67"/>
      <c r="EXE35" s="65"/>
      <c r="EXF35" s="66"/>
      <c r="EXG35" s="66"/>
      <c r="EXH35" s="67"/>
      <c r="EXI35" s="65"/>
      <c r="EXJ35" s="66"/>
      <c r="EXK35" s="66"/>
      <c r="EXL35" s="67"/>
      <c r="EXM35" s="65"/>
      <c r="EXN35" s="66"/>
      <c r="EXO35" s="66"/>
      <c r="EXP35" s="67"/>
      <c r="EXQ35" s="65"/>
      <c r="EXR35" s="66"/>
      <c r="EXS35" s="66"/>
      <c r="EXT35" s="67"/>
      <c r="EXU35" s="65"/>
      <c r="EXV35" s="66"/>
      <c r="EXW35" s="66"/>
      <c r="EXX35" s="67"/>
      <c r="EXY35" s="65"/>
      <c r="EXZ35" s="66"/>
      <c r="EYA35" s="66"/>
      <c r="EYB35" s="67"/>
      <c r="EYC35" s="65"/>
      <c r="EYD35" s="66"/>
      <c r="EYE35" s="66"/>
      <c r="EYF35" s="67"/>
      <c r="EYG35" s="65"/>
      <c r="EYH35" s="66"/>
      <c r="EYI35" s="66"/>
      <c r="EYJ35" s="67"/>
      <c r="EYK35" s="65"/>
      <c r="EYL35" s="66"/>
      <c r="EYM35" s="66"/>
      <c r="EYN35" s="67"/>
      <c r="EYO35" s="65"/>
      <c r="EYP35" s="66"/>
      <c r="EYQ35" s="66"/>
      <c r="EYR35" s="67"/>
      <c r="EYS35" s="65"/>
      <c r="EYT35" s="66"/>
      <c r="EYU35" s="66"/>
      <c r="EYV35" s="67"/>
      <c r="EYW35" s="65"/>
      <c r="EYX35" s="66"/>
      <c r="EYY35" s="66"/>
      <c r="EYZ35" s="67"/>
      <c r="EZA35" s="65"/>
      <c r="EZB35" s="66"/>
      <c r="EZC35" s="66"/>
      <c r="EZD35" s="67"/>
      <c r="EZE35" s="65"/>
      <c r="EZF35" s="66"/>
      <c r="EZG35" s="66"/>
      <c r="EZH35" s="67"/>
      <c r="EZI35" s="65"/>
      <c r="EZJ35" s="66"/>
      <c r="EZK35" s="66"/>
      <c r="EZL35" s="67"/>
      <c r="EZM35" s="65"/>
      <c r="EZN35" s="66"/>
      <c r="EZO35" s="66"/>
      <c r="EZP35" s="67"/>
      <c r="EZQ35" s="65"/>
      <c r="EZR35" s="66"/>
      <c r="EZS35" s="66"/>
      <c r="EZT35" s="67"/>
      <c r="EZU35" s="65"/>
      <c r="EZV35" s="66"/>
      <c r="EZW35" s="66"/>
      <c r="EZX35" s="67"/>
      <c r="EZY35" s="65"/>
      <c r="EZZ35" s="66"/>
      <c r="FAA35" s="66"/>
      <c r="FAB35" s="67"/>
      <c r="FAC35" s="65"/>
      <c r="FAD35" s="66"/>
      <c r="FAE35" s="66"/>
      <c r="FAF35" s="67"/>
      <c r="FAG35" s="65"/>
      <c r="FAH35" s="66"/>
      <c r="FAI35" s="66"/>
      <c r="FAJ35" s="67"/>
      <c r="FAK35" s="65"/>
      <c r="FAL35" s="66"/>
      <c r="FAM35" s="66"/>
      <c r="FAN35" s="67"/>
      <c r="FAO35" s="65"/>
      <c r="FAP35" s="66"/>
      <c r="FAQ35" s="66"/>
      <c r="FAR35" s="67"/>
      <c r="FAS35" s="65"/>
      <c r="FAT35" s="66"/>
      <c r="FAU35" s="66"/>
      <c r="FAV35" s="67"/>
      <c r="FAW35" s="65"/>
      <c r="FAX35" s="66"/>
      <c r="FAY35" s="66"/>
      <c r="FAZ35" s="67"/>
      <c r="FBA35" s="65"/>
      <c r="FBB35" s="66"/>
      <c r="FBC35" s="66"/>
      <c r="FBD35" s="67"/>
      <c r="FBE35" s="65"/>
      <c r="FBF35" s="66"/>
      <c r="FBG35" s="66"/>
      <c r="FBH35" s="67"/>
      <c r="FBI35" s="65"/>
      <c r="FBJ35" s="66"/>
      <c r="FBK35" s="66"/>
      <c r="FBL35" s="67"/>
      <c r="FBM35" s="65"/>
      <c r="FBN35" s="66"/>
      <c r="FBO35" s="66"/>
      <c r="FBP35" s="67"/>
      <c r="FBQ35" s="65"/>
      <c r="FBR35" s="66"/>
      <c r="FBS35" s="66"/>
      <c r="FBT35" s="67"/>
      <c r="FBU35" s="65"/>
      <c r="FBV35" s="66"/>
      <c r="FBW35" s="66"/>
      <c r="FBX35" s="67"/>
      <c r="FBY35" s="65"/>
      <c r="FBZ35" s="66"/>
      <c r="FCA35" s="66"/>
      <c r="FCB35" s="67"/>
      <c r="FCC35" s="65"/>
      <c r="FCD35" s="66"/>
      <c r="FCE35" s="66"/>
      <c r="FCF35" s="67"/>
      <c r="FCG35" s="65"/>
      <c r="FCH35" s="66"/>
      <c r="FCI35" s="66"/>
      <c r="FCJ35" s="67"/>
      <c r="FCK35" s="65"/>
      <c r="FCL35" s="66"/>
      <c r="FCM35" s="66"/>
      <c r="FCN35" s="67"/>
      <c r="FCO35" s="65"/>
      <c r="FCP35" s="66"/>
      <c r="FCQ35" s="66"/>
      <c r="FCR35" s="67"/>
      <c r="FCS35" s="65"/>
      <c r="FCT35" s="66"/>
      <c r="FCU35" s="66"/>
      <c r="FCV35" s="67"/>
      <c r="FCW35" s="65"/>
      <c r="FCX35" s="66"/>
      <c r="FCY35" s="66"/>
      <c r="FCZ35" s="67"/>
      <c r="FDA35" s="65"/>
      <c r="FDB35" s="66"/>
      <c r="FDC35" s="66"/>
      <c r="FDD35" s="67"/>
      <c r="FDE35" s="65"/>
      <c r="FDF35" s="66"/>
      <c r="FDG35" s="66"/>
      <c r="FDH35" s="67"/>
      <c r="FDI35" s="65"/>
      <c r="FDJ35" s="66"/>
      <c r="FDK35" s="66"/>
      <c r="FDL35" s="67"/>
      <c r="FDM35" s="65"/>
      <c r="FDN35" s="66"/>
      <c r="FDO35" s="66"/>
      <c r="FDP35" s="67"/>
      <c r="FDQ35" s="65"/>
      <c r="FDR35" s="66"/>
      <c r="FDS35" s="66"/>
      <c r="FDT35" s="67"/>
      <c r="FDU35" s="65"/>
      <c r="FDV35" s="66"/>
      <c r="FDW35" s="66"/>
      <c r="FDX35" s="67"/>
      <c r="FDY35" s="65"/>
      <c r="FDZ35" s="66"/>
      <c r="FEA35" s="66"/>
      <c r="FEB35" s="67"/>
      <c r="FEC35" s="65"/>
      <c r="FED35" s="66"/>
      <c r="FEE35" s="66"/>
      <c r="FEF35" s="67"/>
      <c r="FEG35" s="65"/>
      <c r="FEH35" s="66"/>
      <c r="FEI35" s="66"/>
      <c r="FEJ35" s="67"/>
      <c r="FEK35" s="65"/>
      <c r="FEL35" s="66"/>
      <c r="FEM35" s="66"/>
      <c r="FEN35" s="67"/>
      <c r="FEO35" s="65"/>
      <c r="FEP35" s="66"/>
      <c r="FEQ35" s="66"/>
      <c r="FER35" s="67"/>
      <c r="FES35" s="65"/>
      <c r="FET35" s="66"/>
      <c r="FEU35" s="66"/>
      <c r="FEV35" s="67"/>
      <c r="FEW35" s="65"/>
      <c r="FEX35" s="66"/>
      <c r="FEY35" s="66"/>
      <c r="FEZ35" s="67"/>
      <c r="FFA35" s="65"/>
      <c r="FFB35" s="66"/>
      <c r="FFC35" s="66"/>
      <c r="FFD35" s="67"/>
      <c r="FFE35" s="65"/>
      <c r="FFF35" s="66"/>
      <c r="FFG35" s="66"/>
      <c r="FFH35" s="67"/>
      <c r="FFI35" s="65"/>
      <c r="FFJ35" s="66"/>
      <c r="FFK35" s="66"/>
      <c r="FFL35" s="67"/>
      <c r="FFM35" s="65"/>
      <c r="FFN35" s="66"/>
      <c r="FFO35" s="66"/>
      <c r="FFP35" s="67"/>
      <c r="FFQ35" s="65"/>
      <c r="FFR35" s="66"/>
      <c r="FFS35" s="66"/>
      <c r="FFT35" s="67"/>
      <c r="FFU35" s="65"/>
      <c r="FFV35" s="66"/>
      <c r="FFW35" s="66"/>
      <c r="FFX35" s="67"/>
      <c r="FFY35" s="65"/>
      <c r="FFZ35" s="66"/>
      <c r="FGA35" s="66"/>
      <c r="FGB35" s="67"/>
      <c r="FGC35" s="65"/>
      <c r="FGD35" s="66"/>
      <c r="FGE35" s="66"/>
      <c r="FGF35" s="67"/>
      <c r="FGG35" s="65"/>
      <c r="FGH35" s="66"/>
      <c r="FGI35" s="66"/>
      <c r="FGJ35" s="67"/>
      <c r="FGK35" s="65"/>
      <c r="FGL35" s="66"/>
      <c r="FGM35" s="66"/>
      <c r="FGN35" s="67"/>
      <c r="FGO35" s="65"/>
      <c r="FGP35" s="66"/>
      <c r="FGQ35" s="66"/>
      <c r="FGR35" s="67"/>
      <c r="FGS35" s="65"/>
      <c r="FGT35" s="66"/>
      <c r="FGU35" s="66"/>
      <c r="FGV35" s="67"/>
      <c r="FGW35" s="65"/>
      <c r="FGX35" s="66"/>
      <c r="FGY35" s="66"/>
      <c r="FGZ35" s="67"/>
      <c r="FHA35" s="65"/>
      <c r="FHB35" s="66"/>
      <c r="FHC35" s="66"/>
      <c r="FHD35" s="67"/>
      <c r="FHE35" s="65"/>
      <c r="FHF35" s="66"/>
      <c r="FHG35" s="66"/>
      <c r="FHH35" s="67"/>
      <c r="FHI35" s="65"/>
      <c r="FHJ35" s="66"/>
      <c r="FHK35" s="66"/>
      <c r="FHL35" s="67"/>
      <c r="FHM35" s="65"/>
      <c r="FHN35" s="66"/>
      <c r="FHO35" s="66"/>
      <c r="FHP35" s="67"/>
      <c r="FHQ35" s="65"/>
      <c r="FHR35" s="66"/>
      <c r="FHS35" s="66"/>
      <c r="FHT35" s="67"/>
      <c r="FHU35" s="65"/>
      <c r="FHV35" s="66"/>
      <c r="FHW35" s="66"/>
      <c r="FHX35" s="67"/>
      <c r="FHY35" s="65"/>
      <c r="FHZ35" s="66"/>
      <c r="FIA35" s="66"/>
      <c r="FIB35" s="67"/>
      <c r="FIC35" s="65"/>
      <c r="FID35" s="66"/>
      <c r="FIE35" s="66"/>
      <c r="FIF35" s="67"/>
      <c r="FIG35" s="65"/>
      <c r="FIH35" s="66"/>
      <c r="FII35" s="66"/>
      <c r="FIJ35" s="67"/>
      <c r="FIK35" s="65"/>
      <c r="FIL35" s="66"/>
      <c r="FIM35" s="66"/>
      <c r="FIN35" s="67"/>
      <c r="FIO35" s="65"/>
      <c r="FIP35" s="66"/>
      <c r="FIQ35" s="66"/>
      <c r="FIR35" s="67"/>
      <c r="FIS35" s="65"/>
      <c r="FIT35" s="66"/>
      <c r="FIU35" s="66"/>
      <c r="FIV35" s="67"/>
      <c r="FIW35" s="65"/>
      <c r="FIX35" s="66"/>
      <c r="FIY35" s="66"/>
      <c r="FIZ35" s="67"/>
      <c r="FJA35" s="65"/>
      <c r="FJB35" s="66"/>
      <c r="FJC35" s="66"/>
      <c r="FJD35" s="67"/>
      <c r="FJE35" s="65"/>
      <c r="FJF35" s="66"/>
      <c r="FJG35" s="66"/>
      <c r="FJH35" s="67"/>
      <c r="FJI35" s="65"/>
      <c r="FJJ35" s="66"/>
      <c r="FJK35" s="66"/>
      <c r="FJL35" s="67"/>
      <c r="FJM35" s="65"/>
      <c r="FJN35" s="66"/>
      <c r="FJO35" s="66"/>
      <c r="FJP35" s="67"/>
      <c r="FJQ35" s="65"/>
      <c r="FJR35" s="66"/>
      <c r="FJS35" s="66"/>
      <c r="FJT35" s="67"/>
      <c r="FJU35" s="65"/>
      <c r="FJV35" s="66"/>
      <c r="FJW35" s="66"/>
      <c r="FJX35" s="67"/>
      <c r="FJY35" s="65"/>
      <c r="FJZ35" s="66"/>
      <c r="FKA35" s="66"/>
      <c r="FKB35" s="67"/>
      <c r="FKC35" s="65"/>
      <c r="FKD35" s="66"/>
      <c r="FKE35" s="66"/>
      <c r="FKF35" s="67"/>
      <c r="FKG35" s="65"/>
      <c r="FKH35" s="66"/>
      <c r="FKI35" s="66"/>
      <c r="FKJ35" s="67"/>
      <c r="FKK35" s="65"/>
      <c r="FKL35" s="66"/>
      <c r="FKM35" s="66"/>
      <c r="FKN35" s="67"/>
      <c r="FKO35" s="65"/>
      <c r="FKP35" s="66"/>
      <c r="FKQ35" s="66"/>
      <c r="FKR35" s="67"/>
      <c r="FKS35" s="65"/>
      <c r="FKT35" s="66"/>
      <c r="FKU35" s="66"/>
      <c r="FKV35" s="67"/>
      <c r="FKW35" s="65"/>
      <c r="FKX35" s="66"/>
      <c r="FKY35" s="66"/>
      <c r="FKZ35" s="67"/>
      <c r="FLA35" s="65"/>
      <c r="FLB35" s="66"/>
      <c r="FLC35" s="66"/>
      <c r="FLD35" s="67"/>
      <c r="FLE35" s="65"/>
      <c r="FLF35" s="66"/>
      <c r="FLG35" s="66"/>
      <c r="FLH35" s="67"/>
      <c r="FLI35" s="65"/>
      <c r="FLJ35" s="66"/>
      <c r="FLK35" s="66"/>
      <c r="FLL35" s="67"/>
      <c r="FLM35" s="65"/>
      <c r="FLN35" s="66"/>
      <c r="FLO35" s="66"/>
      <c r="FLP35" s="67"/>
      <c r="FLQ35" s="65"/>
      <c r="FLR35" s="66"/>
      <c r="FLS35" s="66"/>
      <c r="FLT35" s="67"/>
      <c r="FLU35" s="65"/>
      <c r="FLV35" s="66"/>
      <c r="FLW35" s="66"/>
      <c r="FLX35" s="67"/>
      <c r="FLY35" s="65"/>
      <c r="FLZ35" s="66"/>
      <c r="FMA35" s="66"/>
      <c r="FMB35" s="67"/>
      <c r="FMC35" s="65"/>
      <c r="FMD35" s="66"/>
      <c r="FME35" s="66"/>
      <c r="FMF35" s="67"/>
      <c r="FMG35" s="65"/>
      <c r="FMH35" s="66"/>
      <c r="FMI35" s="66"/>
      <c r="FMJ35" s="67"/>
      <c r="FMK35" s="65"/>
      <c r="FML35" s="66"/>
      <c r="FMM35" s="66"/>
      <c r="FMN35" s="67"/>
      <c r="FMO35" s="65"/>
      <c r="FMP35" s="66"/>
      <c r="FMQ35" s="66"/>
      <c r="FMR35" s="67"/>
      <c r="FMS35" s="65"/>
      <c r="FMT35" s="66"/>
      <c r="FMU35" s="66"/>
      <c r="FMV35" s="67"/>
      <c r="FMW35" s="65"/>
      <c r="FMX35" s="66"/>
      <c r="FMY35" s="66"/>
      <c r="FMZ35" s="67"/>
      <c r="FNA35" s="65"/>
      <c r="FNB35" s="66"/>
      <c r="FNC35" s="66"/>
      <c r="FND35" s="67"/>
      <c r="FNE35" s="65"/>
      <c r="FNF35" s="66"/>
      <c r="FNG35" s="66"/>
      <c r="FNH35" s="67"/>
      <c r="FNI35" s="65"/>
      <c r="FNJ35" s="66"/>
      <c r="FNK35" s="66"/>
      <c r="FNL35" s="67"/>
      <c r="FNM35" s="65"/>
      <c r="FNN35" s="66"/>
      <c r="FNO35" s="66"/>
      <c r="FNP35" s="67"/>
      <c r="FNQ35" s="65"/>
      <c r="FNR35" s="66"/>
      <c r="FNS35" s="66"/>
      <c r="FNT35" s="67"/>
      <c r="FNU35" s="65"/>
      <c r="FNV35" s="66"/>
      <c r="FNW35" s="66"/>
      <c r="FNX35" s="67"/>
      <c r="FNY35" s="65"/>
      <c r="FNZ35" s="66"/>
      <c r="FOA35" s="66"/>
      <c r="FOB35" s="67"/>
      <c r="FOC35" s="65"/>
      <c r="FOD35" s="66"/>
      <c r="FOE35" s="66"/>
      <c r="FOF35" s="67"/>
      <c r="FOG35" s="65"/>
      <c r="FOH35" s="66"/>
      <c r="FOI35" s="66"/>
      <c r="FOJ35" s="67"/>
      <c r="FOK35" s="65"/>
      <c r="FOL35" s="66"/>
      <c r="FOM35" s="66"/>
      <c r="FON35" s="67"/>
      <c r="FOO35" s="65"/>
      <c r="FOP35" s="66"/>
      <c r="FOQ35" s="66"/>
      <c r="FOR35" s="67"/>
      <c r="FOS35" s="65"/>
      <c r="FOT35" s="66"/>
      <c r="FOU35" s="66"/>
      <c r="FOV35" s="67"/>
      <c r="FOW35" s="65"/>
      <c r="FOX35" s="66"/>
      <c r="FOY35" s="66"/>
      <c r="FOZ35" s="67"/>
      <c r="FPA35" s="65"/>
      <c r="FPB35" s="66"/>
      <c r="FPC35" s="66"/>
      <c r="FPD35" s="67"/>
      <c r="FPE35" s="65"/>
      <c r="FPF35" s="66"/>
      <c r="FPG35" s="66"/>
      <c r="FPH35" s="67"/>
      <c r="FPI35" s="65"/>
      <c r="FPJ35" s="66"/>
      <c r="FPK35" s="66"/>
      <c r="FPL35" s="67"/>
      <c r="FPM35" s="65"/>
      <c r="FPN35" s="66"/>
      <c r="FPO35" s="66"/>
      <c r="FPP35" s="67"/>
      <c r="FPQ35" s="65"/>
      <c r="FPR35" s="66"/>
      <c r="FPS35" s="66"/>
      <c r="FPT35" s="67"/>
      <c r="FPU35" s="65"/>
      <c r="FPV35" s="66"/>
      <c r="FPW35" s="66"/>
      <c r="FPX35" s="67"/>
      <c r="FPY35" s="65"/>
      <c r="FPZ35" s="66"/>
      <c r="FQA35" s="66"/>
      <c r="FQB35" s="67"/>
      <c r="FQC35" s="65"/>
      <c r="FQD35" s="66"/>
      <c r="FQE35" s="66"/>
      <c r="FQF35" s="67"/>
      <c r="FQG35" s="65"/>
      <c r="FQH35" s="66"/>
      <c r="FQI35" s="66"/>
      <c r="FQJ35" s="67"/>
      <c r="FQK35" s="65"/>
      <c r="FQL35" s="66"/>
      <c r="FQM35" s="66"/>
      <c r="FQN35" s="67"/>
      <c r="FQO35" s="65"/>
      <c r="FQP35" s="66"/>
      <c r="FQQ35" s="66"/>
      <c r="FQR35" s="67"/>
      <c r="FQS35" s="65"/>
      <c r="FQT35" s="66"/>
      <c r="FQU35" s="66"/>
      <c r="FQV35" s="67"/>
      <c r="FQW35" s="65"/>
      <c r="FQX35" s="66"/>
      <c r="FQY35" s="66"/>
      <c r="FQZ35" s="67"/>
      <c r="FRA35" s="65"/>
      <c r="FRB35" s="66"/>
      <c r="FRC35" s="66"/>
      <c r="FRD35" s="67"/>
      <c r="FRE35" s="65"/>
      <c r="FRF35" s="66"/>
      <c r="FRG35" s="66"/>
      <c r="FRH35" s="67"/>
      <c r="FRI35" s="65"/>
      <c r="FRJ35" s="66"/>
      <c r="FRK35" s="66"/>
      <c r="FRL35" s="67"/>
      <c r="FRM35" s="65"/>
      <c r="FRN35" s="66"/>
      <c r="FRO35" s="66"/>
      <c r="FRP35" s="67"/>
      <c r="FRQ35" s="65"/>
      <c r="FRR35" s="66"/>
      <c r="FRS35" s="66"/>
      <c r="FRT35" s="67"/>
      <c r="FRU35" s="65"/>
      <c r="FRV35" s="66"/>
      <c r="FRW35" s="66"/>
      <c r="FRX35" s="67"/>
      <c r="FRY35" s="65"/>
      <c r="FRZ35" s="66"/>
      <c r="FSA35" s="66"/>
      <c r="FSB35" s="67"/>
      <c r="FSC35" s="65"/>
      <c r="FSD35" s="66"/>
      <c r="FSE35" s="66"/>
      <c r="FSF35" s="67"/>
      <c r="FSG35" s="65"/>
      <c r="FSH35" s="66"/>
      <c r="FSI35" s="66"/>
      <c r="FSJ35" s="67"/>
      <c r="FSK35" s="65"/>
      <c r="FSL35" s="66"/>
      <c r="FSM35" s="66"/>
      <c r="FSN35" s="67"/>
      <c r="FSO35" s="65"/>
      <c r="FSP35" s="66"/>
      <c r="FSQ35" s="66"/>
      <c r="FSR35" s="67"/>
      <c r="FSS35" s="65"/>
      <c r="FST35" s="66"/>
      <c r="FSU35" s="66"/>
      <c r="FSV35" s="67"/>
      <c r="FSW35" s="65"/>
      <c r="FSX35" s="66"/>
      <c r="FSY35" s="66"/>
      <c r="FSZ35" s="67"/>
      <c r="FTA35" s="65"/>
      <c r="FTB35" s="66"/>
      <c r="FTC35" s="66"/>
      <c r="FTD35" s="67"/>
      <c r="FTE35" s="65"/>
      <c r="FTF35" s="66"/>
      <c r="FTG35" s="66"/>
      <c r="FTH35" s="67"/>
      <c r="FTI35" s="65"/>
      <c r="FTJ35" s="66"/>
      <c r="FTK35" s="66"/>
      <c r="FTL35" s="67"/>
      <c r="FTM35" s="65"/>
      <c r="FTN35" s="66"/>
      <c r="FTO35" s="66"/>
      <c r="FTP35" s="67"/>
      <c r="FTQ35" s="65"/>
      <c r="FTR35" s="66"/>
      <c r="FTS35" s="66"/>
      <c r="FTT35" s="67"/>
      <c r="FTU35" s="65"/>
      <c r="FTV35" s="66"/>
      <c r="FTW35" s="66"/>
      <c r="FTX35" s="67"/>
      <c r="FTY35" s="65"/>
      <c r="FTZ35" s="66"/>
      <c r="FUA35" s="66"/>
      <c r="FUB35" s="67"/>
      <c r="FUC35" s="65"/>
      <c r="FUD35" s="66"/>
      <c r="FUE35" s="66"/>
      <c r="FUF35" s="67"/>
      <c r="FUG35" s="65"/>
      <c r="FUH35" s="66"/>
      <c r="FUI35" s="66"/>
      <c r="FUJ35" s="67"/>
      <c r="FUK35" s="65"/>
      <c r="FUL35" s="66"/>
      <c r="FUM35" s="66"/>
      <c r="FUN35" s="67"/>
      <c r="FUO35" s="65"/>
      <c r="FUP35" s="66"/>
      <c r="FUQ35" s="66"/>
      <c r="FUR35" s="67"/>
      <c r="FUS35" s="65"/>
      <c r="FUT35" s="66"/>
      <c r="FUU35" s="66"/>
      <c r="FUV35" s="67"/>
      <c r="FUW35" s="65"/>
      <c r="FUX35" s="66"/>
      <c r="FUY35" s="66"/>
      <c r="FUZ35" s="67"/>
      <c r="FVA35" s="65"/>
      <c r="FVB35" s="66"/>
      <c r="FVC35" s="66"/>
      <c r="FVD35" s="67"/>
      <c r="FVE35" s="65"/>
      <c r="FVF35" s="66"/>
      <c r="FVG35" s="66"/>
      <c r="FVH35" s="67"/>
      <c r="FVI35" s="65"/>
      <c r="FVJ35" s="66"/>
      <c r="FVK35" s="66"/>
      <c r="FVL35" s="67"/>
      <c r="FVM35" s="65"/>
      <c r="FVN35" s="66"/>
      <c r="FVO35" s="66"/>
      <c r="FVP35" s="67"/>
      <c r="FVQ35" s="65"/>
      <c r="FVR35" s="66"/>
      <c r="FVS35" s="66"/>
      <c r="FVT35" s="67"/>
      <c r="FVU35" s="65"/>
      <c r="FVV35" s="66"/>
      <c r="FVW35" s="66"/>
      <c r="FVX35" s="67"/>
      <c r="FVY35" s="65"/>
      <c r="FVZ35" s="66"/>
      <c r="FWA35" s="66"/>
      <c r="FWB35" s="67"/>
      <c r="FWC35" s="65"/>
      <c r="FWD35" s="66"/>
      <c r="FWE35" s="66"/>
      <c r="FWF35" s="67"/>
      <c r="FWG35" s="65"/>
      <c r="FWH35" s="66"/>
      <c r="FWI35" s="66"/>
      <c r="FWJ35" s="67"/>
      <c r="FWK35" s="65"/>
      <c r="FWL35" s="66"/>
      <c r="FWM35" s="66"/>
      <c r="FWN35" s="67"/>
      <c r="FWO35" s="65"/>
      <c r="FWP35" s="66"/>
      <c r="FWQ35" s="66"/>
      <c r="FWR35" s="67"/>
      <c r="FWS35" s="65"/>
      <c r="FWT35" s="66"/>
      <c r="FWU35" s="66"/>
      <c r="FWV35" s="67"/>
      <c r="FWW35" s="65"/>
      <c r="FWX35" s="66"/>
      <c r="FWY35" s="66"/>
      <c r="FWZ35" s="67"/>
      <c r="FXA35" s="65"/>
      <c r="FXB35" s="66"/>
      <c r="FXC35" s="66"/>
      <c r="FXD35" s="67"/>
      <c r="FXE35" s="65"/>
      <c r="FXF35" s="66"/>
      <c r="FXG35" s="66"/>
      <c r="FXH35" s="67"/>
      <c r="FXI35" s="65"/>
      <c r="FXJ35" s="66"/>
      <c r="FXK35" s="66"/>
      <c r="FXL35" s="67"/>
      <c r="FXM35" s="65"/>
      <c r="FXN35" s="66"/>
      <c r="FXO35" s="66"/>
      <c r="FXP35" s="67"/>
      <c r="FXQ35" s="65"/>
      <c r="FXR35" s="66"/>
      <c r="FXS35" s="66"/>
      <c r="FXT35" s="67"/>
      <c r="FXU35" s="65"/>
      <c r="FXV35" s="66"/>
      <c r="FXW35" s="66"/>
      <c r="FXX35" s="67"/>
      <c r="FXY35" s="65"/>
      <c r="FXZ35" s="66"/>
      <c r="FYA35" s="66"/>
      <c r="FYB35" s="67"/>
      <c r="FYC35" s="65"/>
      <c r="FYD35" s="66"/>
      <c r="FYE35" s="66"/>
      <c r="FYF35" s="67"/>
      <c r="FYG35" s="65"/>
      <c r="FYH35" s="66"/>
      <c r="FYI35" s="66"/>
      <c r="FYJ35" s="67"/>
      <c r="FYK35" s="65"/>
      <c r="FYL35" s="66"/>
      <c r="FYM35" s="66"/>
      <c r="FYN35" s="67"/>
      <c r="FYO35" s="65"/>
      <c r="FYP35" s="66"/>
      <c r="FYQ35" s="66"/>
      <c r="FYR35" s="67"/>
      <c r="FYS35" s="65"/>
      <c r="FYT35" s="66"/>
      <c r="FYU35" s="66"/>
      <c r="FYV35" s="67"/>
      <c r="FYW35" s="65"/>
      <c r="FYX35" s="66"/>
      <c r="FYY35" s="66"/>
      <c r="FYZ35" s="67"/>
      <c r="FZA35" s="65"/>
      <c r="FZB35" s="66"/>
      <c r="FZC35" s="66"/>
      <c r="FZD35" s="67"/>
      <c r="FZE35" s="65"/>
      <c r="FZF35" s="66"/>
      <c r="FZG35" s="66"/>
      <c r="FZH35" s="67"/>
      <c r="FZI35" s="65"/>
      <c r="FZJ35" s="66"/>
      <c r="FZK35" s="66"/>
      <c r="FZL35" s="67"/>
      <c r="FZM35" s="65"/>
      <c r="FZN35" s="66"/>
      <c r="FZO35" s="66"/>
      <c r="FZP35" s="67"/>
      <c r="FZQ35" s="65"/>
      <c r="FZR35" s="66"/>
      <c r="FZS35" s="66"/>
      <c r="FZT35" s="67"/>
      <c r="FZU35" s="65"/>
      <c r="FZV35" s="66"/>
      <c r="FZW35" s="66"/>
      <c r="FZX35" s="67"/>
      <c r="FZY35" s="65"/>
      <c r="FZZ35" s="66"/>
      <c r="GAA35" s="66"/>
      <c r="GAB35" s="67"/>
      <c r="GAC35" s="65"/>
      <c r="GAD35" s="66"/>
      <c r="GAE35" s="66"/>
      <c r="GAF35" s="67"/>
      <c r="GAG35" s="65"/>
      <c r="GAH35" s="66"/>
      <c r="GAI35" s="66"/>
      <c r="GAJ35" s="67"/>
      <c r="GAK35" s="65"/>
      <c r="GAL35" s="66"/>
      <c r="GAM35" s="66"/>
      <c r="GAN35" s="67"/>
      <c r="GAO35" s="65"/>
      <c r="GAP35" s="66"/>
      <c r="GAQ35" s="66"/>
      <c r="GAR35" s="67"/>
      <c r="GAS35" s="65"/>
      <c r="GAT35" s="66"/>
      <c r="GAU35" s="66"/>
      <c r="GAV35" s="67"/>
      <c r="GAW35" s="65"/>
      <c r="GAX35" s="66"/>
      <c r="GAY35" s="66"/>
      <c r="GAZ35" s="67"/>
      <c r="GBA35" s="65"/>
      <c r="GBB35" s="66"/>
      <c r="GBC35" s="66"/>
      <c r="GBD35" s="67"/>
      <c r="GBE35" s="65"/>
      <c r="GBF35" s="66"/>
      <c r="GBG35" s="66"/>
      <c r="GBH35" s="67"/>
      <c r="GBI35" s="65"/>
      <c r="GBJ35" s="66"/>
      <c r="GBK35" s="66"/>
      <c r="GBL35" s="67"/>
      <c r="GBM35" s="65"/>
      <c r="GBN35" s="66"/>
      <c r="GBO35" s="66"/>
      <c r="GBP35" s="67"/>
      <c r="GBQ35" s="65"/>
      <c r="GBR35" s="66"/>
      <c r="GBS35" s="66"/>
      <c r="GBT35" s="67"/>
      <c r="GBU35" s="65"/>
      <c r="GBV35" s="66"/>
      <c r="GBW35" s="66"/>
      <c r="GBX35" s="67"/>
      <c r="GBY35" s="65"/>
      <c r="GBZ35" s="66"/>
      <c r="GCA35" s="66"/>
      <c r="GCB35" s="67"/>
      <c r="GCC35" s="65"/>
      <c r="GCD35" s="66"/>
      <c r="GCE35" s="66"/>
      <c r="GCF35" s="67"/>
      <c r="GCG35" s="65"/>
      <c r="GCH35" s="66"/>
      <c r="GCI35" s="66"/>
      <c r="GCJ35" s="67"/>
      <c r="GCK35" s="65"/>
      <c r="GCL35" s="66"/>
      <c r="GCM35" s="66"/>
      <c r="GCN35" s="67"/>
      <c r="GCO35" s="65"/>
      <c r="GCP35" s="66"/>
      <c r="GCQ35" s="66"/>
      <c r="GCR35" s="67"/>
      <c r="GCS35" s="65"/>
      <c r="GCT35" s="66"/>
      <c r="GCU35" s="66"/>
      <c r="GCV35" s="67"/>
      <c r="GCW35" s="65"/>
      <c r="GCX35" s="66"/>
      <c r="GCY35" s="66"/>
      <c r="GCZ35" s="67"/>
      <c r="GDA35" s="65"/>
      <c r="GDB35" s="66"/>
      <c r="GDC35" s="66"/>
      <c r="GDD35" s="67"/>
      <c r="GDE35" s="65"/>
      <c r="GDF35" s="66"/>
      <c r="GDG35" s="66"/>
      <c r="GDH35" s="67"/>
      <c r="GDI35" s="65"/>
      <c r="GDJ35" s="66"/>
      <c r="GDK35" s="66"/>
      <c r="GDL35" s="67"/>
      <c r="GDM35" s="65"/>
      <c r="GDN35" s="66"/>
      <c r="GDO35" s="66"/>
      <c r="GDP35" s="67"/>
      <c r="GDQ35" s="65"/>
      <c r="GDR35" s="66"/>
      <c r="GDS35" s="66"/>
      <c r="GDT35" s="67"/>
      <c r="GDU35" s="65"/>
      <c r="GDV35" s="66"/>
      <c r="GDW35" s="66"/>
      <c r="GDX35" s="67"/>
      <c r="GDY35" s="65"/>
      <c r="GDZ35" s="66"/>
      <c r="GEA35" s="66"/>
      <c r="GEB35" s="67"/>
      <c r="GEC35" s="65"/>
      <c r="GED35" s="66"/>
      <c r="GEE35" s="66"/>
      <c r="GEF35" s="67"/>
      <c r="GEG35" s="65"/>
      <c r="GEH35" s="66"/>
      <c r="GEI35" s="66"/>
      <c r="GEJ35" s="67"/>
      <c r="GEK35" s="65"/>
      <c r="GEL35" s="66"/>
      <c r="GEM35" s="66"/>
      <c r="GEN35" s="67"/>
      <c r="GEO35" s="65"/>
      <c r="GEP35" s="66"/>
      <c r="GEQ35" s="66"/>
      <c r="GER35" s="67"/>
      <c r="GES35" s="65"/>
      <c r="GET35" s="66"/>
      <c r="GEU35" s="66"/>
      <c r="GEV35" s="67"/>
      <c r="GEW35" s="65"/>
      <c r="GEX35" s="66"/>
      <c r="GEY35" s="66"/>
      <c r="GEZ35" s="67"/>
      <c r="GFA35" s="65"/>
      <c r="GFB35" s="66"/>
      <c r="GFC35" s="66"/>
      <c r="GFD35" s="67"/>
      <c r="GFE35" s="65"/>
      <c r="GFF35" s="66"/>
      <c r="GFG35" s="66"/>
      <c r="GFH35" s="67"/>
      <c r="GFI35" s="65"/>
      <c r="GFJ35" s="66"/>
      <c r="GFK35" s="66"/>
      <c r="GFL35" s="67"/>
      <c r="GFM35" s="65"/>
      <c r="GFN35" s="66"/>
      <c r="GFO35" s="66"/>
      <c r="GFP35" s="67"/>
      <c r="GFQ35" s="65"/>
      <c r="GFR35" s="66"/>
      <c r="GFS35" s="66"/>
      <c r="GFT35" s="67"/>
      <c r="GFU35" s="65"/>
      <c r="GFV35" s="66"/>
      <c r="GFW35" s="66"/>
      <c r="GFX35" s="67"/>
      <c r="GFY35" s="65"/>
      <c r="GFZ35" s="66"/>
      <c r="GGA35" s="66"/>
      <c r="GGB35" s="67"/>
      <c r="GGC35" s="65"/>
      <c r="GGD35" s="66"/>
      <c r="GGE35" s="66"/>
      <c r="GGF35" s="67"/>
      <c r="GGG35" s="65"/>
      <c r="GGH35" s="66"/>
      <c r="GGI35" s="66"/>
      <c r="GGJ35" s="67"/>
      <c r="GGK35" s="65"/>
      <c r="GGL35" s="66"/>
      <c r="GGM35" s="66"/>
      <c r="GGN35" s="67"/>
      <c r="GGO35" s="65"/>
      <c r="GGP35" s="66"/>
      <c r="GGQ35" s="66"/>
      <c r="GGR35" s="67"/>
      <c r="GGS35" s="65"/>
      <c r="GGT35" s="66"/>
      <c r="GGU35" s="66"/>
      <c r="GGV35" s="67"/>
      <c r="GGW35" s="65"/>
      <c r="GGX35" s="66"/>
      <c r="GGY35" s="66"/>
      <c r="GGZ35" s="67"/>
      <c r="GHA35" s="65"/>
      <c r="GHB35" s="66"/>
      <c r="GHC35" s="66"/>
      <c r="GHD35" s="67"/>
      <c r="GHE35" s="65"/>
      <c r="GHF35" s="66"/>
      <c r="GHG35" s="66"/>
      <c r="GHH35" s="67"/>
      <c r="GHI35" s="65"/>
      <c r="GHJ35" s="66"/>
      <c r="GHK35" s="66"/>
      <c r="GHL35" s="67"/>
      <c r="GHM35" s="65"/>
      <c r="GHN35" s="66"/>
      <c r="GHO35" s="66"/>
      <c r="GHP35" s="67"/>
      <c r="GHQ35" s="65"/>
      <c r="GHR35" s="66"/>
      <c r="GHS35" s="66"/>
      <c r="GHT35" s="67"/>
      <c r="GHU35" s="65"/>
      <c r="GHV35" s="66"/>
      <c r="GHW35" s="66"/>
      <c r="GHX35" s="67"/>
      <c r="GHY35" s="65"/>
      <c r="GHZ35" s="66"/>
      <c r="GIA35" s="66"/>
      <c r="GIB35" s="67"/>
      <c r="GIC35" s="65"/>
      <c r="GID35" s="66"/>
      <c r="GIE35" s="66"/>
      <c r="GIF35" s="67"/>
      <c r="GIG35" s="65"/>
      <c r="GIH35" s="66"/>
      <c r="GII35" s="66"/>
      <c r="GIJ35" s="67"/>
      <c r="GIK35" s="65"/>
      <c r="GIL35" s="66"/>
      <c r="GIM35" s="66"/>
      <c r="GIN35" s="67"/>
      <c r="GIO35" s="65"/>
      <c r="GIP35" s="66"/>
      <c r="GIQ35" s="66"/>
      <c r="GIR35" s="67"/>
      <c r="GIS35" s="65"/>
      <c r="GIT35" s="66"/>
      <c r="GIU35" s="66"/>
      <c r="GIV35" s="67"/>
      <c r="GIW35" s="65"/>
      <c r="GIX35" s="66"/>
      <c r="GIY35" s="66"/>
      <c r="GIZ35" s="67"/>
      <c r="GJA35" s="65"/>
      <c r="GJB35" s="66"/>
      <c r="GJC35" s="66"/>
      <c r="GJD35" s="67"/>
      <c r="GJE35" s="65"/>
      <c r="GJF35" s="66"/>
      <c r="GJG35" s="66"/>
      <c r="GJH35" s="67"/>
      <c r="GJI35" s="65"/>
      <c r="GJJ35" s="66"/>
      <c r="GJK35" s="66"/>
      <c r="GJL35" s="67"/>
      <c r="GJM35" s="65"/>
      <c r="GJN35" s="66"/>
      <c r="GJO35" s="66"/>
      <c r="GJP35" s="67"/>
      <c r="GJQ35" s="65"/>
      <c r="GJR35" s="66"/>
      <c r="GJS35" s="66"/>
      <c r="GJT35" s="67"/>
      <c r="GJU35" s="65"/>
      <c r="GJV35" s="66"/>
      <c r="GJW35" s="66"/>
      <c r="GJX35" s="67"/>
      <c r="GJY35" s="65"/>
      <c r="GJZ35" s="66"/>
      <c r="GKA35" s="66"/>
      <c r="GKB35" s="67"/>
      <c r="GKC35" s="65"/>
      <c r="GKD35" s="66"/>
      <c r="GKE35" s="66"/>
      <c r="GKF35" s="67"/>
      <c r="GKG35" s="65"/>
      <c r="GKH35" s="66"/>
      <c r="GKI35" s="66"/>
      <c r="GKJ35" s="67"/>
      <c r="GKK35" s="65"/>
      <c r="GKL35" s="66"/>
      <c r="GKM35" s="66"/>
      <c r="GKN35" s="67"/>
      <c r="GKO35" s="65"/>
      <c r="GKP35" s="66"/>
      <c r="GKQ35" s="66"/>
      <c r="GKR35" s="67"/>
      <c r="GKS35" s="65"/>
      <c r="GKT35" s="66"/>
      <c r="GKU35" s="66"/>
      <c r="GKV35" s="67"/>
      <c r="GKW35" s="65"/>
      <c r="GKX35" s="66"/>
      <c r="GKY35" s="66"/>
      <c r="GKZ35" s="67"/>
      <c r="GLA35" s="65"/>
      <c r="GLB35" s="66"/>
      <c r="GLC35" s="66"/>
      <c r="GLD35" s="67"/>
      <c r="GLE35" s="65"/>
      <c r="GLF35" s="66"/>
      <c r="GLG35" s="66"/>
      <c r="GLH35" s="67"/>
      <c r="GLI35" s="65"/>
      <c r="GLJ35" s="66"/>
      <c r="GLK35" s="66"/>
      <c r="GLL35" s="67"/>
      <c r="GLM35" s="65"/>
      <c r="GLN35" s="66"/>
      <c r="GLO35" s="66"/>
      <c r="GLP35" s="67"/>
      <c r="GLQ35" s="65"/>
      <c r="GLR35" s="66"/>
      <c r="GLS35" s="66"/>
      <c r="GLT35" s="67"/>
      <c r="GLU35" s="65"/>
      <c r="GLV35" s="66"/>
      <c r="GLW35" s="66"/>
      <c r="GLX35" s="67"/>
      <c r="GLY35" s="65"/>
      <c r="GLZ35" s="66"/>
      <c r="GMA35" s="66"/>
      <c r="GMB35" s="67"/>
      <c r="GMC35" s="65"/>
      <c r="GMD35" s="66"/>
      <c r="GME35" s="66"/>
      <c r="GMF35" s="67"/>
      <c r="GMG35" s="65"/>
      <c r="GMH35" s="66"/>
      <c r="GMI35" s="66"/>
      <c r="GMJ35" s="67"/>
      <c r="GMK35" s="65"/>
      <c r="GML35" s="66"/>
      <c r="GMM35" s="66"/>
      <c r="GMN35" s="67"/>
      <c r="GMO35" s="65"/>
      <c r="GMP35" s="66"/>
      <c r="GMQ35" s="66"/>
      <c r="GMR35" s="67"/>
      <c r="GMS35" s="65"/>
      <c r="GMT35" s="66"/>
      <c r="GMU35" s="66"/>
      <c r="GMV35" s="67"/>
      <c r="GMW35" s="65"/>
      <c r="GMX35" s="66"/>
      <c r="GMY35" s="66"/>
      <c r="GMZ35" s="67"/>
      <c r="GNA35" s="65"/>
      <c r="GNB35" s="66"/>
      <c r="GNC35" s="66"/>
      <c r="GND35" s="67"/>
      <c r="GNE35" s="65"/>
      <c r="GNF35" s="66"/>
      <c r="GNG35" s="66"/>
      <c r="GNH35" s="67"/>
      <c r="GNI35" s="65"/>
      <c r="GNJ35" s="66"/>
      <c r="GNK35" s="66"/>
      <c r="GNL35" s="67"/>
      <c r="GNM35" s="65"/>
      <c r="GNN35" s="66"/>
      <c r="GNO35" s="66"/>
      <c r="GNP35" s="67"/>
      <c r="GNQ35" s="65"/>
      <c r="GNR35" s="66"/>
      <c r="GNS35" s="66"/>
      <c r="GNT35" s="67"/>
      <c r="GNU35" s="65"/>
      <c r="GNV35" s="66"/>
      <c r="GNW35" s="66"/>
      <c r="GNX35" s="67"/>
      <c r="GNY35" s="65"/>
      <c r="GNZ35" s="66"/>
      <c r="GOA35" s="66"/>
      <c r="GOB35" s="67"/>
      <c r="GOC35" s="65"/>
      <c r="GOD35" s="66"/>
      <c r="GOE35" s="66"/>
      <c r="GOF35" s="67"/>
      <c r="GOG35" s="65"/>
      <c r="GOH35" s="66"/>
      <c r="GOI35" s="66"/>
      <c r="GOJ35" s="67"/>
      <c r="GOK35" s="65"/>
      <c r="GOL35" s="66"/>
      <c r="GOM35" s="66"/>
      <c r="GON35" s="67"/>
      <c r="GOO35" s="65"/>
      <c r="GOP35" s="66"/>
      <c r="GOQ35" s="66"/>
      <c r="GOR35" s="67"/>
      <c r="GOS35" s="65"/>
      <c r="GOT35" s="66"/>
      <c r="GOU35" s="66"/>
      <c r="GOV35" s="67"/>
      <c r="GOW35" s="65"/>
      <c r="GOX35" s="66"/>
      <c r="GOY35" s="66"/>
      <c r="GOZ35" s="67"/>
      <c r="GPA35" s="65"/>
      <c r="GPB35" s="66"/>
      <c r="GPC35" s="66"/>
      <c r="GPD35" s="67"/>
      <c r="GPE35" s="65"/>
      <c r="GPF35" s="66"/>
      <c r="GPG35" s="66"/>
      <c r="GPH35" s="67"/>
      <c r="GPI35" s="65"/>
      <c r="GPJ35" s="66"/>
      <c r="GPK35" s="66"/>
      <c r="GPL35" s="67"/>
      <c r="GPM35" s="65"/>
      <c r="GPN35" s="66"/>
      <c r="GPO35" s="66"/>
      <c r="GPP35" s="67"/>
      <c r="GPQ35" s="65"/>
      <c r="GPR35" s="66"/>
      <c r="GPS35" s="66"/>
      <c r="GPT35" s="67"/>
      <c r="GPU35" s="65"/>
      <c r="GPV35" s="66"/>
      <c r="GPW35" s="66"/>
      <c r="GPX35" s="67"/>
      <c r="GPY35" s="65"/>
      <c r="GPZ35" s="66"/>
      <c r="GQA35" s="66"/>
      <c r="GQB35" s="67"/>
      <c r="GQC35" s="65"/>
      <c r="GQD35" s="66"/>
      <c r="GQE35" s="66"/>
      <c r="GQF35" s="67"/>
      <c r="GQG35" s="65"/>
      <c r="GQH35" s="66"/>
      <c r="GQI35" s="66"/>
      <c r="GQJ35" s="67"/>
      <c r="GQK35" s="65"/>
      <c r="GQL35" s="66"/>
      <c r="GQM35" s="66"/>
      <c r="GQN35" s="67"/>
      <c r="GQO35" s="65"/>
      <c r="GQP35" s="66"/>
      <c r="GQQ35" s="66"/>
      <c r="GQR35" s="67"/>
      <c r="GQS35" s="65"/>
      <c r="GQT35" s="66"/>
      <c r="GQU35" s="66"/>
      <c r="GQV35" s="67"/>
      <c r="GQW35" s="65"/>
      <c r="GQX35" s="66"/>
      <c r="GQY35" s="66"/>
      <c r="GQZ35" s="67"/>
      <c r="GRA35" s="65"/>
      <c r="GRB35" s="66"/>
      <c r="GRC35" s="66"/>
      <c r="GRD35" s="67"/>
      <c r="GRE35" s="65"/>
      <c r="GRF35" s="66"/>
      <c r="GRG35" s="66"/>
      <c r="GRH35" s="67"/>
      <c r="GRI35" s="65"/>
      <c r="GRJ35" s="66"/>
      <c r="GRK35" s="66"/>
      <c r="GRL35" s="67"/>
      <c r="GRM35" s="65"/>
      <c r="GRN35" s="66"/>
      <c r="GRO35" s="66"/>
      <c r="GRP35" s="67"/>
      <c r="GRQ35" s="65"/>
      <c r="GRR35" s="66"/>
      <c r="GRS35" s="66"/>
      <c r="GRT35" s="67"/>
      <c r="GRU35" s="65"/>
      <c r="GRV35" s="66"/>
      <c r="GRW35" s="66"/>
      <c r="GRX35" s="67"/>
      <c r="GRY35" s="65"/>
      <c r="GRZ35" s="66"/>
      <c r="GSA35" s="66"/>
      <c r="GSB35" s="67"/>
      <c r="GSC35" s="65"/>
      <c r="GSD35" s="66"/>
      <c r="GSE35" s="66"/>
      <c r="GSF35" s="67"/>
      <c r="GSG35" s="65"/>
      <c r="GSH35" s="66"/>
      <c r="GSI35" s="66"/>
      <c r="GSJ35" s="67"/>
      <c r="GSK35" s="65"/>
      <c r="GSL35" s="66"/>
      <c r="GSM35" s="66"/>
      <c r="GSN35" s="67"/>
      <c r="GSO35" s="65"/>
      <c r="GSP35" s="66"/>
      <c r="GSQ35" s="66"/>
      <c r="GSR35" s="67"/>
      <c r="GSS35" s="65"/>
      <c r="GST35" s="66"/>
      <c r="GSU35" s="66"/>
      <c r="GSV35" s="67"/>
      <c r="GSW35" s="65"/>
      <c r="GSX35" s="66"/>
      <c r="GSY35" s="66"/>
      <c r="GSZ35" s="67"/>
      <c r="GTA35" s="65"/>
      <c r="GTB35" s="66"/>
      <c r="GTC35" s="66"/>
      <c r="GTD35" s="67"/>
      <c r="GTE35" s="65"/>
      <c r="GTF35" s="66"/>
      <c r="GTG35" s="66"/>
      <c r="GTH35" s="67"/>
      <c r="GTI35" s="65"/>
      <c r="GTJ35" s="66"/>
      <c r="GTK35" s="66"/>
      <c r="GTL35" s="67"/>
      <c r="GTM35" s="65"/>
      <c r="GTN35" s="66"/>
      <c r="GTO35" s="66"/>
      <c r="GTP35" s="67"/>
      <c r="GTQ35" s="65"/>
      <c r="GTR35" s="66"/>
      <c r="GTS35" s="66"/>
      <c r="GTT35" s="67"/>
      <c r="GTU35" s="65"/>
      <c r="GTV35" s="66"/>
      <c r="GTW35" s="66"/>
      <c r="GTX35" s="67"/>
      <c r="GTY35" s="65"/>
      <c r="GTZ35" s="66"/>
      <c r="GUA35" s="66"/>
      <c r="GUB35" s="67"/>
      <c r="GUC35" s="65"/>
      <c r="GUD35" s="66"/>
      <c r="GUE35" s="66"/>
      <c r="GUF35" s="67"/>
      <c r="GUG35" s="65"/>
      <c r="GUH35" s="66"/>
      <c r="GUI35" s="66"/>
      <c r="GUJ35" s="67"/>
      <c r="GUK35" s="65"/>
      <c r="GUL35" s="66"/>
      <c r="GUM35" s="66"/>
      <c r="GUN35" s="67"/>
      <c r="GUO35" s="65"/>
      <c r="GUP35" s="66"/>
      <c r="GUQ35" s="66"/>
      <c r="GUR35" s="67"/>
      <c r="GUS35" s="65"/>
      <c r="GUT35" s="66"/>
      <c r="GUU35" s="66"/>
      <c r="GUV35" s="67"/>
      <c r="GUW35" s="65"/>
      <c r="GUX35" s="66"/>
      <c r="GUY35" s="66"/>
      <c r="GUZ35" s="67"/>
      <c r="GVA35" s="65"/>
      <c r="GVB35" s="66"/>
      <c r="GVC35" s="66"/>
      <c r="GVD35" s="67"/>
      <c r="GVE35" s="65"/>
      <c r="GVF35" s="66"/>
      <c r="GVG35" s="66"/>
      <c r="GVH35" s="67"/>
      <c r="GVI35" s="65"/>
      <c r="GVJ35" s="66"/>
      <c r="GVK35" s="66"/>
      <c r="GVL35" s="67"/>
      <c r="GVM35" s="65"/>
      <c r="GVN35" s="66"/>
      <c r="GVO35" s="66"/>
      <c r="GVP35" s="67"/>
      <c r="GVQ35" s="65"/>
      <c r="GVR35" s="66"/>
      <c r="GVS35" s="66"/>
      <c r="GVT35" s="67"/>
      <c r="GVU35" s="65"/>
      <c r="GVV35" s="66"/>
      <c r="GVW35" s="66"/>
      <c r="GVX35" s="67"/>
      <c r="GVY35" s="65"/>
      <c r="GVZ35" s="66"/>
      <c r="GWA35" s="66"/>
      <c r="GWB35" s="67"/>
      <c r="GWC35" s="65"/>
      <c r="GWD35" s="66"/>
      <c r="GWE35" s="66"/>
      <c r="GWF35" s="67"/>
      <c r="GWG35" s="65"/>
      <c r="GWH35" s="66"/>
      <c r="GWI35" s="66"/>
      <c r="GWJ35" s="67"/>
      <c r="GWK35" s="65"/>
      <c r="GWL35" s="66"/>
      <c r="GWM35" s="66"/>
      <c r="GWN35" s="67"/>
      <c r="GWO35" s="65"/>
      <c r="GWP35" s="66"/>
      <c r="GWQ35" s="66"/>
      <c r="GWR35" s="67"/>
      <c r="GWS35" s="65"/>
      <c r="GWT35" s="66"/>
      <c r="GWU35" s="66"/>
      <c r="GWV35" s="67"/>
      <c r="GWW35" s="65"/>
      <c r="GWX35" s="66"/>
      <c r="GWY35" s="66"/>
      <c r="GWZ35" s="67"/>
      <c r="GXA35" s="65"/>
      <c r="GXB35" s="66"/>
      <c r="GXC35" s="66"/>
      <c r="GXD35" s="67"/>
      <c r="GXE35" s="65"/>
      <c r="GXF35" s="66"/>
      <c r="GXG35" s="66"/>
      <c r="GXH35" s="67"/>
      <c r="GXI35" s="65"/>
      <c r="GXJ35" s="66"/>
      <c r="GXK35" s="66"/>
      <c r="GXL35" s="67"/>
      <c r="GXM35" s="65"/>
      <c r="GXN35" s="66"/>
      <c r="GXO35" s="66"/>
      <c r="GXP35" s="67"/>
      <c r="GXQ35" s="65"/>
      <c r="GXR35" s="66"/>
      <c r="GXS35" s="66"/>
      <c r="GXT35" s="67"/>
      <c r="GXU35" s="65"/>
      <c r="GXV35" s="66"/>
      <c r="GXW35" s="66"/>
      <c r="GXX35" s="67"/>
      <c r="GXY35" s="65"/>
      <c r="GXZ35" s="66"/>
      <c r="GYA35" s="66"/>
      <c r="GYB35" s="67"/>
      <c r="GYC35" s="65"/>
      <c r="GYD35" s="66"/>
      <c r="GYE35" s="66"/>
      <c r="GYF35" s="67"/>
      <c r="GYG35" s="65"/>
      <c r="GYH35" s="66"/>
      <c r="GYI35" s="66"/>
      <c r="GYJ35" s="67"/>
      <c r="GYK35" s="65"/>
      <c r="GYL35" s="66"/>
      <c r="GYM35" s="66"/>
      <c r="GYN35" s="67"/>
      <c r="GYO35" s="65"/>
      <c r="GYP35" s="66"/>
      <c r="GYQ35" s="66"/>
      <c r="GYR35" s="67"/>
      <c r="GYS35" s="65"/>
      <c r="GYT35" s="66"/>
      <c r="GYU35" s="66"/>
      <c r="GYV35" s="67"/>
      <c r="GYW35" s="65"/>
      <c r="GYX35" s="66"/>
      <c r="GYY35" s="66"/>
      <c r="GYZ35" s="67"/>
      <c r="GZA35" s="65"/>
      <c r="GZB35" s="66"/>
      <c r="GZC35" s="66"/>
      <c r="GZD35" s="67"/>
      <c r="GZE35" s="65"/>
      <c r="GZF35" s="66"/>
      <c r="GZG35" s="66"/>
      <c r="GZH35" s="67"/>
      <c r="GZI35" s="65"/>
      <c r="GZJ35" s="66"/>
      <c r="GZK35" s="66"/>
      <c r="GZL35" s="67"/>
      <c r="GZM35" s="65"/>
      <c r="GZN35" s="66"/>
      <c r="GZO35" s="66"/>
      <c r="GZP35" s="67"/>
      <c r="GZQ35" s="65"/>
      <c r="GZR35" s="66"/>
      <c r="GZS35" s="66"/>
      <c r="GZT35" s="67"/>
      <c r="GZU35" s="65"/>
      <c r="GZV35" s="66"/>
      <c r="GZW35" s="66"/>
      <c r="GZX35" s="67"/>
      <c r="GZY35" s="65"/>
      <c r="GZZ35" s="66"/>
      <c r="HAA35" s="66"/>
      <c r="HAB35" s="67"/>
      <c r="HAC35" s="65"/>
      <c r="HAD35" s="66"/>
      <c r="HAE35" s="66"/>
      <c r="HAF35" s="67"/>
      <c r="HAG35" s="65"/>
      <c r="HAH35" s="66"/>
      <c r="HAI35" s="66"/>
      <c r="HAJ35" s="67"/>
      <c r="HAK35" s="65"/>
      <c r="HAL35" s="66"/>
      <c r="HAM35" s="66"/>
      <c r="HAN35" s="67"/>
      <c r="HAO35" s="65"/>
      <c r="HAP35" s="66"/>
      <c r="HAQ35" s="66"/>
      <c r="HAR35" s="67"/>
      <c r="HAS35" s="65"/>
      <c r="HAT35" s="66"/>
      <c r="HAU35" s="66"/>
      <c r="HAV35" s="67"/>
      <c r="HAW35" s="65"/>
      <c r="HAX35" s="66"/>
      <c r="HAY35" s="66"/>
      <c r="HAZ35" s="67"/>
      <c r="HBA35" s="65"/>
      <c r="HBB35" s="66"/>
      <c r="HBC35" s="66"/>
      <c r="HBD35" s="67"/>
      <c r="HBE35" s="65"/>
      <c r="HBF35" s="66"/>
      <c r="HBG35" s="66"/>
      <c r="HBH35" s="67"/>
      <c r="HBI35" s="65"/>
      <c r="HBJ35" s="66"/>
      <c r="HBK35" s="66"/>
      <c r="HBL35" s="67"/>
      <c r="HBM35" s="65"/>
      <c r="HBN35" s="66"/>
      <c r="HBO35" s="66"/>
      <c r="HBP35" s="67"/>
      <c r="HBQ35" s="65"/>
      <c r="HBR35" s="66"/>
      <c r="HBS35" s="66"/>
      <c r="HBT35" s="67"/>
      <c r="HBU35" s="65"/>
      <c r="HBV35" s="66"/>
      <c r="HBW35" s="66"/>
      <c r="HBX35" s="67"/>
      <c r="HBY35" s="65"/>
      <c r="HBZ35" s="66"/>
      <c r="HCA35" s="66"/>
      <c r="HCB35" s="67"/>
      <c r="HCC35" s="65"/>
      <c r="HCD35" s="66"/>
      <c r="HCE35" s="66"/>
      <c r="HCF35" s="67"/>
      <c r="HCG35" s="65"/>
      <c r="HCH35" s="66"/>
      <c r="HCI35" s="66"/>
      <c r="HCJ35" s="67"/>
      <c r="HCK35" s="65"/>
      <c r="HCL35" s="66"/>
      <c r="HCM35" s="66"/>
      <c r="HCN35" s="67"/>
      <c r="HCO35" s="65"/>
      <c r="HCP35" s="66"/>
      <c r="HCQ35" s="66"/>
      <c r="HCR35" s="67"/>
      <c r="HCS35" s="65"/>
      <c r="HCT35" s="66"/>
      <c r="HCU35" s="66"/>
      <c r="HCV35" s="67"/>
      <c r="HCW35" s="65"/>
      <c r="HCX35" s="66"/>
      <c r="HCY35" s="66"/>
      <c r="HCZ35" s="67"/>
      <c r="HDA35" s="65"/>
      <c r="HDB35" s="66"/>
      <c r="HDC35" s="66"/>
      <c r="HDD35" s="67"/>
      <c r="HDE35" s="65"/>
      <c r="HDF35" s="66"/>
      <c r="HDG35" s="66"/>
      <c r="HDH35" s="67"/>
      <c r="HDI35" s="65"/>
      <c r="HDJ35" s="66"/>
      <c r="HDK35" s="66"/>
      <c r="HDL35" s="67"/>
      <c r="HDM35" s="65"/>
      <c r="HDN35" s="66"/>
      <c r="HDO35" s="66"/>
      <c r="HDP35" s="67"/>
      <c r="HDQ35" s="65"/>
      <c r="HDR35" s="66"/>
      <c r="HDS35" s="66"/>
      <c r="HDT35" s="67"/>
      <c r="HDU35" s="65"/>
      <c r="HDV35" s="66"/>
      <c r="HDW35" s="66"/>
      <c r="HDX35" s="67"/>
      <c r="HDY35" s="65"/>
      <c r="HDZ35" s="66"/>
      <c r="HEA35" s="66"/>
      <c r="HEB35" s="67"/>
      <c r="HEC35" s="65"/>
      <c r="HED35" s="66"/>
      <c r="HEE35" s="66"/>
      <c r="HEF35" s="67"/>
      <c r="HEG35" s="65"/>
      <c r="HEH35" s="66"/>
      <c r="HEI35" s="66"/>
      <c r="HEJ35" s="67"/>
      <c r="HEK35" s="65"/>
      <c r="HEL35" s="66"/>
      <c r="HEM35" s="66"/>
      <c r="HEN35" s="67"/>
      <c r="HEO35" s="65"/>
      <c r="HEP35" s="66"/>
      <c r="HEQ35" s="66"/>
      <c r="HER35" s="67"/>
      <c r="HES35" s="65"/>
      <c r="HET35" s="66"/>
      <c r="HEU35" s="66"/>
      <c r="HEV35" s="67"/>
      <c r="HEW35" s="65"/>
      <c r="HEX35" s="66"/>
      <c r="HEY35" s="66"/>
      <c r="HEZ35" s="67"/>
      <c r="HFA35" s="65"/>
      <c r="HFB35" s="66"/>
      <c r="HFC35" s="66"/>
      <c r="HFD35" s="67"/>
      <c r="HFE35" s="65"/>
      <c r="HFF35" s="66"/>
      <c r="HFG35" s="66"/>
      <c r="HFH35" s="67"/>
      <c r="HFI35" s="65"/>
      <c r="HFJ35" s="66"/>
      <c r="HFK35" s="66"/>
      <c r="HFL35" s="67"/>
      <c r="HFM35" s="65"/>
      <c r="HFN35" s="66"/>
      <c r="HFO35" s="66"/>
      <c r="HFP35" s="67"/>
      <c r="HFQ35" s="65"/>
      <c r="HFR35" s="66"/>
      <c r="HFS35" s="66"/>
      <c r="HFT35" s="67"/>
      <c r="HFU35" s="65"/>
      <c r="HFV35" s="66"/>
      <c r="HFW35" s="66"/>
      <c r="HFX35" s="67"/>
      <c r="HFY35" s="65"/>
      <c r="HFZ35" s="66"/>
      <c r="HGA35" s="66"/>
      <c r="HGB35" s="67"/>
      <c r="HGC35" s="65"/>
      <c r="HGD35" s="66"/>
      <c r="HGE35" s="66"/>
      <c r="HGF35" s="67"/>
      <c r="HGG35" s="65"/>
      <c r="HGH35" s="66"/>
      <c r="HGI35" s="66"/>
      <c r="HGJ35" s="67"/>
      <c r="HGK35" s="65"/>
      <c r="HGL35" s="66"/>
      <c r="HGM35" s="66"/>
      <c r="HGN35" s="67"/>
      <c r="HGO35" s="65"/>
      <c r="HGP35" s="66"/>
      <c r="HGQ35" s="66"/>
      <c r="HGR35" s="67"/>
      <c r="HGS35" s="65"/>
      <c r="HGT35" s="66"/>
      <c r="HGU35" s="66"/>
      <c r="HGV35" s="67"/>
      <c r="HGW35" s="65"/>
      <c r="HGX35" s="66"/>
      <c r="HGY35" s="66"/>
      <c r="HGZ35" s="67"/>
      <c r="HHA35" s="65"/>
      <c r="HHB35" s="66"/>
      <c r="HHC35" s="66"/>
      <c r="HHD35" s="67"/>
      <c r="HHE35" s="65"/>
      <c r="HHF35" s="66"/>
      <c r="HHG35" s="66"/>
      <c r="HHH35" s="67"/>
      <c r="HHI35" s="65"/>
      <c r="HHJ35" s="66"/>
      <c r="HHK35" s="66"/>
      <c r="HHL35" s="67"/>
      <c r="HHM35" s="65"/>
      <c r="HHN35" s="66"/>
      <c r="HHO35" s="66"/>
      <c r="HHP35" s="67"/>
      <c r="HHQ35" s="65"/>
      <c r="HHR35" s="66"/>
      <c r="HHS35" s="66"/>
      <c r="HHT35" s="67"/>
      <c r="HHU35" s="65"/>
      <c r="HHV35" s="66"/>
      <c r="HHW35" s="66"/>
      <c r="HHX35" s="67"/>
      <c r="HHY35" s="65"/>
      <c r="HHZ35" s="66"/>
      <c r="HIA35" s="66"/>
      <c r="HIB35" s="67"/>
      <c r="HIC35" s="65"/>
      <c r="HID35" s="66"/>
      <c r="HIE35" s="66"/>
      <c r="HIF35" s="67"/>
      <c r="HIG35" s="65"/>
      <c r="HIH35" s="66"/>
      <c r="HII35" s="66"/>
      <c r="HIJ35" s="67"/>
      <c r="HIK35" s="65"/>
      <c r="HIL35" s="66"/>
      <c r="HIM35" s="66"/>
      <c r="HIN35" s="67"/>
      <c r="HIO35" s="65"/>
      <c r="HIP35" s="66"/>
      <c r="HIQ35" s="66"/>
      <c r="HIR35" s="67"/>
      <c r="HIS35" s="65"/>
      <c r="HIT35" s="66"/>
      <c r="HIU35" s="66"/>
      <c r="HIV35" s="67"/>
      <c r="HIW35" s="65"/>
      <c r="HIX35" s="66"/>
      <c r="HIY35" s="66"/>
      <c r="HIZ35" s="67"/>
      <c r="HJA35" s="65"/>
      <c r="HJB35" s="66"/>
      <c r="HJC35" s="66"/>
      <c r="HJD35" s="67"/>
      <c r="HJE35" s="65"/>
      <c r="HJF35" s="66"/>
      <c r="HJG35" s="66"/>
      <c r="HJH35" s="67"/>
      <c r="HJI35" s="65"/>
      <c r="HJJ35" s="66"/>
      <c r="HJK35" s="66"/>
      <c r="HJL35" s="67"/>
      <c r="HJM35" s="65"/>
      <c r="HJN35" s="66"/>
      <c r="HJO35" s="66"/>
      <c r="HJP35" s="67"/>
      <c r="HJQ35" s="65"/>
      <c r="HJR35" s="66"/>
      <c r="HJS35" s="66"/>
      <c r="HJT35" s="67"/>
      <c r="HJU35" s="65"/>
      <c r="HJV35" s="66"/>
      <c r="HJW35" s="66"/>
      <c r="HJX35" s="67"/>
      <c r="HJY35" s="65"/>
      <c r="HJZ35" s="66"/>
      <c r="HKA35" s="66"/>
      <c r="HKB35" s="67"/>
      <c r="HKC35" s="65"/>
      <c r="HKD35" s="66"/>
      <c r="HKE35" s="66"/>
      <c r="HKF35" s="67"/>
      <c r="HKG35" s="65"/>
      <c r="HKH35" s="66"/>
      <c r="HKI35" s="66"/>
      <c r="HKJ35" s="67"/>
      <c r="HKK35" s="65"/>
      <c r="HKL35" s="66"/>
      <c r="HKM35" s="66"/>
      <c r="HKN35" s="67"/>
      <c r="HKO35" s="65"/>
      <c r="HKP35" s="66"/>
      <c r="HKQ35" s="66"/>
      <c r="HKR35" s="67"/>
      <c r="HKS35" s="65"/>
      <c r="HKT35" s="66"/>
      <c r="HKU35" s="66"/>
      <c r="HKV35" s="67"/>
      <c r="HKW35" s="65"/>
      <c r="HKX35" s="66"/>
      <c r="HKY35" s="66"/>
      <c r="HKZ35" s="67"/>
      <c r="HLA35" s="65"/>
      <c r="HLB35" s="66"/>
      <c r="HLC35" s="66"/>
      <c r="HLD35" s="67"/>
      <c r="HLE35" s="65"/>
      <c r="HLF35" s="66"/>
      <c r="HLG35" s="66"/>
      <c r="HLH35" s="67"/>
      <c r="HLI35" s="65"/>
      <c r="HLJ35" s="66"/>
      <c r="HLK35" s="66"/>
      <c r="HLL35" s="67"/>
      <c r="HLM35" s="65"/>
      <c r="HLN35" s="66"/>
      <c r="HLO35" s="66"/>
      <c r="HLP35" s="67"/>
      <c r="HLQ35" s="65"/>
      <c r="HLR35" s="66"/>
      <c r="HLS35" s="66"/>
      <c r="HLT35" s="67"/>
      <c r="HLU35" s="65"/>
      <c r="HLV35" s="66"/>
      <c r="HLW35" s="66"/>
      <c r="HLX35" s="67"/>
      <c r="HLY35" s="65"/>
      <c r="HLZ35" s="66"/>
      <c r="HMA35" s="66"/>
      <c r="HMB35" s="67"/>
      <c r="HMC35" s="65"/>
      <c r="HMD35" s="66"/>
      <c r="HME35" s="66"/>
      <c r="HMF35" s="67"/>
      <c r="HMG35" s="65"/>
      <c r="HMH35" s="66"/>
      <c r="HMI35" s="66"/>
      <c r="HMJ35" s="67"/>
      <c r="HMK35" s="65"/>
      <c r="HML35" s="66"/>
      <c r="HMM35" s="66"/>
      <c r="HMN35" s="67"/>
      <c r="HMO35" s="65"/>
      <c r="HMP35" s="66"/>
      <c r="HMQ35" s="66"/>
      <c r="HMR35" s="67"/>
      <c r="HMS35" s="65"/>
      <c r="HMT35" s="66"/>
      <c r="HMU35" s="66"/>
      <c r="HMV35" s="67"/>
      <c r="HMW35" s="65"/>
      <c r="HMX35" s="66"/>
      <c r="HMY35" s="66"/>
      <c r="HMZ35" s="67"/>
      <c r="HNA35" s="65"/>
      <c r="HNB35" s="66"/>
      <c r="HNC35" s="66"/>
      <c r="HND35" s="67"/>
      <c r="HNE35" s="65"/>
      <c r="HNF35" s="66"/>
      <c r="HNG35" s="66"/>
      <c r="HNH35" s="67"/>
      <c r="HNI35" s="65"/>
      <c r="HNJ35" s="66"/>
      <c r="HNK35" s="66"/>
      <c r="HNL35" s="67"/>
      <c r="HNM35" s="65"/>
      <c r="HNN35" s="66"/>
      <c r="HNO35" s="66"/>
      <c r="HNP35" s="67"/>
      <c r="HNQ35" s="65"/>
      <c r="HNR35" s="66"/>
      <c r="HNS35" s="66"/>
      <c r="HNT35" s="67"/>
      <c r="HNU35" s="65"/>
      <c r="HNV35" s="66"/>
      <c r="HNW35" s="66"/>
      <c r="HNX35" s="67"/>
      <c r="HNY35" s="65"/>
      <c r="HNZ35" s="66"/>
      <c r="HOA35" s="66"/>
      <c r="HOB35" s="67"/>
      <c r="HOC35" s="65"/>
      <c r="HOD35" s="66"/>
      <c r="HOE35" s="66"/>
      <c r="HOF35" s="67"/>
      <c r="HOG35" s="65"/>
      <c r="HOH35" s="66"/>
      <c r="HOI35" s="66"/>
      <c r="HOJ35" s="67"/>
      <c r="HOK35" s="65"/>
      <c r="HOL35" s="66"/>
      <c r="HOM35" s="66"/>
      <c r="HON35" s="67"/>
      <c r="HOO35" s="65"/>
      <c r="HOP35" s="66"/>
      <c r="HOQ35" s="66"/>
      <c r="HOR35" s="67"/>
      <c r="HOS35" s="65"/>
      <c r="HOT35" s="66"/>
      <c r="HOU35" s="66"/>
      <c r="HOV35" s="67"/>
      <c r="HOW35" s="65"/>
      <c r="HOX35" s="66"/>
      <c r="HOY35" s="66"/>
      <c r="HOZ35" s="67"/>
      <c r="HPA35" s="65"/>
      <c r="HPB35" s="66"/>
      <c r="HPC35" s="66"/>
      <c r="HPD35" s="67"/>
      <c r="HPE35" s="65"/>
      <c r="HPF35" s="66"/>
      <c r="HPG35" s="66"/>
      <c r="HPH35" s="67"/>
      <c r="HPI35" s="65"/>
      <c r="HPJ35" s="66"/>
      <c r="HPK35" s="66"/>
      <c r="HPL35" s="67"/>
      <c r="HPM35" s="65"/>
      <c r="HPN35" s="66"/>
      <c r="HPO35" s="66"/>
      <c r="HPP35" s="67"/>
      <c r="HPQ35" s="65"/>
      <c r="HPR35" s="66"/>
      <c r="HPS35" s="66"/>
      <c r="HPT35" s="67"/>
      <c r="HPU35" s="65"/>
      <c r="HPV35" s="66"/>
      <c r="HPW35" s="66"/>
      <c r="HPX35" s="67"/>
      <c r="HPY35" s="65"/>
      <c r="HPZ35" s="66"/>
      <c r="HQA35" s="66"/>
      <c r="HQB35" s="67"/>
      <c r="HQC35" s="65"/>
      <c r="HQD35" s="66"/>
      <c r="HQE35" s="66"/>
      <c r="HQF35" s="67"/>
      <c r="HQG35" s="65"/>
      <c r="HQH35" s="66"/>
      <c r="HQI35" s="66"/>
      <c r="HQJ35" s="67"/>
      <c r="HQK35" s="65"/>
      <c r="HQL35" s="66"/>
      <c r="HQM35" s="66"/>
      <c r="HQN35" s="67"/>
      <c r="HQO35" s="65"/>
      <c r="HQP35" s="66"/>
      <c r="HQQ35" s="66"/>
      <c r="HQR35" s="67"/>
      <c r="HQS35" s="65"/>
      <c r="HQT35" s="66"/>
      <c r="HQU35" s="66"/>
      <c r="HQV35" s="67"/>
      <c r="HQW35" s="65"/>
      <c r="HQX35" s="66"/>
      <c r="HQY35" s="66"/>
      <c r="HQZ35" s="67"/>
      <c r="HRA35" s="65"/>
      <c r="HRB35" s="66"/>
      <c r="HRC35" s="66"/>
      <c r="HRD35" s="67"/>
      <c r="HRE35" s="65"/>
      <c r="HRF35" s="66"/>
      <c r="HRG35" s="66"/>
      <c r="HRH35" s="67"/>
      <c r="HRI35" s="65"/>
      <c r="HRJ35" s="66"/>
      <c r="HRK35" s="66"/>
      <c r="HRL35" s="67"/>
      <c r="HRM35" s="65"/>
      <c r="HRN35" s="66"/>
      <c r="HRO35" s="66"/>
      <c r="HRP35" s="67"/>
      <c r="HRQ35" s="65"/>
      <c r="HRR35" s="66"/>
      <c r="HRS35" s="66"/>
      <c r="HRT35" s="67"/>
      <c r="HRU35" s="65"/>
      <c r="HRV35" s="66"/>
      <c r="HRW35" s="66"/>
      <c r="HRX35" s="67"/>
      <c r="HRY35" s="65"/>
      <c r="HRZ35" s="66"/>
      <c r="HSA35" s="66"/>
      <c r="HSB35" s="67"/>
      <c r="HSC35" s="65"/>
      <c r="HSD35" s="66"/>
      <c r="HSE35" s="66"/>
      <c r="HSF35" s="67"/>
      <c r="HSG35" s="65"/>
      <c r="HSH35" s="66"/>
      <c r="HSI35" s="66"/>
      <c r="HSJ35" s="67"/>
      <c r="HSK35" s="65"/>
      <c r="HSL35" s="66"/>
      <c r="HSM35" s="66"/>
      <c r="HSN35" s="67"/>
      <c r="HSO35" s="65"/>
      <c r="HSP35" s="66"/>
      <c r="HSQ35" s="66"/>
      <c r="HSR35" s="67"/>
      <c r="HSS35" s="65"/>
      <c r="HST35" s="66"/>
      <c r="HSU35" s="66"/>
      <c r="HSV35" s="67"/>
      <c r="HSW35" s="65"/>
      <c r="HSX35" s="66"/>
      <c r="HSY35" s="66"/>
      <c r="HSZ35" s="67"/>
      <c r="HTA35" s="65"/>
      <c r="HTB35" s="66"/>
      <c r="HTC35" s="66"/>
      <c r="HTD35" s="67"/>
      <c r="HTE35" s="65"/>
      <c r="HTF35" s="66"/>
      <c r="HTG35" s="66"/>
      <c r="HTH35" s="67"/>
      <c r="HTI35" s="65"/>
      <c r="HTJ35" s="66"/>
      <c r="HTK35" s="66"/>
      <c r="HTL35" s="67"/>
      <c r="HTM35" s="65"/>
      <c r="HTN35" s="66"/>
      <c r="HTO35" s="66"/>
      <c r="HTP35" s="67"/>
      <c r="HTQ35" s="65"/>
      <c r="HTR35" s="66"/>
      <c r="HTS35" s="66"/>
      <c r="HTT35" s="67"/>
      <c r="HTU35" s="65"/>
      <c r="HTV35" s="66"/>
      <c r="HTW35" s="66"/>
      <c r="HTX35" s="67"/>
      <c r="HTY35" s="65"/>
      <c r="HTZ35" s="66"/>
      <c r="HUA35" s="66"/>
      <c r="HUB35" s="67"/>
      <c r="HUC35" s="65"/>
      <c r="HUD35" s="66"/>
      <c r="HUE35" s="66"/>
      <c r="HUF35" s="67"/>
      <c r="HUG35" s="65"/>
      <c r="HUH35" s="66"/>
      <c r="HUI35" s="66"/>
      <c r="HUJ35" s="67"/>
      <c r="HUK35" s="65"/>
      <c r="HUL35" s="66"/>
      <c r="HUM35" s="66"/>
      <c r="HUN35" s="67"/>
      <c r="HUO35" s="65"/>
      <c r="HUP35" s="66"/>
      <c r="HUQ35" s="66"/>
      <c r="HUR35" s="67"/>
      <c r="HUS35" s="65"/>
      <c r="HUT35" s="66"/>
      <c r="HUU35" s="66"/>
      <c r="HUV35" s="67"/>
      <c r="HUW35" s="65"/>
      <c r="HUX35" s="66"/>
      <c r="HUY35" s="66"/>
      <c r="HUZ35" s="67"/>
      <c r="HVA35" s="65"/>
      <c r="HVB35" s="66"/>
      <c r="HVC35" s="66"/>
      <c r="HVD35" s="67"/>
      <c r="HVE35" s="65"/>
      <c r="HVF35" s="66"/>
      <c r="HVG35" s="66"/>
      <c r="HVH35" s="67"/>
      <c r="HVI35" s="65"/>
      <c r="HVJ35" s="66"/>
      <c r="HVK35" s="66"/>
      <c r="HVL35" s="67"/>
      <c r="HVM35" s="65"/>
      <c r="HVN35" s="66"/>
      <c r="HVO35" s="66"/>
      <c r="HVP35" s="67"/>
      <c r="HVQ35" s="65"/>
      <c r="HVR35" s="66"/>
      <c r="HVS35" s="66"/>
      <c r="HVT35" s="67"/>
      <c r="HVU35" s="65"/>
      <c r="HVV35" s="66"/>
      <c r="HVW35" s="66"/>
      <c r="HVX35" s="67"/>
      <c r="HVY35" s="65"/>
      <c r="HVZ35" s="66"/>
      <c r="HWA35" s="66"/>
      <c r="HWB35" s="67"/>
      <c r="HWC35" s="65"/>
      <c r="HWD35" s="66"/>
      <c r="HWE35" s="66"/>
      <c r="HWF35" s="67"/>
      <c r="HWG35" s="65"/>
      <c r="HWH35" s="66"/>
      <c r="HWI35" s="66"/>
      <c r="HWJ35" s="67"/>
      <c r="HWK35" s="65"/>
      <c r="HWL35" s="66"/>
      <c r="HWM35" s="66"/>
      <c r="HWN35" s="67"/>
      <c r="HWO35" s="65"/>
      <c r="HWP35" s="66"/>
      <c r="HWQ35" s="66"/>
      <c r="HWR35" s="67"/>
      <c r="HWS35" s="65"/>
      <c r="HWT35" s="66"/>
      <c r="HWU35" s="66"/>
      <c r="HWV35" s="67"/>
      <c r="HWW35" s="65"/>
      <c r="HWX35" s="66"/>
      <c r="HWY35" s="66"/>
      <c r="HWZ35" s="67"/>
      <c r="HXA35" s="65"/>
      <c r="HXB35" s="66"/>
      <c r="HXC35" s="66"/>
      <c r="HXD35" s="67"/>
      <c r="HXE35" s="65"/>
      <c r="HXF35" s="66"/>
      <c r="HXG35" s="66"/>
      <c r="HXH35" s="67"/>
      <c r="HXI35" s="65"/>
      <c r="HXJ35" s="66"/>
      <c r="HXK35" s="66"/>
      <c r="HXL35" s="67"/>
      <c r="HXM35" s="65"/>
      <c r="HXN35" s="66"/>
      <c r="HXO35" s="66"/>
      <c r="HXP35" s="67"/>
      <c r="HXQ35" s="65"/>
      <c r="HXR35" s="66"/>
      <c r="HXS35" s="66"/>
      <c r="HXT35" s="67"/>
      <c r="HXU35" s="65"/>
      <c r="HXV35" s="66"/>
      <c r="HXW35" s="66"/>
      <c r="HXX35" s="67"/>
      <c r="HXY35" s="65"/>
      <c r="HXZ35" s="66"/>
      <c r="HYA35" s="66"/>
      <c r="HYB35" s="67"/>
      <c r="HYC35" s="65"/>
      <c r="HYD35" s="66"/>
      <c r="HYE35" s="66"/>
      <c r="HYF35" s="67"/>
      <c r="HYG35" s="65"/>
      <c r="HYH35" s="66"/>
      <c r="HYI35" s="66"/>
      <c r="HYJ35" s="67"/>
      <c r="HYK35" s="65"/>
      <c r="HYL35" s="66"/>
      <c r="HYM35" s="66"/>
      <c r="HYN35" s="67"/>
      <c r="HYO35" s="65"/>
      <c r="HYP35" s="66"/>
      <c r="HYQ35" s="66"/>
      <c r="HYR35" s="67"/>
      <c r="HYS35" s="65"/>
      <c r="HYT35" s="66"/>
      <c r="HYU35" s="66"/>
      <c r="HYV35" s="67"/>
      <c r="HYW35" s="65"/>
      <c r="HYX35" s="66"/>
      <c r="HYY35" s="66"/>
      <c r="HYZ35" s="67"/>
      <c r="HZA35" s="65"/>
      <c r="HZB35" s="66"/>
      <c r="HZC35" s="66"/>
      <c r="HZD35" s="67"/>
      <c r="HZE35" s="65"/>
      <c r="HZF35" s="66"/>
      <c r="HZG35" s="66"/>
      <c r="HZH35" s="67"/>
      <c r="HZI35" s="65"/>
      <c r="HZJ35" s="66"/>
      <c r="HZK35" s="66"/>
      <c r="HZL35" s="67"/>
      <c r="HZM35" s="65"/>
      <c r="HZN35" s="66"/>
      <c r="HZO35" s="66"/>
      <c r="HZP35" s="67"/>
      <c r="HZQ35" s="65"/>
      <c r="HZR35" s="66"/>
      <c r="HZS35" s="66"/>
      <c r="HZT35" s="67"/>
      <c r="HZU35" s="65"/>
      <c r="HZV35" s="66"/>
      <c r="HZW35" s="66"/>
      <c r="HZX35" s="67"/>
      <c r="HZY35" s="65"/>
      <c r="HZZ35" s="66"/>
      <c r="IAA35" s="66"/>
      <c r="IAB35" s="67"/>
      <c r="IAC35" s="65"/>
      <c r="IAD35" s="66"/>
      <c r="IAE35" s="66"/>
      <c r="IAF35" s="67"/>
      <c r="IAG35" s="65"/>
      <c r="IAH35" s="66"/>
      <c r="IAI35" s="66"/>
      <c r="IAJ35" s="67"/>
      <c r="IAK35" s="65"/>
      <c r="IAL35" s="66"/>
      <c r="IAM35" s="66"/>
      <c r="IAN35" s="67"/>
      <c r="IAO35" s="65"/>
      <c r="IAP35" s="66"/>
      <c r="IAQ35" s="66"/>
      <c r="IAR35" s="67"/>
      <c r="IAS35" s="65"/>
      <c r="IAT35" s="66"/>
      <c r="IAU35" s="66"/>
      <c r="IAV35" s="67"/>
      <c r="IAW35" s="65"/>
      <c r="IAX35" s="66"/>
      <c r="IAY35" s="66"/>
      <c r="IAZ35" s="67"/>
      <c r="IBA35" s="65"/>
      <c r="IBB35" s="66"/>
      <c r="IBC35" s="66"/>
      <c r="IBD35" s="67"/>
      <c r="IBE35" s="65"/>
      <c r="IBF35" s="66"/>
      <c r="IBG35" s="66"/>
      <c r="IBH35" s="67"/>
      <c r="IBI35" s="65"/>
      <c r="IBJ35" s="66"/>
      <c r="IBK35" s="66"/>
      <c r="IBL35" s="67"/>
      <c r="IBM35" s="65"/>
      <c r="IBN35" s="66"/>
      <c r="IBO35" s="66"/>
      <c r="IBP35" s="67"/>
      <c r="IBQ35" s="65"/>
      <c r="IBR35" s="66"/>
      <c r="IBS35" s="66"/>
      <c r="IBT35" s="67"/>
      <c r="IBU35" s="65"/>
      <c r="IBV35" s="66"/>
      <c r="IBW35" s="66"/>
      <c r="IBX35" s="67"/>
      <c r="IBY35" s="65"/>
      <c r="IBZ35" s="66"/>
      <c r="ICA35" s="66"/>
      <c r="ICB35" s="67"/>
      <c r="ICC35" s="65"/>
      <c r="ICD35" s="66"/>
      <c r="ICE35" s="66"/>
      <c r="ICF35" s="67"/>
      <c r="ICG35" s="65"/>
      <c r="ICH35" s="66"/>
      <c r="ICI35" s="66"/>
      <c r="ICJ35" s="67"/>
      <c r="ICK35" s="65"/>
      <c r="ICL35" s="66"/>
      <c r="ICM35" s="66"/>
      <c r="ICN35" s="67"/>
      <c r="ICO35" s="65"/>
      <c r="ICP35" s="66"/>
      <c r="ICQ35" s="66"/>
      <c r="ICR35" s="67"/>
      <c r="ICS35" s="65"/>
      <c r="ICT35" s="66"/>
      <c r="ICU35" s="66"/>
      <c r="ICV35" s="67"/>
      <c r="ICW35" s="65"/>
      <c r="ICX35" s="66"/>
      <c r="ICY35" s="66"/>
      <c r="ICZ35" s="67"/>
      <c r="IDA35" s="65"/>
      <c r="IDB35" s="66"/>
      <c r="IDC35" s="66"/>
      <c r="IDD35" s="67"/>
      <c r="IDE35" s="65"/>
      <c r="IDF35" s="66"/>
      <c r="IDG35" s="66"/>
      <c r="IDH35" s="67"/>
      <c r="IDI35" s="65"/>
      <c r="IDJ35" s="66"/>
      <c r="IDK35" s="66"/>
      <c r="IDL35" s="67"/>
      <c r="IDM35" s="65"/>
      <c r="IDN35" s="66"/>
      <c r="IDO35" s="66"/>
      <c r="IDP35" s="67"/>
      <c r="IDQ35" s="65"/>
      <c r="IDR35" s="66"/>
      <c r="IDS35" s="66"/>
      <c r="IDT35" s="67"/>
      <c r="IDU35" s="65"/>
      <c r="IDV35" s="66"/>
      <c r="IDW35" s="66"/>
      <c r="IDX35" s="67"/>
      <c r="IDY35" s="65"/>
      <c r="IDZ35" s="66"/>
      <c r="IEA35" s="66"/>
      <c r="IEB35" s="67"/>
      <c r="IEC35" s="65"/>
      <c r="IED35" s="66"/>
      <c r="IEE35" s="66"/>
      <c r="IEF35" s="67"/>
      <c r="IEG35" s="65"/>
      <c r="IEH35" s="66"/>
      <c r="IEI35" s="66"/>
      <c r="IEJ35" s="67"/>
      <c r="IEK35" s="65"/>
      <c r="IEL35" s="66"/>
      <c r="IEM35" s="66"/>
      <c r="IEN35" s="67"/>
      <c r="IEO35" s="65"/>
      <c r="IEP35" s="66"/>
      <c r="IEQ35" s="66"/>
      <c r="IER35" s="67"/>
      <c r="IES35" s="65"/>
      <c r="IET35" s="66"/>
      <c r="IEU35" s="66"/>
      <c r="IEV35" s="67"/>
      <c r="IEW35" s="65"/>
      <c r="IEX35" s="66"/>
      <c r="IEY35" s="66"/>
      <c r="IEZ35" s="67"/>
      <c r="IFA35" s="65"/>
      <c r="IFB35" s="66"/>
      <c r="IFC35" s="66"/>
      <c r="IFD35" s="67"/>
      <c r="IFE35" s="65"/>
      <c r="IFF35" s="66"/>
      <c r="IFG35" s="66"/>
      <c r="IFH35" s="67"/>
      <c r="IFI35" s="65"/>
      <c r="IFJ35" s="66"/>
      <c r="IFK35" s="66"/>
      <c r="IFL35" s="67"/>
      <c r="IFM35" s="65"/>
      <c r="IFN35" s="66"/>
      <c r="IFO35" s="66"/>
      <c r="IFP35" s="67"/>
      <c r="IFQ35" s="65"/>
      <c r="IFR35" s="66"/>
      <c r="IFS35" s="66"/>
      <c r="IFT35" s="67"/>
      <c r="IFU35" s="65"/>
      <c r="IFV35" s="66"/>
      <c r="IFW35" s="66"/>
      <c r="IFX35" s="67"/>
      <c r="IFY35" s="65"/>
      <c r="IFZ35" s="66"/>
      <c r="IGA35" s="66"/>
      <c r="IGB35" s="67"/>
      <c r="IGC35" s="65"/>
      <c r="IGD35" s="66"/>
      <c r="IGE35" s="66"/>
      <c r="IGF35" s="67"/>
      <c r="IGG35" s="65"/>
      <c r="IGH35" s="66"/>
      <c r="IGI35" s="66"/>
      <c r="IGJ35" s="67"/>
      <c r="IGK35" s="65"/>
      <c r="IGL35" s="66"/>
      <c r="IGM35" s="66"/>
      <c r="IGN35" s="67"/>
      <c r="IGO35" s="65"/>
      <c r="IGP35" s="66"/>
      <c r="IGQ35" s="66"/>
      <c r="IGR35" s="67"/>
      <c r="IGS35" s="65"/>
      <c r="IGT35" s="66"/>
      <c r="IGU35" s="66"/>
      <c r="IGV35" s="67"/>
      <c r="IGW35" s="65"/>
      <c r="IGX35" s="66"/>
      <c r="IGY35" s="66"/>
      <c r="IGZ35" s="67"/>
      <c r="IHA35" s="65"/>
      <c r="IHB35" s="66"/>
      <c r="IHC35" s="66"/>
      <c r="IHD35" s="67"/>
      <c r="IHE35" s="65"/>
      <c r="IHF35" s="66"/>
      <c r="IHG35" s="66"/>
      <c r="IHH35" s="67"/>
      <c r="IHI35" s="65"/>
      <c r="IHJ35" s="66"/>
      <c r="IHK35" s="66"/>
      <c r="IHL35" s="67"/>
      <c r="IHM35" s="65"/>
      <c r="IHN35" s="66"/>
      <c r="IHO35" s="66"/>
      <c r="IHP35" s="67"/>
      <c r="IHQ35" s="65"/>
      <c r="IHR35" s="66"/>
      <c r="IHS35" s="66"/>
      <c r="IHT35" s="67"/>
      <c r="IHU35" s="65"/>
      <c r="IHV35" s="66"/>
      <c r="IHW35" s="66"/>
      <c r="IHX35" s="67"/>
      <c r="IHY35" s="65"/>
      <c r="IHZ35" s="66"/>
      <c r="IIA35" s="66"/>
      <c r="IIB35" s="67"/>
      <c r="IIC35" s="65"/>
      <c r="IID35" s="66"/>
      <c r="IIE35" s="66"/>
      <c r="IIF35" s="67"/>
      <c r="IIG35" s="65"/>
      <c r="IIH35" s="66"/>
      <c r="III35" s="66"/>
      <c r="IIJ35" s="67"/>
      <c r="IIK35" s="65"/>
      <c r="IIL35" s="66"/>
      <c r="IIM35" s="66"/>
      <c r="IIN35" s="67"/>
      <c r="IIO35" s="65"/>
      <c r="IIP35" s="66"/>
      <c r="IIQ35" s="66"/>
      <c r="IIR35" s="67"/>
      <c r="IIS35" s="65"/>
      <c r="IIT35" s="66"/>
      <c r="IIU35" s="66"/>
      <c r="IIV35" s="67"/>
      <c r="IIW35" s="65"/>
      <c r="IIX35" s="66"/>
      <c r="IIY35" s="66"/>
      <c r="IIZ35" s="67"/>
      <c r="IJA35" s="65"/>
      <c r="IJB35" s="66"/>
      <c r="IJC35" s="66"/>
      <c r="IJD35" s="67"/>
      <c r="IJE35" s="65"/>
      <c r="IJF35" s="66"/>
      <c r="IJG35" s="66"/>
      <c r="IJH35" s="67"/>
      <c r="IJI35" s="65"/>
      <c r="IJJ35" s="66"/>
      <c r="IJK35" s="66"/>
      <c r="IJL35" s="67"/>
      <c r="IJM35" s="65"/>
      <c r="IJN35" s="66"/>
      <c r="IJO35" s="66"/>
      <c r="IJP35" s="67"/>
      <c r="IJQ35" s="65"/>
      <c r="IJR35" s="66"/>
      <c r="IJS35" s="66"/>
      <c r="IJT35" s="67"/>
      <c r="IJU35" s="65"/>
      <c r="IJV35" s="66"/>
      <c r="IJW35" s="66"/>
      <c r="IJX35" s="67"/>
      <c r="IJY35" s="65"/>
      <c r="IJZ35" s="66"/>
      <c r="IKA35" s="66"/>
      <c r="IKB35" s="67"/>
      <c r="IKC35" s="65"/>
      <c r="IKD35" s="66"/>
      <c r="IKE35" s="66"/>
      <c r="IKF35" s="67"/>
      <c r="IKG35" s="65"/>
      <c r="IKH35" s="66"/>
      <c r="IKI35" s="66"/>
      <c r="IKJ35" s="67"/>
      <c r="IKK35" s="65"/>
      <c r="IKL35" s="66"/>
      <c r="IKM35" s="66"/>
      <c r="IKN35" s="67"/>
      <c r="IKO35" s="65"/>
      <c r="IKP35" s="66"/>
      <c r="IKQ35" s="66"/>
      <c r="IKR35" s="67"/>
      <c r="IKS35" s="65"/>
      <c r="IKT35" s="66"/>
      <c r="IKU35" s="66"/>
      <c r="IKV35" s="67"/>
      <c r="IKW35" s="65"/>
      <c r="IKX35" s="66"/>
      <c r="IKY35" s="66"/>
      <c r="IKZ35" s="67"/>
      <c r="ILA35" s="65"/>
      <c r="ILB35" s="66"/>
      <c r="ILC35" s="66"/>
      <c r="ILD35" s="67"/>
      <c r="ILE35" s="65"/>
      <c r="ILF35" s="66"/>
      <c r="ILG35" s="66"/>
      <c r="ILH35" s="67"/>
      <c r="ILI35" s="65"/>
      <c r="ILJ35" s="66"/>
      <c r="ILK35" s="66"/>
      <c r="ILL35" s="67"/>
      <c r="ILM35" s="65"/>
      <c r="ILN35" s="66"/>
      <c r="ILO35" s="66"/>
      <c r="ILP35" s="67"/>
      <c r="ILQ35" s="65"/>
      <c r="ILR35" s="66"/>
      <c r="ILS35" s="66"/>
      <c r="ILT35" s="67"/>
      <c r="ILU35" s="65"/>
      <c r="ILV35" s="66"/>
      <c r="ILW35" s="66"/>
      <c r="ILX35" s="67"/>
      <c r="ILY35" s="65"/>
      <c r="ILZ35" s="66"/>
      <c r="IMA35" s="66"/>
      <c r="IMB35" s="67"/>
      <c r="IMC35" s="65"/>
      <c r="IMD35" s="66"/>
      <c r="IME35" s="66"/>
      <c r="IMF35" s="67"/>
      <c r="IMG35" s="65"/>
      <c r="IMH35" s="66"/>
      <c r="IMI35" s="66"/>
      <c r="IMJ35" s="67"/>
      <c r="IMK35" s="65"/>
      <c r="IML35" s="66"/>
      <c r="IMM35" s="66"/>
      <c r="IMN35" s="67"/>
      <c r="IMO35" s="65"/>
      <c r="IMP35" s="66"/>
      <c r="IMQ35" s="66"/>
      <c r="IMR35" s="67"/>
      <c r="IMS35" s="65"/>
      <c r="IMT35" s="66"/>
      <c r="IMU35" s="66"/>
      <c r="IMV35" s="67"/>
      <c r="IMW35" s="65"/>
      <c r="IMX35" s="66"/>
      <c r="IMY35" s="66"/>
      <c r="IMZ35" s="67"/>
      <c r="INA35" s="65"/>
      <c r="INB35" s="66"/>
      <c r="INC35" s="66"/>
      <c r="IND35" s="67"/>
      <c r="INE35" s="65"/>
      <c r="INF35" s="66"/>
      <c r="ING35" s="66"/>
      <c r="INH35" s="67"/>
      <c r="INI35" s="65"/>
      <c r="INJ35" s="66"/>
      <c r="INK35" s="66"/>
      <c r="INL35" s="67"/>
      <c r="INM35" s="65"/>
      <c r="INN35" s="66"/>
      <c r="INO35" s="66"/>
      <c r="INP35" s="67"/>
      <c r="INQ35" s="65"/>
      <c r="INR35" s="66"/>
      <c r="INS35" s="66"/>
      <c r="INT35" s="67"/>
      <c r="INU35" s="65"/>
      <c r="INV35" s="66"/>
      <c r="INW35" s="66"/>
      <c r="INX35" s="67"/>
      <c r="INY35" s="65"/>
      <c r="INZ35" s="66"/>
      <c r="IOA35" s="66"/>
      <c r="IOB35" s="67"/>
      <c r="IOC35" s="65"/>
      <c r="IOD35" s="66"/>
      <c r="IOE35" s="66"/>
      <c r="IOF35" s="67"/>
      <c r="IOG35" s="65"/>
      <c r="IOH35" s="66"/>
      <c r="IOI35" s="66"/>
      <c r="IOJ35" s="67"/>
      <c r="IOK35" s="65"/>
      <c r="IOL35" s="66"/>
      <c r="IOM35" s="66"/>
      <c r="ION35" s="67"/>
      <c r="IOO35" s="65"/>
      <c r="IOP35" s="66"/>
      <c r="IOQ35" s="66"/>
      <c r="IOR35" s="67"/>
      <c r="IOS35" s="65"/>
      <c r="IOT35" s="66"/>
      <c r="IOU35" s="66"/>
      <c r="IOV35" s="67"/>
      <c r="IOW35" s="65"/>
      <c r="IOX35" s="66"/>
      <c r="IOY35" s="66"/>
      <c r="IOZ35" s="67"/>
      <c r="IPA35" s="65"/>
      <c r="IPB35" s="66"/>
      <c r="IPC35" s="66"/>
      <c r="IPD35" s="67"/>
      <c r="IPE35" s="65"/>
      <c r="IPF35" s="66"/>
      <c r="IPG35" s="66"/>
      <c r="IPH35" s="67"/>
      <c r="IPI35" s="65"/>
      <c r="IPJ35" s="66"/>
      <c r="IPK35" s="66"/>
      <c r="IPL35" s="67"/>
      <c r="IPM35" s="65"/>
      <c r="IPN35" s="66"/>
      <c r="IPO35" s="66"/>
      <c r="IPP35" s="67"/>
      <c r="IPQ35" s="65"/>
      <c r="IPR35" s="66"/>
      <c r="IPS35" s="66"/>
      <c r="IPT35" s="67"/>
      <c r="IPU35" s="65"/>
      <c r="IPV35" s="66"/>
      <c r="IPW35" s="66"/>
      <c r="IPX35" s="67"/>
      <c r="IPY35" s="65"/>
      <c r="IPZ35" s="66"/>
      <c r="IQA35" s="66"/>
      <c r="IQB35" s="67"/>
      <c r="IQC35" s="65"/>
      <c r="IQD35" s="66"/>
      <c r="IQE35" s="66"/>
      <c r="IQF35" s="67"/>
      <c r="IQG35" s="65"/>
      <c r="IQH35" s="66"/>
      <c r="IQI35" s="66"/>
      <c r="IQJ35" s="67"/>
      <c r="IQK35" s="65"/>
      <c r="IQL35" s="66"/>
      <c r="IQM35" s="66"/>
      <c r="IQN35" s="67"/>
      <c r="IQO35" s="65"/>
      <c r="IQP35" s="66"/>
      <c r="IQQ35" s="66"/>
      <c r="IQR35" s="67"/>
      <c r="IQS35" s="65"/>
      <c r="IQT35" s="66"/>
      <c r="IQU35" s="66"/>
      <c r="IQV35" s="67"/>
      <c r="IQW35" s="65"/>
      <c r="IQX35" s="66"/>
      <c r="IQY35" s="66"/>
      <c r="IQZ35" s="67"/>
      <c r="IRA35" s="65"/>
      <c r="IRB35" s="66"/>
      <c r="IRC35" s="66"/>
      <c r="IRD35" s="67"/>
      <c r="IRE35" s="65"/>
      <c r="IRF35" s="66"/>
      <c r="IRG35" s="66"/>
      <c r="IRH35" s="67"/>
      <c r="IRI35" s="65"/>
      <c r="IRJ35" s="66"/>
      <c r="IRK35" s="66"/>
      <c r="IRL35" s="67"/>
      <c r="IRM35" s="65"/>
      <c r="IRN35" s="66"/>
      <c r="IRO35" s="66"/>
      <c r="IRP35" s="67"/>
      <c r="IRQ35" s="65"/>
      <c r="IRR35" s="66"/>
      <c r="IRS35" s="66"/>
      <c r="IRT35" s="67"/>
      <c r="IRU35" s="65"/>
      <c r="IRV35" s="66"/>
      <c r="IRW35" s="66"/>
      <c r="IRX35" s="67"/>
      <c r="IRY35" s="65"/>
      <c r="IRZ35" s="66"/>
      <c r="ISA35" s="66"/>
      <c r="ISB35" s="67"/>
      <c r="ISC35" s="65"/>
      <c r="ISD35" s="66"/>
      <c r="ISE35" s="66"/>
      <c r="ISF35" s="67"/>
      <c r="ISG35" s="65"/>
      <c r="ISH35" s="66"/>
      <c r="ISI35" s="66"/>
      <c r="ISJ35" s="67"/>
      <c r="ISK35" s="65"/>
      <c r="ISL35" s="66"/>
      <c r="ISM35" s="66"/>
      <c r="ISN35" s="67"/>
      <c r="ISO35" s="65"/>
      <c r="ISP35" s="66"/>
      <c r="ISQ35" s="66"/>
      <c r="ISR35" s="67"/>
      <c r="ISS35" s="65"/>
      <c r="IST35" s="66"/>
      <c r="ISU35" s="66"/>
      <c r="ISV35" s="67"/>
      <c r="ISW35" s="65"/>
      <c r="ISX35" s="66"/>
      <c r="ISY35" s="66"/>
      <c r="ISZ35" s="67"/>
      <c r="ITA35" s="65"/>
      <c r="ITB35" s="66"/>
      <c r="ITC35" s="66"/>
      <c r="ITD35" s="67"/>
      <c r="ITE35" s="65"/>
      <c r="ITF35" s="66"/>
      <c r="ITG35" s="66"/>
      <c r="ITH35" s="67"/>
      <c r="ITI35" s="65"/>
      <c r="ITJ35" s="66"/>
      <c r="ITK35" s="66"/>
      <c r="ITL35" s="67"/>
      <c r="ITM35" s="65"/>
      <c r="ITN35" s="66"/>
      <c r="ITO35" s="66"/>
      <c r="ITP35" s="67"/>
      <c r="ITQ35" s="65"/>
      <c r="ITR35" s="66"/>
      <c r="ITS35" s="66"/>
      <c r="ITT35" s="67"/>
      <c r="ITU35" s="65"/>
      <c r="ITV35" s="66"/>
      <c r="ITW35" s="66"/>
      <c r="ITX35" s="67"/>
      <c r="ITY35" s="65"/>
      <c r="ITZ35" s="66"/>
      <c r="IUA35" s="66"/>
      <c r="IUB35" s="67"/>
      <c r="IUC35" s="65"/>
      <c r="IUD35" s="66"/>
      <c r="IUE35" s="66"/>
      <c r="IUF35" s="67"/>
      <c r="IUG35" s="65"/>
      <c r="IUH35" s="66"/>
      <c r="IUI35" s="66"/>
      <c r="IUJ35" s="67"/>
      <c r="IUK35" s="65"/>
      <c r="IUL35" s="66"/>
      <c r="IUM35" s="66"/>
      <c r="IUN35" s="67"/>
      <c r="IUO35" s="65"/>
      <c r="IUP35" s="66"/>
      <c r="IUQ35" s="66"/>
      <c r="IUR35" s="67"/>
      <c r="IUS35" s="65"/>
      <c r="IUT35" s="66"/>
      <c r="IUU35" s="66"/>
      <c r="IUV35" s="67"/>
      <c r="IUW35" s="65"/>
      <c r="IUX35" s="66"/>
      <c r="IUY35" s="66"/>
      <c r="IUZ35" s="67"/>
      <c r="IVA35" s="65"/>
      <c r="IVB35" s="66"/>
      <c r="IVC35" s="66"/>
      <c r="IVD35" s="67"/>
      <c r="IVE35" s="65"/>
      <c r="IVF35" s="66"/>
      <c r="IVG35" s="66"/>
      <c r="IVH35" s="67"/>
      <c r="IVI35" s="65"/>
      <c r="IVJ35" s="66"/>
      <c r="IVK35" s="66"/>
      <c r="IVL35" s="67"/>
      <c r="IVM35" s="65"/>
      <c r="IVN35" s="66"/>
      <c r="IVO35" s="66"/>
      <c r="IVP35" s="67"/>
      <c r="IVQ35" s="65"/>
      <c r="IVR35" s="66"/>
      <c r="IVS35" s="66"/>
      <c r="IVT35" s="67"/>
      <c r="IVU35" s="65"/>
      <c r="IVV35" s="66"/>
      <c r="IVW35" s="66"/>
      <c r="IVX35" s="67"/>
      <c r="IVY35" s="65"/>
      <c r="IVZ35" s="66"/>
      <c r="IWA35" s="66"/>
      <c r="IWB35" s="67"/>
      <c r="IWC35" s="65"/>
      <c r="IWD35" s="66"/>
      <c r="IWE35" s="66"/>
      <c r="IWF35" s="67"/>
      <c r="IWG35" s="65"/>
      <c r="IWH35" s="66"/>
      <c r="IWI35" s="66"/>
      <c r="IWJ35" s="67"/>
      <c r="IWK35" s="65"/>
      <c r="IWL35" s="66"/>
      <c r="IWM35" s="66"/>
      <c r="IWN35" s="67"/>
      <c r="IWO35" s="65"/>
      <c r="IWP35" s="66"/>
      <c r="IWQ35" s="66"/>
      <c r="IWR35" s="67"/>
      <c r="IWS35" s="65"/>
      <c r="IWT35" s="66"/>
      <c r="IWU35" s="66"/>
      <c r="IWV35" s="67"/>
      <c r="IWW35" s="65"/>
      <c r="IWX35" s="66"/>
      <c r="IWY35" s="66"/>
      <c r="IWZ35" s="67"/>
      <c r="IXA35" s="65"/>
      <c r="IXB35" s="66"/>
      <c r="IXC35" s="66"/>
      <c r="IXD35" s="67"/>
      <c r="IXE35" s="65"/>
      <c r="IXF35" s="66"/>
      <c r="IXG35" s="66"/>
      <c r="IXH35" s="67"/>
      <c r="IXI35" s="65"/>
      <c r="IXJ35" s="66"/>
      <c r="IXK35" s="66"/>
      <c r="IXL35" s="67"/>
      <c r="IXM35" s="65"/>
      <c r="IXN35" s="66"/>
      <c r="IXO35" s="66"/>
      <c r="IXP35" s="67"/>
      <c r="IXQ35" s="65"/>
      <c r="IXR35" s="66"/>
      <c r="IXS35" s="66"/>
      <c r="IXT35" s="67"/>
      <c r="IXU35" s="65"/>
      <c r="IXV35" s="66"/>
      <c r="IXW35" s="66"/>
      <c r="IXX35" s="67"/>
      <c r="IXY35" s="65"/>
      <c r="IXZ35" s="66"/>
      <c r="IYA35" s="66"/>
      <c r="IYB35" s="67"/>
      <c r="IYC35" s="65"/>
      <c r="IYD35" s="66"/>
      <c r="IYE35" s="66"/>
      <c r="IYF35" s="67"/>
      <c r="IYG35" s="65"/>
      <c r="IYH35" s="66"/>
      <c r="IYI35" s="66"/>
      <c r="IYJ35" s="67"/>
      <c r="IYK35" s="65"/>
      <c r="IYL35" s="66"/>
      <c r="IYM35" s="66"/>
      <c r="IYN35" s="67"/>
      <c r="IYO35" s="65"/>
      <c r="IYP35" s="66"/>
      <c r="IYQ35" s="66"/>
      <c r="IYR35" s="67"/>
      <c r="IYS35" s="65"/>
      <c r="IYT35" s="66"/>
      <c r="IYU35" s="66"/>
      <c r="IYV35" s="67"/>
      <c r="IYW35" s="65"/>
      <c r="IYX35" s="66"/>
      <c r="IYY35" s="66"/>
      <c r="IYZ35" s="67"/>
      <c r="IZA35" s="65"/>
      <c r="IZB35" s="66"/>
      <c r="IZC35" s="66"/>
      <c r="IZD35" s="67"/>
      <c r="IZE35" s="65"/>
      <c r="IZF35" s="66"/>
      <c r="IZG35" s="66"/>
      <c r="IZH35" s="67"/>
      <c r="IZI35" s="65"/>
      <c r="IZJ35" s="66"/>
      <c r="IZK35" s="66"/>
      <c r="IZL35" s="67"/>
      <c r="IZM35" s="65"/>
      <c r="IZN35" s="66"/>
      <c r="IZO35" s="66"/>
      <c r="IZP35" s="67"/>
      <c r="IZQ35" s="65"/>
      <c r="IZR35" s="66"/>
      <c r="IZS35" s="66"/>
      <c r="IZT35" s="67"/>
      <c r="IZU35" s="65"/>
      <c r="IZV35" s="66"/>
      <c r="IZW35" s="66"/>
      <c r="IZX35" s="67"/>
      <c r="IZY35" s="65"/>
      <c r="IZZ35" s="66"/>
      <c r="JAA35" s="66"/>
      <c r="JAB35" s="67"/>
      <c r="JAC35" s="65"/>
      <c r="JAD35" s="66"/>
      <c r="JAE35" s="66"/>
      <c r="JAF35" s="67"/>
      <c r="JAG35" s="65"/>
      <c r="JAH35" s="66"/>
      <c r="JAI35" s="66"/>
      <c r="JAJ35" s="67"/>
      <c r="JAK35" s="65"/>
      <c r="JAL35" s="66"/>
      <c r="JAM35" s="66"/>
      <c r="JAN35" s="67"/>
      <c r="JAO35" s="65"/>
      <c r="JAP35" s="66"/>
      <c r="JAQ35" s="66"/>
      <c r="JAR35" s="67"/>
      <c r="JAS35" s="65"/>
      <c r="JAT35" s="66"/>
      <c r="JAU35" s="66"/>
      <c r="JAV35" s="67"/>
      <c r="JAW35" s="65"/>
      <c r="JAX35" s="66"/>
      <c r="JAY35" s="66"/>
      <c r="JAZ35" s="67"/>
      <c r="JBA35" s="65"/>
      <c r="JBB35" s="66"/>
      <c r="JBC35" s="66"/>
      <c r="JBD35" s="67"/>
      <c r="JBE35" s="65"/>
      <c r="JBF35" s="66"/>
      <c r="JBG35" s="66"/>
      <c r="JBH35" s="67"/>
      <c r="JBI35" s="65"/>
      <c r="JBJ35" s="66"/>
      <c r="JBK35" s="66"/>
      <c r="JBL35" s="67"/>
      <c r="JBM35" s="65"/>
      <c r="JBN35" s="66"/>
      <c r="JBO35" s="66"/>
      <c r="JBP35" s="67"/>
      <c r="JBQ35" s="65"/>
      <c r="JBR35" s="66"/>
      <c r="JBS35" s="66"/>
      <c r="JBT35" s="67"/>
      <c r="JBU35" s="65"/>
      <c r="JBV35" s="66"/>
      <c r="JBW35" s="66"/>
      <c r="JBX35" s="67"/>
      <c r="JBY35" s="65"/>
      <c r="JBZ35" s="66"/>
      <c r="JCA35" s="66"/>
      <c r="JCB35" s="67"/>
      <c r="JCC35" s="65"/>
      <c r="JCD35" s="66"/>
      <c r="JCE35" s="66"/>
      <c r="JCF35" s="67"/>
      <c r="JCG35" s="65"/>
      <c r="JCH35" s="66"/>
      <c r="JCI35" s="66"/>
      <c r="JCJ35" s="67"/>
      <c r="JCK35" s="65"/>
      <c r="JCL35" s="66"/>
      <c r="JCM35" s="66"/>
      <c r="JCN35" s="67"/>
      <c r="JCO35" s="65"/>
      <c r="JCP35" s="66"/>
      <c r="JCQ35" s="66"/>
      <c r="JCR35" s="67"/>
      <c r="JCS35" s="65"/>
      <c r="JCT35" s="66"/>
      <c r="JCU35" s="66"/>
      <c r="JCV35" s="67"/>
      <c r="JCW35" s="65"/>
      <c r="JCX35" s="66"/>
      <c r="JCY35" s="66"/>
      <c r="JCZ35" s="67"/>
      <c r="JDA35" s="65"/>
      <c r="JDB35" s="66"/>
      <c r="JDC35" s="66"/>
      <c r="JDD35" s="67"/>
      <c r="JDE35" s="65"/>
      <c r="JDF35" s="66"/>
      <c r="JDG35" s="66"/>
      <c r="JDH35" s="67"/>
      <c r="JDI35" s="65"/>
      <c r="JDJ35" s="66"/>
      <c r="JDK35" s="66"/>
      <c r="JDL35" s="67"/>
      <c r="JDM35" s="65"/>
      <c r="JDN35" s="66"/>
      <c r="JDO35" s="66"/>
      <c r="JDP35" s="67"/>
      <c r="JDQ35" s="65"/>
      <c r="JDR35" s="66"/>
      <c r="JDS35" s="66"/>
      <c r="JDT35" s="67"/>
      <c r="JDU35" s="65"/>
      <c r="JDV35" s="66"/>
      <c r="JDW35" s="66"/>
      <c r="JDX35" s="67"/>
      <c r="JDY35" s="65"/>
      <c r="JDZ35" s="66"/>
      <c r="JEA35" s="66"/>
      <c r="JEB35" s="67"/>
      <c r="JEC35" s="65"/>
      <c r="JED35" s="66"/>
      <c r="JEE35" s="66"/>
      <c r="JEF35" s="67"/>
      <c r="JEG35" s="65"/>
      <c r="JEH35" s="66"/>
      <c r="JEI35" s="66"/>
      <c r="JEJ35" s="67"/>
      <c r="JEK35" s="65"/>
      <c r="JEL35" s="66"/>
      <c r="JEM35" s="66"/>
      <c r="JEN35" s="67"/>
      <c r="JEO35" s="65"/>
      <c r="JEP35" s="66"/>
      <c r="JEQ35" s="66"/>
      <c r="JER35" s="67"/>
      <c r="JES35" s="65"/>
      <c r="JET35" s="66"/>
      <c r="JEU35" s="66"/>
      <c r="JEV35" s="67"/>
      <c r="JEW35" s="65"/>
      <c r="JEX35" s="66"/>
      <c r="JEY35" s="66"/>
      <c r="JEZ35" s="67"/>
      <c r="JFA35" s="65"/>
      <c r="JFB35" s="66"/>
      <c r="JFC35" s="66"/>
      <c r="JFD35" s="67"/>
      <c r="JFE35" s="65"/>
      <c r="JFF35" s="66"/>
      <c r="JFG35" s="66"/>
      <c r="JFH35" s="67"/>
      <c r="JFI35" s="65"/>
      <c r="JFJ35" s="66"/>
      <c r="JFK35" s="66"/>
      <c r="JFL35" s="67"/>
      <c r="JFM35" s="65"/>
      <c r="JFN35" s="66"/>
      <c r="JFO35" s="66"/>
      <c r="JFP35" s="67"/>
      <c r="JFQ35" s="65"/>
      <c r="JFR35" s="66"/>
      <c r="JFS35" s="66"/>
      <c r="JFT35" s="67"/>
      <c r="JFU35" s="65"/>
      <c r="JFV35" s="66"/>
      <c r="JFW35" s="66"/>
      <c r="JFX35" s="67"/>
      <c r="JFY35" s="65"/>
      <c r="JFZ35" s="66"/>
      <c r="JGA35" s="66"/>
      <c r="JGB35" s="67"/>
      <c r="JGC35" s="65"/>
      <c r="JGD35" s="66"/>
      <c r="JGE35" s="66"/>
      <c r="JGF35" s="67"/>
      <c r="JGG35" s="65"/>
      <c r="JGH35" s="66"/>
      <c r="JGI35" s="66"/>
      <c r="JGJ35" s="67"/>
      <c r="JGK35" s="65"/>
      <c r="JGL35" s="66"/>
      <c r="JGM35" s="66"/>
      <c r="JGN35" s="67"/>
      <c r="JGO35" s="65"/>
      <c r="JGP35" s="66"/>
      <c r="JGQ35" s="66"/>
      <c r="JGR35" s="67"/>
      <c r="JGS35" s="65"/>
      <c r="JGT35" s="66"/>
      <c r="JGU35" s="66"/>
      <c r="JGV35" s="67"/>
      <c r="JGW35" s="65"/>
      <c r="JGX35" s="66"/>
      <c r="JGY35" s="66"/>
      <c r="JGZ35" s="67"/>
      <c r="JHA35" s="65"/>
      <c r="JHB35" s="66"/>
      <c r="JHC35" s="66"/>
      <c r="JHD35" s="67"/>
      <c r="JHE35" s="65"/>
      <c r="JHF35" s="66"/>
      <c r="JHG35" s="66"/>
      <c r="JHH35" s="67"/>
      <c r="JHI35" s="65"/>
      <c r="JHJ35" s="66"/>
      <c r="JHK35" s="66"/>
      <c r="JHL35" s="67"/>
      <c r="JHM35" s="65"/>
      <c r="JHN35" s="66"/>
      <c r="JHO35" s="66"/>
      <c r="JHP35" s="67"/>
      <c r="JHQ35" s="65"/>
      <c r="JHR35" s="66"/>
      <c r="JHS35" s="66"/>
      <c r="JHT35" s="67"/>
      <c r="JHU35" s="65"/>
      <c r="JHV35" s="66"/>
      <c r="JHW35" s="66"/>
      <c r="JHX35" s="67"/>
      <c r="JHY35" s="65"/>
      <c r="JHZ35" s="66"/>
      <c r="JIA35" s="66"/>
      <c r="JIB35" s="67"/>
      <c r="JIC35" s="65"/>
      <c r="JID35" s="66"/>
      <c r="JIE35" s="66"/>
      <c r="JIF35" s="67"/>
      <c r="JIG35" s="65"/>
      <c r="JIH35" s="66"/>
      <c r="JII35" s="66"/>
      <c r="JIJ35" s="67"/>
      <c r="JIK35" s="65"/>
      <c r="JIL35" s="66"/>
      <c r="JIM35" s="66"/>
      <c r="JIN35" s="67"/>
      <c r="JIO35" s="65"/>
      <c r="JIP35" s="66"/>
      <c r="JIQ35" s="66"/>
      <c r="JIR35" s="67"/>
      <c r="JIS35" s="65"/>
      <c r="JIT35" s="66"/>
      <c r="JIU35" s="66"/>
      <c r="JIV35" s="67"/>
      <c r="JIW35" s="65"/>
      <c r="JIX35" s="66"/>
      <c r="JIY35" s="66"/>
      <c r="JIZ35" s="67"/>
      <c r="JJA35" s="65"/>
      <c r="JJB35" s="66"/>
      <c r="JJC35" s="66"/>
      <c r="JJD35" s="67"/>
      <c r="JJE35" s="65"/>
      <c r="JJF35" s="66"/>
      <c r="JJG35" s="66"/>
      <c r="JJH35" s="67"/>
      <c r="JJI35" s="65"/>
      <c r="JJJ35" s="66"/>
      <c r="JJK35" s="66"/>
      <c r="JJL35" s="67"/>
      <c r="JJM35" s="65"/>
      <c r="JJN35" s="66"/>
      <c r="JJO35" s="66"/>
      <c r="JJP35" s="67"/>
      <c r="JJQ35" s="65"/>
      <c r="JJR35" s="66"/>
      <c r="JJS35" s="66"/>
      <c r="JJT35" s="67"/>
      <c r="JJU35" s="65"/>
      <c r="JJV35" s="66"/>
      <c r="JJW35" s="66"/>
      <c r="JJX35" s="67"/>
      <c r="JJY35" s="65"/>
      <c r="JJZ35" s="66"/>
      <c r="JKA35" s="66"/>
      <c r="JKB35" s="67"/>
      <c r="JKC35" s="65"/>
      <c r="JKD35" s="66"/>
      <c r="JKE35" s="66"/>
      <c r="JKF35" s="67"/>
      <c r="JKG35" s="65"/>
      <c r="JKH35" s="66"/>
      <c r="JKI35" s="66"/>
      <c r="JKJ35" s="67"/>
      <c r="JKK35" s="65"/>
      <c r="JKL35" s="66"/>
      <c r="JKM35" s="66"/>
      <c r="JKN35" s="67"/>
      <c r="JKO35" s="65"/>
      <c r="JKP35" s="66"/>
      <c r="JKQ35" s="66"/>
      <c r="JKR35" s="67"/>
      <c r="JKS35" s="65"/>
      <c r="JKT35" s="66"/>
      <c r="JKU35" s="66"/>
      <c r="JKV35" s="67"/>
      <c r="JKW35" s="65"/>
      <c r="JKX35" s="66"/>
      <c r="JKY35" s="66"/>
      <c r="JKZ35" s="67"/>
      <c r="JLA35" s="65"/>
      <c r="JLB35" s="66"/>
      <c r="JLC35" s="66"/>
      <c r="JLD35" s="67"/>
      <c r="JLE35" s="65"/>
      <c r="JLF35" s="66"/>
      <c r="JLG35" s="66"/>
      <c r="JLH35" s="67"/>
      <c r="JLI35" s="65"/>
      <c r="JLJ35" s="66"/>
      <c r="JLK35" s="66"/>
      <c r="JLL35" s="67"/>
      <c r="JLM35" s="65"/>
      <c r="JLN35" s="66"/>
      <c r="JLO35" s="66"/>
      <c r="JLP35" s="67"/>
      <c r="JLQ35" s="65"/>
      <c r="JLR35" s="66"/>
      <c r="JLS35" s="66"/>
      <c r="JLT35" s="67"/>
      <c r="JLU35" s="65"/>
      <c r="JLV35" s="66"/>
      <c r="JLW35" s="66"/>
      <c r="JLX35" s="67"/>
      <c r="JLY35" s="65"/>
      <c r="JLZ35" s="66"/>
      <c r="JMA35" s="66"/>
      <c r="JMB35" s="67"/>
      <c r="JMC35" s="65"/>
      <c r="JMD35" s="66"/>
      <c r="JME35" s="66"/>
      <c r="JMF35" s="67"/>
      <c r="JMG35" s="65"/>
      <c r="JMH35" s="66"/>
      <c r="JMI35" s="66"/>
      <c r="JMJ35" s="67"/>
      <c r="JMK35" s="65"/>
      <c r="JML35" s="66"/>
      <c r="JMM35" s="66"/>
      <c r="JMN35" s="67"/>
      <c r="JMO35" s="65"/>
      <c r="JMP35" s="66"/>
      <c r="JMQ35" s="66"/>
      <c r="JMR35" s="67"/>
      <c r="JMS35" s="65"/>
      <c r="JMT35" s="66"/>
      <c r="JMU35" s="66"/>
      <c r="JMV35" s="67"/>
      <c r="JMW35" s="65"/>
      <c r="JMX35" s="66"/>
      <c r="JMY35" s="66"/>
      <c r="JMZ35" s="67"/>
      <c r="JNA35" s="65"/>
      <c r="JNB35" s="66"/>
      <c r="JNC35" s="66"/>
      <c r="JND35" s="67"/>
      <c r="JNE35" s="65"/>
      <c r="JNF35" s="66"/>
      <c r="JNG35" s="66"/>
      <c r="JNH35" s="67"/>
      <c r="JNI35" s="65"/>
      <c r="JNJ35" s="66"/>
      <c r="JNK35" s="66"/>
      <c r="JNL35" s="67"/>
      <c r="JNM35" s="65"/>
      <c r="JNN35" s="66"/>
      <c r="JNO35" s="66"/>
      <c r="JNP35" s="67"/>
      <c r="JNQ35" s="65"/>
      <c r="JNR35" s="66"/>
      <c r="JNS35" s="66"/>
      <c r="JNT35" s="67"/>
      <c r="JNU35" s="65"/>
      <c r="JNV35" s="66"/>
      <c r="JNW35" s="66"/>
      <c r="JNX35" s="67"/>
      <c r="JNY35" s="65"/>
      <c r="JNZ35" s="66"/>
      <c r="JOA35" s="66"/>
      <c r="JOB35" s="67"/>
      <c r="JOC35" s="65"/>
      <c r="JOD35" s="66"/>
      <c r="JOE35" s="66"/>
      <c r="JOF35" s="67"/>
      <c r="JOG35" s="65"/>
      <c r="JOH35" s="66"/>
      <c r="JOI35" s="66"/>
      <c r="JOJ35" s="67"/>
      <c r="JOK35" s="65"/>
      <c r="JOL35" s="66"/>
      <c r="JOM35" s="66"/>
      <c r="JON35" s="67"/>
      <c r="JOO35" s="65"/>
      <c r="JOP35" s="66"/>
      <c r="JOQ35" s="66"/>
      <c r="JOR35" s="67"/>
      <c r="JOS35" s="65"/>
      <c r="JOT35" s="66"/>
      <c r="JOU35" s="66"/>
      <c r="JOV35" s="67"/>
      <c r="JOW35" s="65"/>
      <c r="JOX35" s="66"/>
      <c r="JOY35" s="66"/>
      <c r="JOZ35" s="67"/>
      <c r="JPA35" s="65"/>
      <c r="JPB35" s="66"/>
      <c r="JPC35" s="66"/>
      <c r="JPD35" s="67"/>
      <c r="JPE35" s="65"/>
      <c r="JPF35" s="66"/>
      <c r="JPG35" s="66"/>
      <c r="JPH35" s="67"/>
      <c r="JPI35" s="65"/>
      <c r="JPJ35" s="66"/>
      <c r="JPK35" s="66"/>
      <c r="JPL35" s="67"/>
      <c r="JPM35" s="65"/>
      <c r="JPN35" s="66"/>
      <c r="JPO35" s="66"/>
      <c r="JPP35" s="67"/>
      <c r="JPQ35" s="65"/>
      <c r="JPR35" s="66"/>
      <c r="JPS35" s="66"/>
      <c r="JPT35" s="67"/>
      <c r="JPU35" s="65"/>
      <c r="JPV35" s="66"/>
      <c r="JPW35" s="66"/>
      <c r="JPX35" s="67"/>
      <c r="JPY35" s="65"/>
      <c r="JPZ35" s="66"/>
      <c r="JQA35" s="66"/>
      <c r="JQB35" s="67"/>
      <c r="JQC35" s="65"/>
      <c r="JQD35" s="66"/>
      <c r="JQE35" s="66"/>
      <c r="JQF35" s="67"/>
      <c r="JQG35" s="65"/>
      <c r="JQH35" s="66"/>
      <c r="JQI35" s="66"/>
      <c r="JQJ35" s="67"/>
      <c r="JQK35" s="65"/>
      <c r="JQL35" s="66"/>
      <c r="JQM35" s="66"/>
      <c r="JQN35" s="67"/>
      <c r="JQO35" s="65"/>
      <c r="JQP35" s="66"/>
      <c r="JQQ35" s="66"/>
      <c r="JQR35" s="67"/>
      <c r="JQS35" s="65"/>
      <c r="JQT35" s="66"/>
      <c r="JQU35" s="66"/>
      <c r="JQV35" s="67"/>
      <c r="JQW35" s="65"/>
      <c r="JQX35" s="66"/>
      <c r="JQY35" s="66"/>
      <c r="JQZ35" s="67"/>
      <c r="JRA35" s="65"/>
      <c r="JRB35" s="66"/>
      <c r="JRC35" s="66"/>
      <c r="JRD35" s="67"/>
      <c r="JRE35" s="65"/>
      <c r="JRF35" s="66"/>
      <c r="JRG35" s="66"/>
      <c r="JRH35" s="67"/>
      <c r="JRI35" s="65"/>
      <c r="JRJ35" s="66"/>
      <c r="JRK35" s="66"/>
      <c r="JRL35" s="67"/>
      <c r="JRM35" s="65"/>
      <c r="JRN35" s="66"/>
      <c r="JRO35" s="66"/>
      <c r="JRP35" s="67"/>
      <c r="JRQ35" s="65"/>
      <c r="JRR35" s="66"/>
      <c r="JRS35" s="66"/>
      <c r="JRT35" s="67"/>
      <c r="JRU35" s="65"/>
      <c r="JRV35" s="66"/>
      <c r="JRW35" s="66"/>
      <c r="JRX35" s="67"/>
      <c r="JRY35" s="65"/>
      <c r="JRZ35" s="66"/>
      <c r="JSA35" s="66"/>
      <c r="JSB35" s="67"/>
      <c r="JSC35" s="65"/>
      <c r="JSD35" s="66"/>
      <c r="JSE35" s="66"/>
      <c r="JSF35" s="67"/>
      <c r="JSG35" s="65"/>
      <c r="JSH35" s="66"/>
      <c r="JSI35" s="66"/>
      <c r="JSJ35" s="67"/>
      <c r="JSK35" s="65"/>
      <c r="JSL35" s="66"/>
      <c r="JSM35" s="66"/>
      <c r="JSN35" s="67"/>
      <c r="JSO35" s="65"/>
      <c r="JSP35" s="66"/>
      <c r="JSQ35" s="66"/>
      <c r="JSR35" s="67"/>
      <c r="JSS35" s="65"/>
      <c r="JST35" s="66"/>
      <c r="JSU35" s="66"/>
      <c r="JSV35" s="67"/>
      <c r="JSW35" s="65"/>
      <c r="JSX35" s="66"/>
      <c r="JSY35" s="66"/>
      <c r="JSZ35" s="67"/>
      <c r="JTA35" s="65"/>
      <c r="JTB35" s="66"/>
      <c r="JTC35" s="66"/>
      <c r="JTD35" s="67"/>
      <c r="JTE35" s="65"/>
      <c r="JTF35" s="66"/>
      <c r="JTG35" s="66"/>
      <c r="JTH35" s="67"/>
      <c r="JTI35" s="65"/>
      <c r="JTJ35" s="66"/>
      <c r="JTK35" s="66"/>
      <c r="JTL35" s="67"/>
      <c r="JTM35" s="65"/>
      <c r="JTN35" s="66"/>
      <c r="JTO35" s="66"/>
      <c r="JTP35" s="67"/>
      <c r="JTQ35" s="65"/>
      <c r="JTR35" s="66"/>
      <c r="JTS35" s="66"/>
      <c r="JTT35" s="67"/>
      <c r="JTU35" s="65"/>
      <c r="JTV35" s="66"/>
      <c r="JTW35" s="66"/>
      <c r="JTX35" s="67"/>
      <c r="JTY35" s="65"/>
      <c r="JTZ35" s="66"/>
      <c r="JUA35" s="66"/>
      <c r="JUB35" s="67"/>
      <c r="JUC35" s="65"/>
      <c r="JUD35" s="66"/>
      <c r="JUE35" s="66"/>
      <c r="JUF35" s="67"/>
      <c r="JUG35" s="65"/>
      <c r="JUH35" s="66"/>
      <c r="JUI35" s="66"/>
      <c r="JUJ35" s="67"/>
      <c r="JUK35" s="65"/>
      <c r="JUL35" s="66"/>
      <c r="JUM35" s="66"/>
      <c r="JUN35" s="67"/>
      <c r="JUO35" s="65"/>
      <c r="JUP35" s="66"/>
      <c r="JUQ35" s="66"/>
      <c r="JUR35" s="67"/>
      <c r="JUS35" s="65"/>
      <c r="JUT35" s="66"/>
      <c r="JUU35" s="66"/>
      <c r="JUV35" s="67"/>
      <c r="JUW35" s="65"/>
      <c r="JUX35" s="66"/>
      <c r="JUY35" s="66"/>
      <c r="JUZ35" s="67"/>
      <c r="JVA35" s="65"/>
      <c r="JVB35" s="66"/>
      <c r="JVC35" s="66"/>
      <c r="JVD35" s="67"/>
      <c r="JVE35" s="65"/>
      <c r="JVF35" s="66"/>
      <c r="JVG35" s="66"/>
      <c r="JVH35" s="67"/>
      <c r="JVI35" s="65"/>
      <c r="JVJ35" s="66"/>
      <c r="JVK35" s="66"/>
      <c r="JVL35" s="67"/>
      <c r="JVM35" s="65"/>
      <c r="JVN35" s="66"/>
      <c r="JVO35" s="66"/>
      <c r="JVP35" s="67"/>
      <c r="JVQ35" s="65"/>
      <c r="JVR35" s="66"/>
      <c r="JVS35" s="66"/>
      <c r="JVT35" s="67"/>
      <c r="JVU35" s="65"/>
      <c r="JVV35" s="66"/>
      <c r="JVW35" s="66"/>
      <c r="JVX35" s="67"/>
      <c r="JVY35" s="65"/>
      <c r="JVZ35" s="66"/>
      <c r="JWA35" s="66"/>
      <c r="JWB35" s="67"/>
      <c r="JWC35" s="65"/>
      <c r="JWD35" s="66"/>
      <c r="JWE35" s="66"/>
      <c r="JWF35" s="67"/>
      <c r="JWG35" s="65"/>
      <c r="JWH35" s="66"/>
      <c r="JWI35" s="66"/>
      <c r="JWJ35" s="67"/>
      <c r="JWK35" s="65"/>
      <c r="JWL35" s="66"/>
      <c r="JWM35" s="66"/>
      <c r="JWN35" s="67"/>
      <c r="JWO35" s="65"/>
      <c r="JWP35" s="66"/>
      <c r="JWQ35" s="66"/>
      <c r="JWR35" s="67"/>
      <c r="JWS35" s="65"/>
      <c r="JWT35" s="66"/>
      <c r="JWU35" s="66"/>
      <c r="JWV35" s="67"/>
      <c r="JWW35" s="65"/>
      <c r="JWX35" s="66"/>
      <c r="JWY35" s="66"/>
      <c r="JWZ35" s="67"/>
      <c r="JXA35" s="65"/>
      <c r="JXB35" s="66"/>
      <c r="JXC35" s="66"/>
      <c r="JXD35" s="67"/>
      <c r="JXE35" s="65"/>
      <c r="JXF35" s="66"/>
      <c r="JXG35" s="66"/>
      <c r="JXH35" s="67"/>
      <c r="JXI35" s="65"/>
      <c r="JXJ35" s="66"/>
      <c r="JXK35" s="66"/>
      <c r="JXL35" s="67"/>
      <c r="JXM35" s="65"/>
      <c r="JXN35" s="66"/>
      <c r="JXO35" s="66"/>
      <c r="JXP35" s="67"/>
      <c r="JXQ35" s="65"/>
      <c r="JXR35" s="66"/>
      <c r="JXS35" s="66"/>
      <c r="JXT35" s="67"/>
      <c r="JXU35" s="65"/>
      <c r="JXV35" s="66"/>
      <c r="JXW35" s="66"/>
      <c r="JXX35" s="67"/>
      <c r="JXY35" s="65"/>
      <c r="JXZ35" s="66"/>
      <c r="JYA35" s="66"/>
      <c r="JYB35" s="67"/>
      <c r="JYC35" s="65"/>
      <c r="JYD35" s="66"/>
      <c r="JYE35" s="66"/>
      <c r="JYF35" s="67"/>
      <c r="JYG35" s="65"/>
      <c r="JYH35" s="66"/>
      <c r="JYI35" s="66"/>
      <c r="JYJ35" s="67"/>
      <c r="JYK35" s="65"/>
      <c r="JYL35" s="66"/>
      <c r="JYM35" s="66"/>
      <c r="JYN35" s="67"/>
      <c r="JYO35" s="65"/>
      <c r="JYP35" s="66"/>
      <c r="JYQ35" s="66"/>
      <c r="JYR35" s="67"/>
      <c r="JYS35" s="65"/>
      <c r="JYT35" s="66"/>
      <c r="JYU35" s="66"/>
      <c r="JYV35" s="67"/>
      <c r="JYW35" s="65"/>
      <c r="JYX35" s="66"/>
      <c r="JYY35" s="66"/>
      <c r="JYZ35" s="67"/>
      <c r="JZA35" s="65"/>
      <c r="JZB35" s="66"/>
      <c r="JZC35" s="66"/>
      <c r="JZD35" s="67"/>
      <c r="JZE35" s="65"/>
      <c r="JZF35" s="66"/>
      <c r="JZG35" s="66"/>
      <c r="JZH35" s="67"/>
      <c r="JZI35" s="65"/>
      <c r="JZJ35" s="66"/>
      <c r="JZK35" s="66"/>
      <c r="JZL35" s="67"/>
      <c r="JZM35" s="65"/>
      <c r="JZN35" s="66"/>
      <c r="JZO35" s="66"/>
      <c r="JZP35" s="67"/>
      <c r="JZQ35" s="65"/>
      <c r="JZR35" s="66"/>
      <c r="JZS35" s="66"/>
      <c r="JZT35" s="67"/>
      <c r="JZU35" s="65"/>
      <c r="JZV35" s="66"/>
      <c r="JZW35" s="66"/>
      <c r="JZX35" s="67"/>
      <c r="JZY35" s="65"/>
      <c r="JZZ35" s="66"/>
      <c r="KAA35" s="66"/>
      <c r="KAB35" s="67"/>
      <c r="KAC35" s="65"/>
      <c r="KAD35" s="66"/>
      <c r="KAE35" s="66"/>
      <c r="KAF35" s="67"/>
      <c r="KAG35" s="65"/>
      <c r="KAH35" s="66"/>
      <c r="KAI35" s="66"/>
      <c r="KAJ35" s="67"/>
      <c r="KAK35" s="65"/>
      <c r="KAL35" s="66"/>
      <c r="KAM35" s="66"/>
      <c r="KAN35" s="67"/>
      <c r="KAO35" s="65"/>
      <c r="KAP35" s="66"/>
      <c r="KAQ35" s="66"/>
      <c r="KAR35" s="67"/>
      <c r="KAS35" s="65"/>
      <c r="KAT35" s="66"/>
      <c r="KAU35" s="66"/>
      <c r="KAV35" s="67"/>
      <c r="KAW35" s="65"/>
      <c r="KAX35" s="66"/>
      <c r="KAY35" s="66"/>
      <c r="KAZ35" s="67"/>
      <c r="KBA35" s="65"/>
      <c r="KBB35" s="66"/>
      <c r="KBC35" s="66"/>
      <c r="KBD35" s="67"/>
      <c r="KBE35" s="65"/>
      <c r="KBF35" s="66"/>
      <c r="KBG35" s="66"/>
      <c r="KBH35" s="67"/>
      <c r="KBI35" s="65"/>
      <c r="KBJ35" s="66"/>
      <c r="KBK35" s="66"/>
      <c r="KBL35" s="67"/>
      <c r="KBM35" s="65"/>
      <c r="KBN35" s="66"/>
      <c r="KBO35" s="66"/>
      <c r="KBP35" s="67"/>
      <c r="KBQ35" s="65"/>
      <c r="KBR35" s="66"/>
      <c r="KBS35" s="66"/>
      <c r="KBT35" s="67"/>
      <c r="KBU35" s="65"/>
      <c r="KBV35" s="66"/>
      <c r="KBW35" s="66"/>
      <c r="KBX35" s="67"/>
      <c r="KBY35" s="65"/>
      <c r="KBZ35" s="66"/>
      <c r="KCA35" s="66"/>
      <c r="KCB35" s="67"/>
      <c r="KCC35" s="65"/>
      <c r="KCD35" s="66"/>
      <c r="KCE35" s="66"/>
      <c r="KCF35" s="67"/>
      <c r="KCG35" s="65"/>
      <c r="KCH35" s="66"/>
      <c r="KCI35" s="66"/>
      <c r="KCJ35" s="67"/>
      <c r="KCK35" s="65"/>
      <c r="KCL35" s="66"/>
      <c r="KCM35" s="66"/>
      <c r="KCN35" s="67"/>
      <c r="KCO35" s="65"/>
      <c r="KCP35" s="66"/>
      <c r="KCQ35" s="66"/>
      <c r="KCR35" s="67"/>
      <c r="KCS35" s="65"/>
      <c r="KCT35" s="66"/>
      <c r="KCU35" s="66"/>
      <c r="KCV35" s="67"/>
      <c r="KCW35" s="65"/>
      <c r="KCX35" s="66"/>
      <c r="KCY35" s="66"/>
      <c r="KCZ35" s="67"/>
      <c r="KDA35" s="65"/>
      <c r="KDB35" s="66"/>
      <c r="KDC35" s="66"/>
      <c r="KDD35" s="67"/>
      <c r="KDE35" s="65"/>
      <c r="KDF35" s="66"/>
      <c r="KDG35" s="66"/>
      <c r="KDH35" s="67"/>
      <c r="KDI35" s="65"/>
      <c r="KDJ35" s="66"/>
      <c r="KDK35" s="66"/>
      <c r="KDL35" s="67"/>
      <c r="KDM35" s="65"/>
      <c r="KDN35" s="66"/>
      <c r="KDO35" s="66"/>
      <c r="KDP35" s="67"/>
      <c r="KDQ35" s="65"/>
      <c r="KDR35" s="66"/>
      <c r="KDS35" s="66"/>
      <c r="KDT35" s="67"/>
      <c r="KDU35" s="65"/>
      <c r="KDV35" s="66"/>
      <c r="KDW35" s="66"/>
      <c r="KDX35" s="67"/>
      <c r="KDY35" s="65"/>
      <c r="KDZ35" s="66"/>
      <c r="KEA35" s="66"/>
      <c r="KEB35" s="67"/>
      <c r="KEC35" s="65"/>
      <c r="KED35" s="66"/>
      <c r="KEE35" s="66"/>
      <c r="KEF35" s="67"/>
      <c r="KEG35" s="65"/>
      <c r="KEH35" s="66"/>
      <c r="KEI35" s="66"/>
      <c r="KEJ35" s="67"/>
      <c r="KEK35" s="65"/>
      <c r="KEL35" s="66"/>
      <c r="KEM35" s="66"/>
      <c r="KEN35" s="67"/>
      <c r="KEO35" s="65"/>
      <c r="KEP35" s="66"/>
      <c r="KEQ35" s="66"/>
      <c r="KER35" s="67"/>
      <c r="KES35" s="65"/>
      <c r="KET35" s="66"/>
      <c r="KEU35" s="66"/>
      <c r="KEV35" s="67"/>
      <c r="KEW35" s="65"/>
      <c r="KEX35" s="66"/>
      <c r="KEY35" s="66"/>
      <c r="KEZ35" s="67"/>
      <c r="KFA35" s="65"/>
      <c r="KFB35" s="66"/>
      <c r="KFC35" s="66"/>
      <c r="KFD35" s="67"/>
      <c r="KFE35" s="65"/>
      <c r="KFF35" s="66"/>
      <c r="KFG35" s="66"/>
      <c r="KFH35" s="67"/>
      <c r="KFI35" s="65"/>
      <c r="KFJ35" s="66"/>
      <c r="KFK35" s="66"/>
      <c r="KFL35" s="67"/>
      <c r="KFM35" s="65"/>
      <c r="KFN35" s="66"/>
      <c r="KFO35" s="66"/>
      <c r="KFP35" s="67"/>
      <c r="KFQ35" s="65"/>
      <c r="KFR35" s="66"/>
      <c r="KFS35" s="66"/>
      <c r="KFT35" s="67"/>
      <c r="KFU35" s="65"/>
      <c r="KFV35" s="66"/>
      <c r="KFW35" s="66"/>
      <c r="KFX35" s="67"/>
      <c r="KFY35" s="65"/>
      <c r="KFZ35" s="66"/>
      <c r="KGA35" s="66"/>
      <c r="KGB35" s="67"/>
      <c r="KGC35" s="65"/>
      <c r="KGD35" s="66"/>
      <c r="KGE35" s="66"/>
      <c r="KGF35" s="67"/>
      <c r="KGG35" s="65"/>
      <c r="KGH35" s="66"/>
      <c r="KGI35" s="66"/>
      <c r="KGJ35" s="67"/>
      <c r="KGK35" s="65"/>
      <c r="KGL35" s="66"/>
      <c r="KGM35" s="66"/>
      <c r="KGN35" s="67"/>
      <c r="KGO35" s="65"/>
      <c r="KGP35" s="66"/>
      <c r="KGQ35" s="66"/>
      <c r="KGR35" s="67"/>
      <c r="KGS35" s="65"/>
      <c r="KGT35" s="66"/>
      <c r="KGU35" s="66"/>
      <c r="KGV35" s="67"/>
      <c r="KGW35" s="65"/>
      <c r="KGX35" s="66"/>
      <c r="KGY35" s="66"/>
      <c r="KGZ35" s="67"/>
      <c r="KHA35" s="65"/>
      <c r="KHB35" s="66"/>
      <c r="KHC35" s="66"/>
      <c r="KHD35" s="67"/>
      <c r="KHE35" s="65"/>
      <c r="KHF35" s="66"/>
      <c r="KHG35" s="66"/>
      <c r="KHH35" s="67"/>
      <c r="KHI35" s="65"/>
      <c r="KHJ35" s="66"/>
      <c r="KHK35" s="66"/>
      <c r="KHL35" s="67"/>
      <c r="KHM35" s="65"/>
      <c r="KHN35" s="66"/>
      <c r="KHO35" s="66"/>
      <c r="KHP35" s="67"/>
      <c r="KHQ35" s="65"/>
      <c r="KHR35" s="66"/>
      <c r="KHS35" s="66"/>
      <c r="KHT35" s="67"/>
      <c r="KHU35" s="65"/>
      <c r="KHV35" s="66"/>
      <c r="KHW35" s="66"/>
      <c r="KHX35" s="67"/>
      <c r="KHY35" s="65"/>
      <c r="KHZ35" s="66"/>
      <c r="KIA35" s="66"/>
      <c r="KIB35" s="67"/>
      <c r="KIC35" s="65"/>
      <c r="KID35" s="66"/>
      <c r="KIE35" s="66"/>
      <c r="KIF35" s="67"/>
      <c r="KIG35" s="65"/>
      <c r="KIH35" s="66"/>
      <c r="KII35" s="66"/>
      <c r="KIJ35" s="67"/>
      <c r="KIK35" s="65"/>
      <c r="KIL35" s="66"/>
      <c r="KIM35" s="66"/>
      <c r="KIN35" s="67"/>
      <c r="KIO35" s="65"/>
      <c r="KIP35" s="66"/>
      <c r="KIQ35" s="66"/>
      <c r="KIR35" s="67"/>
      <c r="KIS35" s="65"/>
      <c r="KIT35" s="66"/>
      <c r="KIU35" s="66"/>
      <c r="KIV35" s="67"/>
      <c r="KIW35" s="65"/>
      <c r="KIX35" s="66"/>
      <c r="KIY35" s="66"/>
      <c r="KIZ35" s="67"/>
      <c r="KJA35" s="65"/>
      <c r="KJB35" s="66"/>
      <c r="KJC35" s="66"/>
      <c r="KJD35" s="67"/>
      <c r="KJE35" s="65"/>
      <c r="KJF35" s="66"/>
      <c r="KJG35" s="66"/>
      <c r="KJH35" s="67"/>
      <c r="KJI35" s="65"/>
      <c r="KJJ35" s="66"/>
      <c r="KJK35" s="66"/>
      <c r="KJL35" s="67"/>
      <c r="KJM35" s="65"/>
      <c r="KJN35" s="66"/>
      <c r="KJO35" s="66"/>
      <c r="KJP35" s="67"/>
      <c r="KJQ35" s="65"/>
      <c r="KJR35" s="66"/>
      <c r="KJS35" s="66"/>
      <c r="KJT35" s="67"/>
      <c r="KJU35" s="65"/>
      <c r="KJV35" s="66"/>
      <c r="KJW35" s="66"/>
      <c r="KJX35" s="67"/>
      <c r="KJY35" s="65"/>
      <c r="KJZ35" s="66"/>
      <c r="KKA35" s="66"/>
      <c r="KKB35" s="67"/>
      <c r="KKC35" s="65"/>
      <c r="KKD35" s="66"/>
      <c r="KKE35" s="66"/>
      <c r="KKF35" s="67"/>
      <c r="KKG35" s="65"/>
      <c r="KKH35" s="66"/>
      <c r="KKI35" s="66"/>
      <c r="KKJ35" s="67"/>
      <c r="KKK35" s="65"/>
      <c r="KKL35" s="66"/>
      <c r="KKM35" s="66"/>
      <c r="KKN35" s="67"/>
      <c r="KKO35" s="65"/>
      <c r="KKP35" s="66"/>
      <c r="KKQ35" s="66"/>
      <c r="KKR35" s="67"/>
      <c r="KKS35" s="65"/>
      <c r="KKT35" s="66"/>
      <c r="KKU35" s="66"/>
      <c r="KKV35" s="67"/>
      <c r="KKW35" s="65"/>
      <c r="KKX35" s="66"/>
      <c r="KKY35" s="66"/>
      <c r="KKZ35" s="67"/>
      <c r="KLA35" s="65"/>
      <c r="KLB35" s="66"/>
      <c r="KLC35" s="66"/>
      <c r="KLD35" s="67"/>
      <c r="KLE35" s="65"/>
      <c r="KLF35" s="66"/>
      <c r="KLG35" s="66"/>
      <c r="KLH35" s="67"/>
      <c r="KLI35" s="65"/>
      <c r="KLJ35" s="66"/>
      <c r="KLK35" s="66"/>
      <c r="KLL35" s="67"/>
      <c r="KLM35" s="65"/>
      <c r="KLN35" s="66"/>
      <c r="KLO35" s="66"/>
      <c r="KLP35" s="67"/>
      <c r="KLQ35" s="65"/>
      <c r="KLR35" s="66"/>
      <c r="KLS35" s="66"/>
      <c r="KLT35" s="67"/>
      <c r="KLU35" s="65"/>
      <c r="KLV35" s="66"/>
      <c r="KLW35" s="66"/>
      <c r="KLX35" s="67"/>
      <c r="KLY35" s="65"/>
      <c r="KLZ35" s="66"/>
      <c r="KMA35" s="66"/>
      <c r="KMB35" s="67"/>
      <c r="KMC35" s="65"/>
      <c r="KMD35" s="66"/>
      <c r="KME35" s="66"/>
      <c r="KMF35" s="67"/>
      <c r="KMG35" s="65"/>
      <c r="KMH35" s="66"/>
      <c r="KMI35" s="66"/>
      <c r="KMJ35" s="67"/>
      <c r="KMK35" s="65"/>
      <c r="KML35" s="66"/>
      <c r="KMM35" s="66"/>
      <c r="KMN35" s="67"/>
      <c r="KMO35" s="65"/>
      <c r="KMP35" s="66"/>
      <c r="KMQ35" s="66"/>
      <c r="KMR35" s="67"/>
      <c r="KMS35" s="65"/>
      <c r="KMT35" s="66"/>
      <c r="KMU35" s="66"/>
      <c r="KMV35" s="67"/>
      <c r="KMW35" s="65"/>
      <c r="KMX35" s="66"/>
      <c r="KMY35" s="66"/>
      <c r="KMZ35" s="67"/>
      <c r="KNA35" s="65"/>
      <c r="KNB35" s="66"/>
      <c r="KNC35" s="66"/>
      <c r="KND35" s="67"/>
      <c r="KNE35" s="65"/>
      <c r="KNF35" s="66"/>
      <c r="KNG35" s="66"/>
      <c r="KNH35" s="67"/>
      <c r="KNI35" s="65"/>
      <c r="KNJ35" s="66"/>
      <c r="KNK35" s="66"/>
      <c r="KNL35" s="67"/>
      <c r="KNM35" s="65"/>
      <c r="KNN35" s="66"/>
      <c r="KNO35" s="66"/>
      <c r="KNP35" s="67"/>
      <c r="KNQ35" s="65"/>
      <c r="KNR35" s="66"/>
      <c r="KNS35" s="66"/>
      <c r="KNT35" s="67"/>
      <c r="KNU35" s="65"/>
      <c r="KNV35" s="66"/>
      <c r="KNW35" s="66"/>
      <c r="KNX35" s="67"/>
      <c r="KNY35" s="65"/>
      <c r="KNZ35" s="66"/>
      <c r="KOA35" s="66"/>
      <c r="KOB35" s="67"/>
      <c r="KOC35" s="65"/>
      <c r="KOD35" s="66"/>
      <c r="KOE35" s="66"/>
      <c r="KOF35" s="67"/>
      <c r="KOG35" s="65"/>
      <c r="KOH35" s="66"/>
      <c r="KOI35" s="66"/>
      <c r="KOJ35" s="67"/>
      <c r="KOK35" s="65"/>
      <c r="KOL35" s="66"/>
      <c r="KOM35" s="66"/>
      <c r="KON35" s="67"/>
      <c r="KOO35" s="65"/>
      <c r="KOP35" s="66"/>
      <c r="KOQ35" s="66"/>
      <c r="KOR35" s="67"/>
      <c r="KOS35" s="65"/>
      <c r="KOT35" s="66"/>
      <c r="KOU35" s="66"/>
      <c r="KOV35" s="67"/>
      <c r="KOW35" s="65"/>
      <c r="KOX35" s="66"/>
      <c r="KOY35" s="66"/>
      <c r="KOZ35" s="67"/>
      <c r="KPA35" s="65"/>
      <c r="KPB35" s="66"/>
      <c r="KPC35" s="66"/>
      <c r="KPD35" s="67"/>
      <c r="KPE35" s="65"/>
      <c r="KPF35" s="66"/>
      <c r="KPG35" s="66"/>
      <c r="KPH35" s="67"/>
      <c r="KPI35" s="65"/>
      <c r="KPJ35" s="66"/>
      <c r="KPK35" s="66"/>
      <c r="KPL35" s="67"/>
      <c r="KPM35" s="65"/>
      <c r="KPN35" s="66"/>
      <c r="KPO35" s="66"/>
      <c r="KPP35" s="67"/>
      <c r="KPQ35" s="65"/>
      <c r="KPR35" s="66"/>
      <c r="KPS35" s="66"/>
      <c r="KPT35" s="67"/>
      <c r="KPU35" s="65"/>
      <c r="KPV35" s="66"/>
      <c r="KPW35" s="66"/>
      <c r="KPX35" s="67"/>
      <c r="KPY35" s="65"/>
      <c r="KPZ35" s="66"/>
      <c r="KQA35" s="66"/>
      <c r="KQB35" s="67"/>
      <c r="KQC35" s="65"/>
      <c r="KQD35" s="66"/>
      <c r="KQE35" s="66"/>
      <c r="KQF35" s="67"/>
      <c r="KQG35" s="65"/>
      <c r="KQH35" s="66"/>
      <c r="KQI35" s="66"/>
      <c r="KQJ35" s="67"/>
      <c r="KQK35" s="65"/>
      <c r="KQL35" s="66"/>
      <c r="KQM35" s="66"/>
      <c r="KQN35" s="67"/>
      <c r="KQO35" s="65"/>
      <c r="KQP35" s="66"/>
      <c r="KQQ35" s="66"/>
      <c r="KQR35" s="67"/>
      <c r="KQS35" s="65"/>
      <c r="KQT35" s="66"/>
      <c r="KQU35" s="66"/>
      <c r="KQV35" s="67"/>
      <c r="KQW35" s="65"/>
      <c r="KQX35" s="66"/>
      <c r="KQY35" s="66"/>
      <c r="KQZ35" s="67"/>
      <c r="KRA35" s="65"/>
      <c r="KRB35" s="66"/>
      <c r="KRC35" s="66"/>
      <c r="KRD35" s="67"/>
      <c r="KRE35" s="65"/>
      <c r="KRF35" s="66"/>
      <c r="KRG35" s="66"/>
      <c r="KRH35" s="67"/>
      <c r="KRI35" s="65"/>
      <c r="KRJ35" s="66"/>
      <c r="KRK35" s="66"/>
      <c r="KRL35" s="67"/>
      <c r="KRM35" s="65"/>
      <c r="KRN35" s="66"/>
      <c r="KRO35" s="66"/>
      <c r="KRP35" s="67"/>
      <c r="KRQ35" s="65"/>
      <c r="KRR35" s="66"/>
      <c r="KRS35" s="66"/>
      <c r="KRT35" s="67"/>
      <c r="KRU35" s="65"/>
      <c r="KRV35" s="66"/>
      <c r="KRW35" s="66"/>
      <c r="KRX35" s="67"/>
      <c r="KRY35" s="65"/>
      <c r="KRZ35" s="66"/>
      <c r="KSA35" s="66"/>
      <c r="KSB35" s="67"/>
      <c r="KSC35" s="65"/>
      <c r="KSD35" s="66"/>
      <c r="KSE35" s="66"/>
      <c r="KSF35" s="67"/>
      <c r="KSG35" s="65"/>
      <c r="KSH35" s="66"/>
      <c r="KSI35" s="66"/>
      <c r="KSJ35" s="67"/>
      <c r="KSK35" s="65"/>
      <c r="KSL35" s="66"/>
      <c r="KSM35" s="66"/>
      <c r="KSN35" s="67"/>
      <c r="KSO35" s="65"/>
      <c r="KSP35" s="66"/>
      <c r="KSQ35" s="66"/>
      <c r="KSR35" s="67"/>
      <c r="KSS35" s="65"/>
      <c r="KST35" s="66"/>
      <c r="KSU35" s="66"/>
      <c r="KSV35" s="67"/>
      <c r="KSW35" s="65"/>
      <c r="KSX35" s="66"/>
      <c r="KSY35" s="66"/>
      <c r="KSZ35" s="67"/>
      <c r="KTA35" s="65"/>
      <c r="KTB35" s="66"/>
      <c r="KTC35" s="66"/>
      <c r="KTD35" s="67"/>
      <c r="KTE35" s="65"/>
      <c r="KTF35" s="66"/>
      <c r="KTG35" s="66"/>
      <c r="KTH35" s="67"/>
      <c r="KTI35" s="65"/>
      <c r="KTJ35" s="66"/>
      <c r="KTK35" s="66"/>
      <c r="KTL35" s="67"/>
      <c r="KTM35" s="65"/>
      <c r="KTN35" s="66"/>
      <c r="KTO35" s="66"/>
      <c r="KTP35" s="67"/>
      <c r="KTQ35" s="65"/>
      <c r="KTR35" s="66"/>
      <c r="KTS35" s="66"/>
      <c r="KTT35" s="67"/>
      <c r="KTU35" s="65"/>
      <c r="KTV35" s="66"/>
      <c r="KTW35" s="66"/>
      <c r="KTX35" s="67"/>
      <c r="KTY35" s="65"/>
      <c r="KTZ35" s="66"/>
      <c r="KUA35" s="66"/>
      <c r="KUB35" s="67"/>
      <c r="KUC35" s="65"/>
      <c r="KUD35" s="66"/>
      <c r="KUE35" s="66"/>
      <c r="KUF35" s="67"/>
      <c r="KUG35" s="65"/>
      <c r="KUH35" s="66"/>
      <c r="KUI35" s="66"/>
      <c r="KUJ35" s="67"/>
      <c r="KUK35" s="65"/>
      <c r="KUL35" s="66"/>
      <c r="KUM35" s="66"/>
      <c r="KUN35" s="67"/>
      <c r="KUO35" s="65"/>
      <c r="KUP35" s="66"/>
      <c r="KUQ35" s="66"/>
      <c r="KUR35" s="67"/>
      <c r="KUS35" s="65"/>
      <c r="KUT35" s="66"/>
      <c r="KUU35" s="66"/>
      <c r="KUV35" s="67"/>
      <c r="KUW35" s="65"/>
      <c r="KUX35" s="66"/>
      <c r="KUY35" s="66"/>
      <c r="KUZ35" s="67"/>
      <c r="KVA35" s="65"/>
      <c r="KVB35" s="66"/>
      <c r="KVC35" s="66"/>
      <c r="KVD35" s="67"/>
      <c r="KVE35" s="65"/>
      <c r="KVF35" s="66"/>
      <c r="KVG35" s="66"/>
      <c r="KVH35" s="67"/>
      <c r="KVI35" s="65"/>
      <c r="KVJ35" s="66"/>
      <c r="KVK35" s="66"/>
      <c r="KVL35" s="67"/>
      <c r="KVM35" s="65"/>
      <c r="KVN35" s="66"/>
      <c r="KVO35" s="66"/>
      <c r="KVP35" s="67"/>
      <c r="KVQ35" s="65"/>
      <c r="KVR35" s="66"/>
      <c r="KVS35" s="66"/>
      <c r="KVT35" s="67"/>
      <c r="KVU35" s="65"/>
      <c r="KVV35" s="66"/>
      <c r="KVW35" s="66"/>
      <c r="KVX35" s="67"/>
      <c r="KVY35" s="65"/>
      <c r="KVZ35" s="66"/>
      <c r="KWA35" s="66"/>
      <c r="KWB35" s="67"/>
      <c r="KWC35" s="65"/>
      <c r="KWD35" s="66"/>
      <c r="KWE35" s="66"/>
      <c r="KWF35" s="67"/>
      <c r="KWG35" s="65"/>
      <c r="KWH35" s="66"/>
      <c r="KWI35" s="66"/>
      <c r="KWJ35" s="67"/>
      <c r="KWK35" s="65"/>
      <c r="KWL35" s="66"/>
      <c r="KWM35" s="66"/>
      <c r="KWN35" s="67"/>
      <c r="KWO35" s="65"/>
      <c r="KWP35" s="66"/>
      <c r="KWQ35" s="66"/>
      <c r="KWR35" s="67"/>
      <c r="KWS35" s="65"/>
      <c r="KWT35" s="66"/>
      <c r="KWU35" s="66"/>
      <c r="KWV35" s="67"/>
      <c r="KWW35" s="65"/>
      <c r="KWX35" s="66"/>
      <c r="KWY35" s="66"/>
      <c r="KWZ35" s="67"/>
      <c r="KXA35" s="65"/>
      <c r="KXB35" s="66"/>
      <c r="KXC35" s="66"/>
      <c r="KXD35" s="67"/>
      <c r="KXE35" s="65"/>
      <c r="KXF35" s="66"/>
      <c r="KXG35" s="66"/>
      <c r="KXH35" s="67"/>
      <c r="KXI35" s="65"/>
      <c r="KXJ35" s="66"/>
      <c r="KXK35" s="66"/>
      <c r="KXL35" s="67"/>
      <c r="KXM35" s="65"/>
      <c r="KXN35" s="66"/>
      <c r="KXO35" s="66"/>
      <c r="KXP35" s="67"/>
      <c r="KXQ35" s="65"/>
      <c r="KXR35" s="66"/>
      <c r="KXS35" s="66"/>
      <c r="KXT35" s="67"/>
      <c r="KXU35" s="65"/>
      <c r="KXV35" s="66"/>
      <c r="KXW35" s="66"/>
      <c r="KXX35" s="67"/>
      <c r="KXY35" s="65"/>
      <c r="KXZ35" s="66"/>
      <c r="KYA35" s="66"/>
      <c r="KYB35" s="67"/>
      <c r="KYC35" s="65"/>
      <c r="KYD35" s="66"/>
      <c r="KYE35" s="66"/>
      <c r="KYF35" s="67"/>
      <c r="KYG35" s="65"/>
      <c r="KYH35" s="66"/>
      <c r="KYI35" s="66"/>
      <c r="KYJ35" s="67"/>
      <c r="KYK35" s="65"/>
      <c r="KYL35" s="66"/>
      <c r="KYM35" s="66"/>
      <c r="KYN35" s="67"/>
      <c r="KYO35" s="65"/>
      <c r="KYP35" s="66"/>
      <c r="KYQ35" s="66"/>
      <c r="KYR35" s="67"/>
      <c r="KYS35" s="65"/>
      <c r="KYT35" s="66"/>
      <c r="KYU35" s="66"/>
      <c r="KYV35" s="67"/>
      <c r="KYW35" s="65"/>
      <c r="KYX35" s="66"/>
      <c r="KYY35" s="66"/>
      <c r="KYZ35" s="67"/>
      <c r="KZA35" s="65"/>
      <c r="KZB35" s="66"/>
      <c r="KZC35" s="66"/>
      <c r="KZD35" s="67"/>
      <c r="KZE35" s="65"/>
      <c r="KZF35" s="66"/>
      <c r="KZG35" s="66"/>
      <c r="KZH35" s="67"/>
      <c r="KZI35" s="65"/>
      <c r="KZJ35" s="66"/>
      <c r="KZK35" s="66"/>
      <c r="KZL35" s="67"/>
      <c r="KZM35" s="65"/>
      <c r="KZN35" s="66"/>
      <c r="KZO35" s="66"/>
      <c r="KZP35" s="67"/>
      <c r="KZQ35" s="65"/>
      <c r="KZR35" s="66"/>
      <c r="KZS35" s="66"/>
      <c r="KZT35" s="67"/>
      <c r="KZU35" s="65"/>
      <c r="KZV35" s="66"/>
      <c r="KZW35" s="66"/>
      <c r="KZX35" s="67"/>
      <c r="KZY35" s="65"/>
      <c r="KZZ35" s="66"/>
      <c r="LAA35" s="66"/>
      <c r="LAB35" s="67"/>
      <c r="LAC35" s="65"/>
      <c r="LAD35" s="66"/>
      <c r="LAE35" s="66"/>
      <c r="LAF35" s="67"/>
      <c r="LAG35" s="65"/>
      <c r="LAH35" s="66"/>
      <c r="LAI35" s="66"/>
      <c r="LAJ35" s="67"/>
      <c r="LAK35" s="65"/>
      <c r="LAL35" s="66"/>
      <c r="LAM35" s="66"/>
      <c r="LAN35" s="67"/>
      <c r="LAO35" s="65"/>
      <c r="LAP35" s="66"/>
      <c r="LAQ35" s="66"/>
      <c r="LAR35" s="67"/>
      <c r="LAS35" s="65"/>
      <c r="LAT35" s="66"/>
      <c r="LAU35" s="66"/>
      <c r="LAV35" s="67"/>
      <c r="LAW35" s="65"/>
      <c r="LAX35" s="66"/>
      <c r="LAY35" s="66"/>
      <c r="LAZ35" s="67"/>
      <c r="LBA35" s="65"/>
      <c r="LBB35" s="66"/>
      <c r="LBC35" s="66"/>
      <c r="LBD35" s="67"/>
      <c r="LBE35" s="65"/>
      <c r="LBF35" s="66"/>
      <c r="LBG35" s="66"/>
      <c r="LBH35" s="67"/>
      <c r="LBI35" s="65"/>
      <c r="LBJ35" s="66"/>
      <c r="LBK35" s="66"/>
      <c r="LBL35" s="67"/>
      <c r="LBM35" s="65"/>
      <c r="LBN35" s="66"/>
      <c r="LBO35" s="66"/>
      <c r="LBP35" s="67"/>
      <c r="LBQ35" s="65"/>
      <c r="LBR35" s="66"/>
      <c r="LBS35" s="66"/>
      <c r="LBT35" s="67"/>
      <c r="LBU35" s="65"/>
      <c r="LBV35" s="66"/>
      <c r="LBW35" s="66"/>
      <c r="LBX35" s="67"/>
      <c r="LBY35" s="65"/>
      <c r="LBZ35" s="66"/>
      <c r="LCA35" s="66"/>
      <c r="LCB35" s="67"/>
      <c r="LCC35" s="65"/>
      <c r="LCD35" s="66"/>
      <c r="LCE35" s="66"/>
      <c r="LCF35" s="67"/>
      <c r="LCG35" s="65"/>
      <c r="LCH35" s="66"/>
      <c r="LCI35" s="66"/>
      <c r="LCJ35" s="67"/>
      <c r="LCK35" s="65"/>
      <c r="LCL35" s="66"/>
      <c r="LCM35" s="66"/>
      <c r="LCN35" s="67"/>
      <c r="LCO35" s="65"/>
      <c r="LCP35" s="66"/>
      <c r="LCQ35" s="66"/>
      <c r="LCR35" s="67"/>
      <c r="LCS35" s="65"/>
      <c r="LCT35" s="66"/>
      <c r="LCU35" s="66"/>
      <c r="LCV35" s="67"/>
      <c r="LCW35" s="65"/>
      <c r="LCX35" s="66"/>
      <c r="LCY35" s="66"/>
      <c r="LCZ35" s="67"/>
      <c r="LDA35" s="65"/>
      <c r="LDB35" s="66"/>
      <c r="LDC35" s="66"/>
      <c r="LDD35" s="67"/>
      <c r="LDE35" s="65"/>
      <c r="LDF35" s="66"/>
      <c r="LDG35" s="66"/>
      <c r="LDH35" s="67"/>
      <c r="LDI35" s="65"/>
      <c r="LDJ35" s="66"/>
      <c r="LDK35" s="66"/>
      <c r="LDL35" s="67"/>
      <c r="LDM35" s="65"/>
      <c r="LDN35" s="66"/>
      <c r="LDO35" s="66"/>
      <c r="LDP35" s="67"/>
      <c r="LDQ35" s="65"/>
      <c r="LDR35" s="66"/>
      <c r="LDS35" s="66"/>
      <c r="LDT35" s="67"/>
      <c r="LDU35" s="65"/>
      <c r="LDV35" s="66"/>
      <c r="LDW35" s="66"/>
      <c r="LDX35" s="67"/>
      <c r="LDY35" s="65"/>
      <c r="LDZ35" s="66"/>
      <c r="LEA35" s="66"/>
      <c r="LEB35" s="67"/>
      <c r="LEC35" s="65"/>
      <c r="LED35" s="66"/>
      <c r="LEE35" s="66"/>
      <c r="LEF35" s="67"/>
      <c r="LEG35" s="65"/>
      <c r="LEH35" s="66"/>
      <c r="LEI35" s="66"/>
      <c r="LEJ35" s="67"/>
      <c r="LEK35" s="65"/>
      <c r="LEL35" s="66"/>
      <c r="LEM35" s="66"/>
      <c r="LEN35" s="67"/>
      <c r="LEO35" s="65"/>
      <c r="LEP35" s="66"/>
      <c r="LEQ35" s="66"/>
      <c r="LER35" s="67"/>
      <c r="LES35" s="65"/>
      <c r="LET35" s="66"/>
      <c r="LEU35" s="66"/>
      <c r="LEV35" s="67"/>
      <c r="LEW35" s="65"/>
      <c r="LEX35" s="66"/>
      <c r="LEY35" s="66"/>
      <c r="LEZ35" s="67"/>
      <c r="LFA35" s="65"/>
      <c r="LFB35" s="66"/>
      <c r="LFC35" s="66"/>
      <c r="LFD35" s="67"/>
      <c r="LFE35" s="65"/>
      <c r="LFF35" s="66"/>
      <c r="LFG35" s="66"/>
      <c r="LFH35" s="67"/>
      <c r="LFI35" s="65"/>
      <c r="LFJ35" s="66"/>
      <c r="LFK35" s="66"/>
      <c r="LFL35" s="67"/>
      <c r="LFM35" s="65"/>
      <c r="LFN35" s="66"/>
      <c r="LFO35" s="66"/>
      <c r="LFP35" s="67"/>
      <c r="LFQ35" s="65"/>
      <c r="LFR35" s="66"/>
      <c r="LFS35" s="66"/>
      <c r="LFT35" s="67"/>
      <c r="LFU35" s="65"/>
      <c r="LFV35" s="66"/>
      <c r="LFW35" s="66"/>
      <c r="LFX35" s="67"/>
      <c r="LFY35" s="65"/>
      <c r="LFZ35" s="66"/>
      <c r="LGA35" s="66"/>
      <c r="LGB35" s="67"/>
      <c r="LGC35" s="65"/>
      <c r="LGD35" s="66"/>
      <c r="LGE35" s="66"/>
      <c r="LGF35" s="67"/>
      <c r="LGG35" s="65"/>
      <c r="LGH35" s="66"/>
      <c r="LGI35" s="66"/>
      <c r="LGJ35" s="67"/>
      <c r="LGK35" s="65"/>
      <c r="LGL35" s="66"/>
      <c r="LGM35" s="66"/>
      <c r="LGN35" s="67"/>
      <c r="LGO35" s="65"/>
      <c r="LGP35" s="66"/>
      <c r="LGQ35" s="66"/>
      <c r="LGR35" s="67"/>
      <c r="LGS35" s="65"/>
      <c r="LGT35" s="66"/>
      <c r="LGU35" s="66"/>
      <c r="LGV35" s="67"/>
      <c r="LGW35" s="65"/>
      <c r="LGX35" s="66"/>
      <c r="LGY35" s="66"/>
      <c r="LGZ35" s="67"/>
      <c r="LHA35" s="65"/>
      <c r="LHB35" s="66"/>
      <c r="LHC35" s="66"/>
      <c r="LHD35" s="67"/>
      <c r="LHE35" s="65"/>
      <c r="LHF35" s="66"/>
      <c r="LHG35" s="66"/>
      <c r="LHH35" s="67"/>
      <c r="LHI35" s="65"/>
      <c r="LHJ35" s="66"/>
      <c r="LHK35" s="66"/>
      <c r="LHL35" s="67"/>
      <c r="LHM35" s="65"/>
      <c r="LHN35" s="66"/>
      <c r="LHO35" s="66"/>
      <c r="LHP35" s="67"/>
      <c r="LHQ35" s="65"/>
      <c r="LHR35" s="66"/>
      <c r="LHS35" s="66"/>
      <c r="LHT35" s="67"/>
      <c r="LHU35" s="65"/>
      <c r="LHV35" s="66"/>
      <c r="LHW35" s="66"/>
      <c r="LHX35" s="67"/>
      <c r="LHY35" s="65"/>
      <c r="LHZ35" s="66"/>
      <c r="LIA35" s="66"/>
      <c r="LIB35" s="67"/>
      <c r="LIC35" s="65"/>
      <c r="LID35" s="66"/>
      <c r="LIE35" s="66"/>
      <c r="LIF35" s="67"/>
      <c r="LIG35" s="65"/>
      <c r="LIH35" s="66"/>
      <c r="LII35" s="66"/>
      <c r="LIJ35" s="67"/>
      <c r="LIK35" s="65"/>
      <c r="LIL35" s="66"/>
      <c r="LIM35" s="66"/>
      <c r="LIN35" s="67"/>
      <c r="LIO35" s="65"/>
      <c r="LIP35" s="66"/>
      <c r="LIQ35" s="66"/>
      <c r="LIR35" s="67"/>
      <c r="LIS35" s="65"/>
      <c r="LIT35" s="66"/>
      <c r="LIU35" s="66"/>
      <c r="LIV35" s="67"/>
      <c r="LIW35" s="65"/>
      <c r="LIX35" s="66"/>
      <c r="LIY35" s="66"/>
      <c r="LIZ35" s="67"/>
      <c r="LJA35" s="65"/>
      <c r="LJB35" s="66"/>
      <c r="LJC35" s="66"/>
      <c r="LJD35" s="67"/>
      <c r="LJE35" s="65"/>
      <c r="LJF35" s="66"/>
      <c r="LJG35" s="66"/>
      <c r="LJH35" s="67"/>
      <c r="LJI35" s="65"/>
      <c r="LJJ35" s="66"/>
      <c r="LJK35" s="66"/>
      <c r="LJL35" s="67"/>
      <c r="LJM35" s="65"/>
      <c r="LJN35" s="66"/>
      <c r="LJO35" s="66"/>
      <c r="LJP35" s="67"/>
      <c r="LJQ35" s="65"/>
      <c r="LJR35" s="66"/>
      <c r="LJS35" s="66"/>
      <c r="LJT35" s="67"/>
      <c r="LJU35" s="65"/>
      <c r="LJV35" s="66"/>
      <c r="LJW35" s="66"/>
      <c r="LJX35" s="67"/>
      <c r="LJY35" s="65"/>
      <c r="LJZ35" s="66"/>
      <c r="LKA35" s="66"/>
      <c r="LKB35" s="67"/>
      <c r="LKC35" s="65"/>
      <c r="LKD35" s="66"/>
      <c r="LKE35" s="66"/>
      <c r="LKF35" s="67"/>
      <c r="LKG35" s="65"/>
      <c r="LKH35" s="66"/>
      <c r="LKI35" s="66"/>
      <c r="LKJ35" s="67"/>
      <c r="LKK35" s="65"/>
      <c r="LKL35" s="66"/>
      <c r="LKM35" s="66"/>
      <c r="LKN35" s="67"/>
      <c r="LKO35" s="65"/>
      <c r="LKP35" s="66"/>
      <c r="LKQ35" s="66"/>
      <c r="LKR35" s="67"/>
      <c r="LKS35" s="65"/>
      <c r="LKT35" s="66"/>
      <c r="LKU35" s="66"/>
      <c r="LKV35" s="67"/>
      <c r="LKW35" s="65"/>
      <c r="LKX35" s="66"/>
      <c r="LKY35" s="66"/>
      <c r="LKZ35" s="67"/>
      <c r="LLA35" s="65"/>
      <c r="LLB35" s="66"/>
      <c r="LLC35" s="66"/>
      <c r="LLD35" s="67"/>
      <c r="LLE35" s="65"/>
      <c r="LLF35" s="66"/>
      <c r="LLG35" s="66"/>
      <c r="LLH35" s="67"/>
      <c r="LLI35" s="65"/>
      <c r="LLJ35" s="66"/>
      <c r="LLK35" s="66"/>
      <c r="LLL35" s="67"/>
      <c r="LLM35" s="65"/>
      <c r="LLN35" s="66"/>
      <c r="LLO35" s="66"/>
      <c r="LLP35" s="67"/>
      <c r="LLQ35" s="65"/>
      <c r="LLR35" s="66"/>
      <c r="LLS35" s="66"/>
      <c r="LLT35" s="67"/>
      <c r="LLU35" s="65"/>
      <c r="LLV35" s="66"/>
      <c r="LLW35" s="66"/>
      <c r="LLX35" s="67"/>
      <c r="LLY35" s="65"/>
      <c r="LLZ35" s="66"/>
      <c r="LMA35" s="66"/>
      <c r="LMB35" s="67"/>
      <c r="LMC35" s="65"/>
      <c r="LMD35" s="66"/>
      <c r="LME35" s="66"/>
      <c r="LMF35" s="67"/>
      <c r="LMG35" s="65"/>
      <c r="LMH35" s="66"/>
      <c r="LMI35" s="66"/>
      <c r="LMJ35" s="67"/>
      <c r="LMK35" s="65"/>
      <c r="LML35" s="66"/>
      <c r="LMM35" s="66"/>
      <c r="LMN35" s="67"/>
      <c r="LMO35" s="65"/>
      <c r="LMP35" s="66"/>
      <c r="LMQ35" s="66"/>
      <c r="LMR35" s="67"/>
      <c r="LMS35" s="65"/>
      <c r="LMT35" s="66"/>
      <c r="LMU35" s="66"/>
      <c r="LMV35" s="67"/>
      <c r="LMW35" s="65"/>
      <c r="LMX35" s="66"/>
      <c r="LMY35" s="66"/>
      <c r="LMZ35" s="67"/>
      <c r="LNA35" s="65"/>
      <c r="LNB35" s="66"/>
      <c r="LNC35" s="66"/>
      <c r="LND35" s="67"/>
      <c r="LNE35" s="65"/>
      <c r="LNF35" s="66"/>
      <c r="LNG35" s="66"/>
      <c r="LNH35" s="67"/>
      <c r="LNI35" s="65"/>
      <c r="LNJ35" s="66"/>
      <c r="LNK35" s="66"/>
      <c r="LNL35" s="67"/>
      <c r="LNM35" s="65"/>
      <c r="LNN35" s="66"/>
      <c r="LNO35" s="66"/>
      <c r="LNP35" s="67"/>
      <c r="LNQ35" s="65"/>
      <c r="LNR35" s="66"/>
      <c r="LNS35" s="66"/>
      <c r="LNT35" s="67"/>
      <c r="LNU35" s="65"/>
      <c r="LNV35" s="66"/>
      <c r="LNW35" s="66"/>
      <c r="LNX35" s="67"/>
      <c r="LNY35" s="65"/>
      <c r="LNZ35" s="66"/>
      <c r="LOA35" s="66"/>
      <c r="LOB35" s="67"/>
      <c r="LOC35" s="65"/>
      <c r="LOD35" s="66"/>
      <c r="LOE35" s="66"/>
      <c r="LOF35" s="67"/>
      <c r="LOG35" s="65"/>
      <c r="LOH35" s="66"/>
      <c r="LOI35" s="66"/>
      <c r="LOJ35" s="67"/>
      <c r="LOK35" s="65"/>
      <c r="LOL35" s="66"/>
      <c r="LOM35" s="66"/>
      <c r="LON35" s="67"/>
      <c r="LOO35" s="65"/>
      <c r="LOP35" s="66"/>
      <c r="LOQ35" s="66"/>
      <c r="LOR35" s="67"/>
      <c r="LOS35" s="65"/>
      <c r="LOT35" s="66"/>
      <c r="LOU35" s="66"/>
      <c r="LOV35" s="67"/>
      <c r="LOW35" s="65"/>
      <c r="LOX35" s="66"/>
      <c r="LOY35" s="66"/>
      <c r="LOZ35" s="67"/>
      <c r="LPA35" s="65"/>
      <c r="LPB35" s="66"/>
      <c r="LPC35" s="66"/>
      <c r="LPD35" s="67"/>
      <c r="LPE35" s="65"/>
      <c r="LPF35" s="66"/>
      <c r="LPG35" s="66"/>
      <c r="LPH35" s="67"/>
      <c r="LPI35" s="65"/>
      <c r="LPJ35" s="66"/>
      <c r="LPK35" s="66"/>
      <c r="LPL35" s="67"/>
      <c r="LPM35" s="65"/>
      <c r="LPN35" s="66"/>
      <c r="LPO35" s="66"/>
      <c r="LPP35" s="67"/>
      <c r="LPQ35" s="65"/>
      <c r="LPR35" s="66"/>
      <c r="LPS35" s="66"/>
      <c r="LPT35" s="67"/>
      <c r="LPU35" s="65"/>
      <c r="LPV35" s="66"/>
      <c r="LPW35" s="66"/>
      <c r="LPX35" s="67"/>
      <c r="LPY35" s="65"/>
      <c r="LPZ35" s="66"/>
      <c r="LQA35" s="66"/>
      <c r="LQB35" s="67"/>
      <c r="LQC35" s="65"/>
      <c r="LQD35" s="66"/>
      <c r="LQE35" s="66"/>
      <c r="LQF35" s="67"/>
      <c r="LQG35" s="65"/>
      <c r="LQH35" s="66"/>
      <c r="LQI35" s="66"/>
      <c r="LQJ35" s="67"/>
      <c r="LQK35" s="65"/>
      <c r="LQL35" s="66"/>
      <c r="LQM35" s="66"/>
      <c r="LQN35" s="67"/>
      <c r="LQO35" s="65"/>
      <c r="LQP35" s="66"/>
      <c r="LQQ35" s="66"/>
      <c r="LQR35" s="67"/>
      <c r="LQS35" s="65"/>
      <c r="LQT35" s="66"/>
      <c r="LQU35" s="66"/>
      <c r="LQV35" s="67"/>
      <c r="LQW35" s="65"/>
      <c r="LQX35" s="66"/>
      <c r="LQY35" s="66"/>
      <c r="LQZ35" s="67"/>
      <c r="LRA35" s="65"/>
      <c r="LRB35" s="66"/>
      <c r="LRC35" s="66"/>
      <c r="LRD35" s="67"/>
      <c r="LRE35" s="65"/>
      <c r="LRF35" s="66"/>
      <c r="LRG35" s="66"/>
      <c r="LRH35" s="67"/>
      <c r="LRI35" s="65"/>
      <c r="LRJ35" s="66"/>
      <c r="LRK35" s="66"/>
      <c r="LRL35" s="67"/>
      <c r="LRM35" s="65"/>
      <c r="LRN35" s="66"/>
      <c r="LRO35" s="66"/>
      <c r="LRP35" s="67"/>
      <c r="LRQ35" s="65"/>
      <c r="LRR35" s="66"/>
      <c r="LRS35" s="66"/>
      <c r="LRT35" s="67"/>
      <c r="LRU35" s="65"/>
      <c r="LRV35" s="66"/>
      <c r="LRW35" s="66"/>
      <c r="LRX35" s="67"/>
      <c r="LRY35" s="65"/>
      <c r="LRZ35" s="66"/>
      <c r="LSA35" s="66"/>
      <c r="LSB35" s="67"/>
      <c r="LSC35" s="65"/>
      <c r="LSD35" s="66"/>
      <c r="LSE35" s="66"/>
      <c r="LSF35" s="67"/>
      <c r="LSG35" s="65"/>
      <c r="LSH35" s="66"/>
      <c r="LSI35" s="66"/>
      <c r="LSJ35" s="67"/>
      <c r="LSK35" s="65"/>
      <c r="LSL35" s="66"/>
      <c r="LSM35" s="66"/>
      <c r="LSN35" s="67"/>
      <c r="LSO35" s="65"/>
      <c r="LSP35" s="66"/>
      <c r="LSQ35" s="66"/>
      <c r="LSR35" s="67"/>
      <c r="LSS35" s="65"/>
      <c r="LST35" s="66"/>
      <c r="LSU35" s="66"/>
      <c r="LSV35" s="67"/>
      <c r="LSW35" s="65"/>
      <c r="LSX35" s="66"/>
      <c r="LSY35" s="66"/>
      <c r="LSZ35" s="67"/>
      <c r="LTA35" s="65"/>
      <c r="LTB35" s="66"/>
      <c r="LTC35" s="66"/>
      <c r="LTD35" s="67"/>
      <c r="LTE35" s="65"/>
      <c r="LTF35" s="66"/>
      <c r="LTG35" s="66"/>
      <c r="LTH35" s="67"/>
      <c r="LTI35" s="65"/>
      <c r="LTJ35" s="66"/>
      <c r="LTK35" s="66"/>
      <c r="LTL35" s="67"/>
      <c r="LTM35" s="65"/>
      <c r="LTN35" s="66"/>
      <c r="LTO35" s="66"/>
      <c r="LTP35" s="67"/>
      <c r="LTQ35" s="65"/>
      <c r="LTR35" s="66"/>
      <c r="LTS35" s="66"/>
      <c r="LTT35" s="67"/>
      <c r="LTU35" s="65"/>
      <c r="LTV35" s="66"/>
      <c r="LTW35" s="66"/>
      <c r="LTX35" s="67"/>
      <c r="LTY35" s="65"/>
      <c r="LTZ35" s="66"/>
      <c r="LUA35" s="66"/>
      <c r="LUB35" s="67"/>
      <c r="LUC35" s="65"/>
      <c r="LUD35" s="66"/>
      <c r="LUE35" s="66"/>
      <c r="LUF35" s="67"/>
      <c r="LUG35" s="65"/>
      <c r="LUH35" s="66"/>
      <c r="LUI35" s="66"/>
      <c r="LUJ35" s="67"/>
      <c r="LUK35" s="65"/>
      <c r="LUL35" s="66"/>
      <c r="LUM35" s="66"/>
      <c r="LUN35" s="67"/>
      <c r="LUO35" s="65"/>
      <c r="LUP35" s="66"/>
      <c r="LUQ35" s="66"/>
      <c r="LUR35" s="67"/>
      <c r="LUS35" s="65"/>
      <c r="LUT35" s="66"/>
      <c r="LUU35" s="66"/>
      <c r="LUV35" s="67"/>
      <c r="LUW35" s="65"/>
      <c r="LUX35" s="66"/>
      <c r="LUY35" s="66"/>
      <c r="LUZ35" s="67"/>
      <c r="LVA35" s="65"/>
      <c r="LVB35" s="66"/>
      <c r="LVC35" s="66"/>
      <c r="LVD35" s="67"/>
      <c r="LVE35" s="65"/>
      <c r="LVF35" s="66"/>
      <c r="LVG35" s="66"/>
      <c r="LVH35" s="67"/>
      <c r="LVI35" s="65"/>
      <c r="LVJ35" s="66"/>
      <c r="LVK35" s="66"/>
      <c r="LVL35" s="67"/>
      <c r="LVM35" s="65"/>
      <c r="LVN35" s="66"/>
      <c r="LVO35" s="66"/>
      <c r="LVP35" s="67"/>
      <c r="LVQ35" s="65"/>
      <c r="LVR35" s="66"/>
      <c r="LVS35" s="66"/>
      <c r="LVT35" s="67"/>
      <c r="LVU35" s="65"/>
      <c r="LVV35" s="66"/>
      <c r="LVW35" s="66"/>
      <c r="LVX35" s="67"/>
      <c r="LVY35" s="65"/>
      <c r="LVZ35" s="66"/>
      <c r="LWA35" s="66"/>
      <c r="LWB35" s="67"/>
      <c r="LWC35" s="65"/>
      <c r="LWD35" s="66"/>
      <c r="LWE35" s="66"/>
      <c r="LWF35" s="67"/>
      <c r="LWG35" s="65"/>
      <c r="LWH35" s="66"/>
      <c r="LWI35" s="66"/>
      <c r="LWJ35" s="67"/>
      <c r="LWK35" s="65"/>
      <c r="LWL35" s="66"/>
      <c r="LWM35" s="66"/>
      <c r="LWN35" s="67"/>
      <c r="LWO35" s="65"/>
      <c r="LWP35" s="66"/>
      <c r="LWQ35" s="66"/>
      <c r="LWR35" s="67"/>
      <c r="LWS35" s="65"/>
      <c r="LWT35" s="66"/>
      <c r="LWU35" s="66"/>
      <c r="LWV35" s="67"/>
      <c r="LWW35" s="65"/>
      <c r="LWX35" s="66"/>
      <c r="LWY35" s="66"/>
      <c r="LWZ35" s="67"/>
      <c r="LXA35" s="65"/>
      <c r="LXB35" s="66"/>
      <c r="LXC35" s="66"/>
      <c r="LXD35" s="67"/>
      <c r="LXE35" s="65"/>
      <c r="LXF35" s="66"/>
      <c r="LXG35" s="66"/>
      <c r="LXH35" s="67"/>
      <c r="LXI35" s="65"/>
      <c r="LXJ35" s="66"/>
      <c r="LXK35" s="66"/>
      <c r="LXL35" s="67"/>
      <c r="LXM35" s="65"/>
      <c r="LXN35" s="66"/>
      <c r="LXO35" s="66"/>
      <c r="LXP35" s="67"/>
      <c r="LXQ35" s="65"/>
      <c r="LXR35" s="66"/>
      <c r="LXS35" s="66"/>
      <c r="LXT35" s="67"/>
      <c r="LXU35" s="65"/>
      <c r="LXV35" s="66"/>
      <c r="LXW35" s="66"/>
      <c r="LXX35" s="67"/>
      <c r="LXY35" s="65"/>
      <c r="LXZ35" s="66"/>
      <c r="LYA35" s="66"/>
      <c r="LYB35" s="67"/>
      <c r="LYC35" s="65"/>
      <c r="LYD35" s="66"/>
      <c r="LYE35" s="66"/>
      <c r="LYF35" s="67"/>
      <c r="LYG35" s="65"/>
      <c r="LYH35" s="66"/>
      <c r="LYI35" s="66"/>
      <c r="LYJ35" s="67"/>
      <c r="LYK35" s="65"/>
      <c r="LYL35" s="66"/>
      <c r="LYM35" s="66"/>
      <c r="LYN35" s="67"/>
      <c r="LYO35" s="65"/>
      <c r="LYP35" s="66"/>
      <c r="LYQ35" s="66"/>
      <c r="LYR35" s="67"/>
      <c r="LYS35" s="65"/>
      <c r="LYT35" s="66"/>
      <c r="LYU35" s="66"/>
      <c r="LYV35" s="67"/>
      <c r="LYW35" s="65"/>
      <c r="LYX35" s="66"/>
      <c r="LYY35" s="66"/>
      <c r="LYZ35" s="67"/>
      <c r="LZA35" s="65"/>
      <c r="LZB35" s="66"/>
      <c r="LZC35" s="66"/>
      <c r="LZD35" s="67"/>
      <c r="LZE35" s="65"/>
      <c r="LZF35" s="66"/>
      <c r="LZG35" s="66"/>
      <c r="LZH35" s="67"/>
      <c r="LZI35" s="65"/>
      <c r="LZJ35" s="66"/>
      <c r="LZK35" s="66"/>
      <c r="LZL35" s="67"/>
      <c r="LZM35" s="65"/>
      <c r="LZN35" s="66"/>
      <c r="LZO35" s="66"/>
      <c r="LZP35" s="67"/>
      <c r="LZQ35" s="65"/>
      <c r="LZR35" s="66"/>
      <c r="LZS35" s="66"/>
      <c r="LZT35" s="67"/>
      <c r="LZU35" s="65"/>
      <c r="LZV35" s="66"/>
      <c r="LZW35" s="66"/>
      <c r="LZX35" s="67"/>
      <c r="LZY35" s="65"/>
      <c r="LZZ35" s="66"/>
      <c r="MAA35" s="66"/>
      <c r="MAB35" s="67"/>
      <c r="MAC35" s="65"/>
      <c r="MAD35" s="66"/>
      <c r="MAE35" s="66"/>
      <c r="MAF35" s="67"/>
      <c r="MAG35" s="65"/>
      <c r="MAH35" s="66"/>
      <c r="MAI35" s="66"/>
      <c r="MAJ35" s="67"/>
      <c r="MAK35" s="65"/>
      <c r="MAL35" s="66"/>
      <c r="MAM35" s="66"/>
      <c r="MAN35" s="67"/>
      <c r="MAO35" s="65"/>
      <c r="MAP35" s="66"/>
      <c r="MAQ35" s="66"/>
      <c r="MAR35" s="67"/>
      <c r="MAS35" s="65"/>
      <c r="MAT35" s="66"/>
      <c r="MAU35" s="66"/>
      <c r="MAV35" s="67"/>
      <c r="MAW35" s="65"/>
      <c r="MAX35" s="66"/>
      <c r="MAY35" s="66"/>
      <c r="MAZ35" s="67"/>
      <c r="MBA35" s="65"/>
      <c r="MBB35" s="66"/>
      <c r="MBC35" s="66"/>
      <c r="MBD35" s="67"/>
      <c r="MBE35" s="65"/>
      <c r="MBF35" s="66"/>
      <c r="MBG35" s="66"/>
      <c r="MBH35" s="67"/>
      <c r="MBI35" s="65"/>
      <c r="MBJ35" s="66"/>
      <c r="MBK35" s="66"/>
      <c r="MBL35" s="67"/>
      <c r="MBM35" s="65"/>
      <c r="MBN35" s="66"/>
      <c r="MBO35" s="66"/>
      <c r="MBP35" s="67"/>
      <c r="MBQ35" s="65"/>
      <c r="MBR35" s="66"/>
      <c r="MBS35" s="66"/>
      <c r="MBT35" s="67"/>
      <c r="MBU35" s="65"/>
      <c r="MBV35" s="66"/>
      <c r="MBW35" s="66"/>
      <c r="MBX35" s="67"/>
      <c r="MBY35" s="65"/>
      <c r="MBZ35" s="66"/>
      <c r="MCA35" s="66"/>
      <c r="MCB35" s="67"/>
      <c r="MCC35" s="65"/>
      <c r="MCD35" s="66"/>
      <c r="MCE35" s="66"/>
      <c r="MCF35" s="67"/>
      <c r="MCG35" s="65"/>
      <c r="MCH35" s="66"/>
      <c r="MCI35" s="66"/>
      <c r="MCJ35" s="67"/>
      <c r="MCK35" s="65"/>
      <c r="MCL35" s="66"/>
      <c r="MCM35" s="66"/>
      <c r="MCN35" s="67"/>
      <c r="MCO35" s="65"/>
      <c r="MCP35" s="66"/>
      <c r="MCQ35" s="66"/>
      <c r="MCR35" s="67"/>
      <c r="MCS35" s="65"/>
      <c r="MCT35" s="66"/>
      <c r="MCU35" s="66"/>
      <c r="MCV35" s="67"/>
      <c r="MCW35" s="65"/>
      <c r="MCX35" s="66"/>
      <c r="MCY35" s="66"/>
      <c r="MCZ35" s="67"/>
      <c r="MDA35" s="65"/>
      <c r="MDB35" s="66"/>
      <c r="MDC35" s="66"/>
      <c r="MDD35" s="67"/>
      <c r="MDE35" s="65"/>
      <c r="MDF35" s="66"/>
      <c r="MDG35" s="66"/>
      <c r="MDH35" s="67"/>
      <c r="MDI35" s="65"/>
      <c r="MDJ35" s="66"/>
      <c r="MDK35" s="66"/>
      <c r="MDL35" s="67"/>
      <c r="MDM35" s="65"/>
      <c r="MDN35" s="66"/>
      <c r="MDO35" s="66"/>
      <c r="MDP35" s="67"/>
      <c r="MDQ35" s="65"/>
      <c r="MDR35" s="66"/>
      <c r="MDS35" s="66"/>
      <c r="MDT35" s="67"/>
      <c r="MDU35" s="65"/>
      <c r="MDV35" s="66"/>
      <c r="MDW35" s="66"/>
      <c r="MDX35" s="67"/>
      <c r="MDY35" s="65"/>
      <c r="MDZ35" s="66"/>
      <c r="MEA35" s="66"/>
      <c r="MEB35" s="67"/>
      <c r="MEC35" s="65"/>
      <c r="MED35" s="66"/>
      <c r="MEE35" s="66"/>
      <c r="MEF35" s="67"/>
      <c r="MEG35" s="65"/>
      <c r="MEH35" s="66"/>
      <c r="MEI35" s="66"/>
      <c r="MEJ35" s="67"/>
      <c r="MEK35" s="65"/>
      <c r="MEL35" s="66"/>
      <c r="MEM35" s="66"/>
      <c r="MEN35" s="67"/>
      <c r="MEO35" s="65"/>
      <c r="MEP35" s="66"/>
      <c r="MEQ35" s="66"/>
      <c r="MER35" s="67"/>
      <c r="MES35" s="65"/>
      <c r="MET35" s="66"/>
      <c r="MEU35" s="66"/>
      <c r="MEV35" s="67"/>
      <c r="MEW35" s="65"/>
      <c r="MEX35" s="66"/>
      <c r="MEY35" s="66"/>
      <c r="MEZ35" s="67"/>
      <c r="MFA35" s="65"/>
      <c r="MFB35" s="66"/>
      <c r="MFC35" s="66"/>
      <c r="MFD35" s="67"/>
      <c r="MFE35" s="65"/>
      <c r="MFF35" s="66"/>
      <c r="MFG35" s="66"/>
      <c r="MFH35" s="67"/>
      <c r="MFI35" s="65"/>
      <c r="MFJ35" s="66"/>
      <c r="MFK35" s="66"/>
      <c r="MFL35" s="67"/>
      <c r="MFM35" s="65"/>
      <c r="MFN35" s="66"/>
      <c r="MFO35" s="66"/>
      <c r="MFP35" s="67"/>
      <c r="MFQ35" s="65"/>
      <c r="MFR35" s="66"/>
      <c r="MFS35" s="66"/>
      <c r="MFT35" s="67"/>
      <c r="MFU35" s="65"/>
      <c r="MFV35" s="66"/>
      <c r="MFW35" s="66"/>
      <c r="MFX35" s="67"/>
      <c r="MFY35" s="65"/>
      <c r="MFZ35" s="66"/>
      <c r="MGA35" s="66"/>
      <c r="MGB35" s="67"/>
      <c r="MGC35" s="65"/>
      <c r="MGD35" s="66"/>
      <c r="MGE35" s="66"/>
      <c r="MGF35" s="67"/>
      <c r="MGG35" s="65"/>
      <c r="MGH35" s="66"/>
      <c r="MGI35" s="66"/>
      <c r="MGJ35" s="67"/>
      <c r="MGK35" s="65"/>
      <c r="MGL35" s="66"/>
      <c r="MGM35" s="66"/>
      <c r="MGN35" s="67"/>
      <c r="MGO35" s="65"/>
      <c r="MGP35" s="66"/>
      <c r="MGQ35" s="66"/>
      <c r="MGR35" s="67"/>
      <c r="MGS35" s="65"/>
      <c r="MGT35" s="66"/>
      <c r="MGU35" s="66"/>
      <c r="MGV35" s="67"/>
      <c r="MGW35" s="65"/>
      <c r="MGX35" s="66"/>
      <c r="MGY35" s="66"/>
      <c r="MGZ35" s="67"/>
      <c r="MHA35" s="65"/>
      <c r="MHB35" s="66"/>
      <c r="MHC35" s="66"/>
      <c r="MHD35" s="67"/>
      <c r="MHE35" s="65"/>
      <c r="MHF35" s="66"/>
      <c r="MHG35" s="66"/>
      <c r="MHH35" s="67"/>
      <c r="MHI35" s="65"/>
      <c r="MHJ35" s="66"/>
      <c r="MHK35" s="66"/>
      <c r="MHL35" s="67"/>
      <c r="MHM35" s="65"/>
      <c r="MHN35" s="66"/>
      <c r="MHO35" s="66"/>
      <c r="MHP35" s="67"/>
      <c r="MHQ35" s="65"/>
      <c r="MHR35" s="66"/>
      <c r="MHS35" s="66"/>
      <c r="MHT35" s="67"/>
      <c r="MHU35" s="65"/>
      <c r="MHV35" s="66"/>
      <c r="MHW35" s="66"/>
      <c r="MHX35" s="67"/>
      <c r="MHY35" s="65"/>
      <c r="MHZ35" s="66"/>
      <c r="MIA35" s="66"/>
      <c r="MIB35" s="67"/>
      <c r="MIC35" s="65"/>
      <c r="MID35" s="66"/>
      <c r="MIE35" s="66"/>
      <c r="MIF35" s="67"/>
      <c r="MIG35" s="65"/>
      <c r="MIH35" s="66"/>
      <c r="MII35" s="66"/>
      <c r="MIJ35" s="67"/>
      <c r="MIK35" s="65"/>
      <c r="MIL35" s="66"/>
      <c r="MIM35" s="66"/>
      <c r="MIN35" s="67"/>
      <c r="MIO35" s="65"/>
      <c r="MIP35" s="66"/>
      <c r="MIQ35" s="66"/>
      <c r="MIR35" s="67"/>
      <c r="MIS35" s="65"/>
      <c r="MIT35" s="66"/>
      <c r="MIU35" s="66"/>
      <c r="MIV35" s="67"/>
      <c r="MIW35" s="65"/>
      <c r="MIX35" s="66"/>
      <c r="MIY35" s="66"/>
      <c r="MIZ35" s="67"/>
      <c r="MJA35" s="65"/>
      <c r="MJB35" s="66"/>
      <c r="MJC35" s="66"/>
      <c r="MJD35" s="67"/>
      <c r="MJE35" s="65"/>
      <c r="MJF35" s="66"/>
      <c r="MJG35" s="66"/>
      <c r="MJH35" s="67"/>
      <c r="MJI35" s="65"/>
      <c r="MJJ35" s="66"/>
      <c r="MJK35" s="66"/>
      <c r="MJL35" s="67"/>
      <c r="MJM35" s="65"/>
      <c r="MJN35" s="66"/>
      <c r="MJO35" s="66"/>
      <c r="MJP35" s="67"/>
      <c r="MJQ35" s="65"/>
      <c r="MJR35" s="66"/>
      <c r="MJS35" s="66"/>
      <c r="MJT35" s="67"/>
      <c r="MJU35" s="65"/>
      <c r="MJV35" s="66"/>
      <c r="MJW35" s="66"/>
      <c r="MJX35" s="67"/>
      <c r="MJY35" s="65"/>
      <c r="MJZ35" s="66"/>
      <c r="MKA35" s="66"/>
      <c r="MKB35" s="67"/>
      <c r="MKC35" s="65"/>
      <c r="MKD35" s="66"/>
      <c r="MKE35" s="66"/>
      <c r="MKF35" s="67"/>
      <c r="MKG35" s="65"/>
      <c r="MKH35" s="66"/>
      <c r="MKI35" s="66"/>
      <c r="MKJ35" s="67"/>
      <c r="MKK35" s="65"/>
      <c r="MKL35" s="66"/>
      <c r="MKM35" s="66"/>
      <c r="MKN35" s="67"/>
      <c r="MKO35" s="65"/>
      <c r="MKP35" s="66"/>
      <c r="MKQ35" s="66"/>
      <c r="MKR35" s="67"/>
      <c r="MKS35" s="65"/>
      <c r="MKT35" s="66"/>
      <c r="MKU35" s="66"/>
      <c r="MKV35" s="67"/>
      <c r="MKW35" s="65"/>
      <c r="MKX35" s="66"/>
      <c r="MKY35" s="66"/>
      <c r="MKZ35" s="67"/>
      <c r="MLA35" s="65"/>
      <c r="MLB35" s="66"/>
      <c r="MLC35" s="66"/>
      <c r="MLD35" s="67"/>
      <c r="MLE35" s="65"/>
      <c r="MLF35" s="66"/>
      <c r="MLG35" s="66"/>
      <c r="MLH35" s="67"/>
      <c r="MLI35" s="65"/>
      <c r="MLJ35" s="66"/>
      <c r="MLK35" s="66"/>
      <c r="MLL35" s="67"/>
      <c r="MLM35" s="65"/>
      <c r="MLN35" s="66"/>
      <c r="MLO35" s="66"/>
      <c r="MLP35" s="67"/>
      <c r="MLQ35" s="65"/>
      <c r="MLR35" s="66"/>
      <c r="MLS35" s="66"/>
      <c r="MLT35" s="67"/>
      <c r="MLU35" s="65"/>
      <c r="MLV35" s="66"/>
      <c r="MLW35" s="66"/>
      <c r="MLX35" s="67"/>
      <c r="MLY35" s="65"/>
      <c r="MLZ35" s="66"/>
      <c r="MMA35" s="66"/>
      <c r="MMB35" s="67"/>
      <c r="MMC35" s="65"/>
      <c r="MMD35" s="66"/>
      <c r="MME35" s="66"/>
      <c r="MMF35" s="67"/>
      <c r="MMG35" s="65"/>
      <c r="MMH35" s="66"/>
      <c r="MMI35" s="66"/>
      <c r="MMJ35" s="67"/>
      <c r="MMK35" s="65"/>
      <c r="MML35" s="66"/>
      <c r="MMM35" s="66"/>
      <c r="MMN35" s="67"/>
      <c r="MMO35" s="65"/>
      <c r="MMP35" s="66"/>
      <c r="MMQ35" s="66"/>
      <c r="MMR35" s="67"/>
      <c r="MMS35" s="65"/>
      <c r="MMT35" s="66"/>
      <c r="MMU35" s="66"/>
      <c r="MMV35" s="67"/>
      <c r="MMW35" s="65"/>
      <c r="MMX35" s="66"/>
      <c r="MMY35" s="66"/>
      <c r="MMZ35" s="67"/>
      <c r="MNA35" s="65"/>
      <c r="MNB35" s="66"/>
      <c r="MNC35" s="66"/>
      <c r="MND35" s="67"/>
      <c r="MNE35" s="65"/>
      <c r="MNF35" s="66"/>
      <c r="MNG35" s="66"/>
      <c r="MNH35" s="67"/>
      <c r="MNI35" s="65"/>
      <c r="MNJ35" s="66"/>
      <c r="MNK35" s="66"/>
      <c r="MNL35" s="67"/>
      <c r="MNM35" s="65"/>
      <c r="MNN35" s="66"/>
      <c r="MNO35" s="66"/>
      <c r="MNP35" s="67"/>
      <c r="MNQ35" s="65"/>
      <c r="MNR35" s="66"/>
      <c r="MNS35" s="66"/>
      <c r="MNT35" s="67"/>
      <c r="MNU35" s="65"/>
      <c r="MNV35" s="66"/>
      <c r="MNW35" s="66"/>
      <c r="MNX35" s="67"/>
      <c r="MNY35" s="65"/>
      <c r="MNZ35" s="66"/>
      <c r="MOA35" s="66"/>
      <c r="MOB35" s="67"/>
      <c r="MOC35" s="65"/>
      <c r="MOD35" s="66"/>
      <c r="MOE35" s="66"/>
      <c r="MOF35" s="67"/>
      <c r="MOG35" s="65"/>
      <c r="MOH35" s="66"/>
      <c r="MOI35" s="66"/>
      <c r="MOJ35" s="67"/>
      <c r="MOK35" s="65"/>
      <c r="MOL35" s="66"/>
      <c r="MOM35" s="66"/>
      <c r="MON35" s="67"/>
      <c r="MOO35" s="65"/>
      <c r="MOP35" s="66"/>
      <c r="MOQ35" s="66"/>
      <c r="MOR35" s="67"/>
      <c r="MOS35" s="65"/>
      <c r="MOT35" s="66"/>
      <c r="MOU35" s="66"/>
      <c r="MOV35" s="67"/>
      <c r="MOW35" s="65"/>
      <c r="MOX35" s="66"/>
      <c r="MOY35" s="66"/>
      <c r="MOZ35" s="67"/>
      <c r="MPA35" s="65"/>
      <c r="MPB35" s="66"/>
      <c r="MPC35" s="66"/>
      <c r="MPD35" s="67"/>
      <c r="MPE35" s="65"/>
      <c r="MPF35" s="66"/>
      <c r="MPG35" s="66"/>
      <c r="MPH35" s="67"/>
      <c r="MPI35" s="65"/>
      <c r="MPJ35" s="66"/>
      <c r="MPK35" s="66"/>
      <c r="MPL35" s="67"/>
      <c r="MPM35" s="65"/>
      <c r="MPN35" s="66"/>
      <c r="MPO35" s="66"/>
      <c r="MPP35" s="67"/>
      <c r="MPQ35" s="65"/>
      <c r="MPR35" s="66"/>
      <c r="MPS35" s="66"/>
      <c r="MPT35" s="67"/>
      <c r="MPU35" s="65"/>
      <c r="MPV35" s="66"/>
      <c r="MPW35" s="66"/>
      <c r="MPX35" s="67"/>
      <c r="MPY35" s="65"/>
      <c r="MPZ35" s="66"/>
      <c r="MQA35" s="66"/>
      <c r="MQB35" s="67"/>
      <c r="MQC35" s="65"/>
      <c r="MQD35" s="66"/>
      <c r="MQE35" s="66"/>
      <c r="MQF35" s="67"/>
      <c r="MQG35" s="65"/>
      <c r="MQH35" s="66"/>
      <c r="MQI35" s="66"/>
      <c r="MQJ35" s="67"/>
      <c r="MQK35" s="65"/>
      <c r="MQL35" s="66"/>
      <c r="MQM35" s="66"/>
      <c r="MQN35" s="67"/>
      <c r="MQO35" s="65"/>
      <c r="MQP35" s="66"/>
      <c r="MQQ35" s="66"/>
      <c r="MQR35" s="67"/>
      <c r="MQS35" s="65"/>
      <c r="MQT35" s="66"/>
      <c r="MQU35" s="66"/>
      <c r="MQV35" s="67"/>
      <c r="MQW35" s="65"/>
      <c r="MQX35" s="66"/>
      <c r="MQY35" s="66"/>
      <c r="MQZ35" s="67"/>
      <c r="MRA35" s="65"/>
      <c r="MRB35" s="66"/>
      <c r="MRC35" s="66"/>
      <c r="MRD35" s="67"/>
      <c r="MRE35" s="65"/>
      <c r="MRF35" s="66"/>
      <c r="MRG35" s="66"/>
      <c r="MRH35" s="67"/>
      <c r="MRI35" s="65"/>
      <c r="MRJ35" s="66"/>
      <c r="MRK35" s="66"/>
      <c r="MRL35" s="67"/>
      <c r="MRM35" s="65"/>
      <c r="MRN35" s="66"/>
      <c r="MRO35" s="66"/>
      <c r="MRP35" s="67"/>
      <c r="MRQ35" s="65"/>
      <c r="MRR35" s="66"/>
      <c r="MRS35" s="66"/>
      <c r="MRT35" s="67"/>
      <c r="MRU35" s="65"/>
      <c r="MRV35" s="66"/>
      <c r="MRW35" s="66"/>
      <c r="MRX35" s="67"/>
      <c r="MRY35" s="65"/>
      <c r="MRZ35" s="66"/>
      <c r="MSA35" s="66"/>
      <c r="MSB35" s="67"/>
      <c r="MSC35" s="65"/>
      <c r="MSD35" s="66"/>
      <c r="MSE35" s="66"/>
      <c r="MSF35" s="67"/>
      <c r="MSG35" s="65"/>
      <c r="MSH35" s="66"/>
      <c r="MSI35" s="66"/>
      <c r="MSJ35" s="67"/>
      <c r="MSK35" s="65"/>
      <c r="MSL35" s="66"/>
      <c r="MSM35" s="66"/>
      <c r="MSN35" s="67"/>
      <c r="MSO35" s="65"/>
      <c r="MSP35" s="66"/>
      <c r="MSQ35" s="66"/>
      <c r="MSR35" s="67"/>
      <c r="MSS35" s="65"/>
      <c r="MST35" s="66"/>
      <c r="MSU35" s="66"/>
      <c r="MSV35" s="67"/>
      <c r="MSW35" s="65"/>
      <c r="MSX35" s="66"/>
      <c r="MSY35" s="66"/>
      <c r="MSZ35" s="67"/>
      <c r="MTA35" s="65"/>
      <c r="MTB35" s="66"/>
      <c r="MTC35" s="66"/>
      <c r="MTD35" s="67"/>
      <c r="MTE35" s="65"/>
      <c r="MTF35" s="66"/>
      <c r="MTG35" s="66"/>
      <c r="MTH35" s="67"/>
      <c r="MTI35" s="65"/>
      <c r="MTJ35" s="66"/>
      <c r="MTK35" s="66"/>
      <c r="MTL35" s="67"/>
      <c r="MTM35" s="65"/>
      <c r="MTN35" s="66"/>
      <c r="MTO35" s="66"/>
      <c r="MTP35" s="67"/>
      <c r="MTQ35" s="65"/>
      <c r="MTR35" s="66"/>
      <c r="MTS35" s="66"/>
      <c r="MTT35" s="67"/>
      <c r="MTU35" s="65"/>
      <c r="MTV35" s="66"/>
      <c r="MTW35" s="66"/>
      <c r="MTX35" s="67"/>
      <c r="MTY35" s="65"/>
      <c r="MTZ35" s="66"/>
      <c r="MUA35" s="66"/>
      <c r="MUB35" s="67"/>
      <c r="MUC35" s="65"/>
      <c r="MUD35" s="66"/>
      <c r="MUE35" s="66"/>
      <c r="MUF35" s="67"/>
      <c r="MUG35" s="65"/>
      <c r="MUH35" s="66"/>
      <c r="MUI35" s="66"/>
      <c r="MUJ35" s="67"/>
      <c r="MUK35" s="65"/>
      <c r="MUL35" s="66"/>
      <c r="MUM35" s="66"/>
      <c r="MUN35" s="67"/>
      <c r="MUO35" s="65"/>
      <c r="MUP35" s="66"/>
      <c r="MUQ35" s="66"/>
      <c r="MUR35" s="67"/>
      <c r="MUS35" s="65"/>
      <c r="MUT35" s="66"/>
      <c r="MUU35" s="66"/>
      <c r="MUV35" s="67"/>
      <c r="MUW35" s="65"/>
      <c r="MUX35" s="66"/>
      <c r="MUY35" s="66"/>
      <c r="MUZ35" s="67"/>
      <c r="MVA35" s="65"/>
      <c r="MVB35" s="66"/>
      <c r="MVC35" s="66"/>
      <c r="MVD35" s="67"/>
      <c r="MVE35" s="65"/>
      <c r="MVF35" s="66"/>
      <c r="MVG35" s="66"/>
      <c r="MVH35" s="67"/>
      <c r="MVI35" s="65"/>
      <c r="MVJ35" s="66"/>
      <c r="MVK35" s="66"/>
      <c r="MVL35" s="67"/>
      <c r="MVM35" s="65"/>
      <c r="MVN35" s="66"/>
      <c r="MVO35" s="66"/>
      <c r="MVP35" s="67"/>
      <c r="MVQ35" s="65"/>
      <c r="MVR35" s="66"/>
      <c r="MVS35" s="66"/>
      <c r="MVT35" s="67"/>
      <c r="MVU35" s="65"/>
      <c r="MVV35" s="66"/>
      <c r="MVW35" s="66"/>
      <c r="MVX35" s="67"/>
      <c r="MVY35" s="65"/>
      <c r="MVZ35" s="66"/>
      <c r="MWA35" s="66"/>
      <c r="MWB35" s="67"/>
      <c r="MWC35" s="65"/>
      <c r="MWD35" s="66"/>
      <c r="MWE35" s="66"/>
      <c r="MWF35" s="67"/>
      <c r="MWG35" s="65"/>
      <c r="MWH35" s="66"/>
      <c r="MWI35" s="66"/>
      <c r="MWJ35" s="67"/>
      <c r="MWK35" s="65"/>
      <c r="MWL35" s="66"/>
      <c r="MWM35" s="66"/>
      <c r="MWN35" s="67"/>
      <c r="MWO35" s="65"/>
      <c r="MWP35" s="66"/>
      <c r="MWQ35" s="66"/>
      <c r="MWR35" s="67"/>
      <c r="MWS35" s="65"/>
      <c r="MWT35" s="66"/>
      <c r="MWU35" s="66"/>
      <c r="MWV35" s="67"/>
      <c r="MWW35" s="65"/>
      <c r="MWX35" s="66"/>
      <c r="MWY35" s="66"/>
      <c r="MWZ35" s="67"/>
      <c r="MXA35" s="65"/>
      <c r="MXB35" s="66"/>
      <c r="MXC35" s="66"/>
      <c r="MXD35" s="67"/>
      <c r="MXE35" s="65"/>
      <c r="MXF35" s="66"/>
      <c r="MXG35" s="66"/>
      <c r="MXH35" s="67"/>
      <c r="MXI35" s="65"/>
      <c r="MXJ35" s="66"/>
      <c r="MXK35" s="66"/>
      <c r="MXL35" s="67"/>
      <c r="MXM35" s="65"/>
      <c r="MXN35" s="66"/>
      <c r="MXO35" s="66"/>
      <c r="MXP35" s="67"/>
      <c r="MXQ35" s="65"/>
      <c r="MXR35" s="66"/>
      <c r="MXS35" s="66"/>
      <c r="MXT35" s="67"/>
      <c r="MXU35" s="65"/>
      <c r="MXV35" s="66"/>
      <c r="MXW35" s="66"/>
      <c r="MXX35" s="67"/>
      <c r="MXY35" s="65"/>
      <c r="MXZ35" s="66"/>
      <c r="MYA35" s="66"/>
      <c r="MYB35" s="67"/>
      <c r="MYC35" s="65"/>
      <c r="MYD35" s="66"/>
      <c r="MYE35" s="66"/>
      <c r="MYF35" s="67"/>
      <c r="MYG35" s="65"/>
      <c r="MYH35" s="66"/>
      <c r="MYI35" s="66"/>
      <c r="MYJ35" s="67"/>
      <c r="MYK35" s="65"/>
      <c r="MYL35" s="66"/>
      <c r="MYM35" s="66"/>
      <c r="MYN35" s="67"/>
      <c r="MYO35" s="65"/>
      <c r="MYP35" s="66"/>
      <c r="MYQ35" s="66"/>
      <c r="MYR35" s="67"/>
      <c r="MYS35" s="65"/>
      <c r="MYT35" s="66"/>
      <c r="MYU35" s="66"/>
      <c r="MYV35" s="67"/>
      <c r="MYW35" s="65"/>
      <c r="MYX35" s="66"/>
      <c r="MYY35" s="66"/>
      <c r="MYZ35" s="67"/>
      <c r="MZA35" s="65"/>
      <c r="MZB35" s="66"/>
      <c r="MZC35" s="66"/>
      <c r="MZD35" s="67"/>
      <c r="MZE35" s="65"/>
      <c r="MZF35" s="66"/>
      <c r="MZG35" s="66"/>
      <c r="MZH35" s="67"/>
      <c r="MZI35" s="65"/>
      <c r="MZJ35" s="66"/>
      <c r="MZK35" s="66"/>
      <c r="MZL35" s="67"/>
      <c r="MZM35" s="65"/>
      <c r="MZN35" s="66"/>
      <c r="MZO35" s="66"/>
      <c r="MZP35" s="67"/>
      <c r="MZQ35" s="65"/>
      <c r="MZR35" s="66"/>
      <c r="MZS35" s="66"/>
      <c r="MZT35" s="67"/>
      <c r="MZU35" s="65"/>
      <c r="MZV35" s="66"/>
      <c r="MZW35" s="66"/>
      <c r="MZX35" s="67"/>
      <c r="MZY35" s="65"/>
      <c r="MZZ35" s="66"/>
      <c r="NAA35" s="66"/>
      <c r="NAB35" s="67"/>
      <c r="NAC35" s="65"/>
      <c r="NAD35" s="66"/>
      <c r="NAE35" s="66"/>
      <c r="NAF35" s="67"/>
      <c r="NAG35" s="65"/>
      <c r="NAH35" s="66"/>
      <c r="NAI35" s="66"/>
      <c r="NAJ35" s="67"/>
      <c r="NAK35" s="65"/>
      <c r="NAL35" s="66"/>
      <c r="NAM35" s="66"/>
      <c r="NAN35" s="67"/>
      <c r="NAO35" s="65"/>
      <c r="NAP35" s="66"/>
      <c r="NAQ35" s="66"/>
      <c r="NAR35" s="67"/>
      <c r="NAS35" s="65"/>
      <c r="NAT35" s="66"/>
      <c r="NAU35" s="66"/>
      <c r="NAV35" s="67"/>
      <c r="NAW35" s="65"/>
      <c r="NAX35" s="66"/>
      <c r="NAY35" s="66"/>
      <c r="NAZ35" s="67"/>
      <c r="NBA35" s="65"/>
      <c r="NBB35" s="66"/>
      <c r="NBC35" s="66"/>
      <c r="NBD35" s="67"/>
      <c r="NBE35" s="65"/>
      <c r="NBF35" s="66"/>
      <c r="NBG35" s="66"/>
      <c r="NBH35" s="67"/>
      <c r="NBI35" s="65"/>
      <c r="NBJ35" s="66"/>
      <c r="NBK35" s="66"/>
      <c r="NBL35" s="67"/>
      <c r="NBM35" s="65"/>
      <c r="NBN35" s="66"/>
      <c r="NBO35" s="66"/>
      <c r="NBP35" s="67"/>
      <c r="NBQ35" s="65"/>
      <c r="NBR35" s="66"/>
      <c r="NBS35" s="66"/>
      <c r="NBT35" s="67"/>
      <c r="NBU35" s="65"/>
      <c r="NBV35" s="66"/>
      <c r="NBW35" s="66"/>
      <c r="NBX35" s="67"/>
      <c r="NBY35" s="65"/>
      <c r="NBZ35" s="66"/>
      <c r="NCA35" s="66"/>
      <c r="NCB35" s="67"/>
      <c r="NCC35" s="65"/>
      <c r="NCD35" s="66"/>
      <c r="NCE35" s="66"/>
      <c r="NCF35" s="67"/>
      <c r="NCG35" s="65"/>
      <c r="NCH35" s="66"/>
      <c r="NCI35" s="66"/>
      <c r="NCJ35" s="67"/>
      <c r="NCK35" s="65"/>
      <c r="NCL35" s="66"/>
      <c r="NCM35" s="66"/>
      <c r="NCN35" s="67"/>
      <c r="NCO35" s="65"/>
      <c r="NCP35" s="66"/>
      <c r="NCQ35" s="66"/>
      <c r="NCR35" s="67"/>
      <c r="NCS35" s="65"/>
      <c r="NCT35" s="66"/>
      <c r="NCU35" s="66"/>
      <c r="NCV35" s="67"/>
      <c r="NCW35" s="65"/>
      <c r="NCX35" s="66"/>
      <c r="NCY35" s="66"/>
      <c r="NCZ35" s="67"/>
      <c r="NDA35" s="65"/>
      <c r="NDB35" s="66"/>
      <c r="NDC35" s="66"/>
      <c r="NDD35" s="67"/>
      <c r="NDE35" s="65"/>
      <c r="NDF35" s="66"/>
      <c r="NDG35" s="66"/>
      <c r="NDH35" s="67"/>
      <c r="NDI35" s="65"/>
      <c r="NDJ35" s="66"/>
      <c r="NDK35" s="66"/>
      <c r="NDL35" s="67"/>
      <c r="NDM35" s="65"/>
      <c r="NDN35" s="66"/>
      <c r="NDO35" s="66"/>
      <c r="NDP35" s="67"/>
      <c r="NDQ35" s="65"/>
      <c r="NDR35" s="66"/>
      <c r="NDS35" s="66"/>
      <c r="NDT35" s="67"/>
      <c r="NDU35" s="65"/>
      <c r="NDV35" s="66"/>
      <c r="NDW35" s="66"/>
      <c r="NDX35" s="67"/>
      <c r="NDY35" s="65"/>
      <c r="NDZ35" s="66"/>
      <c r="NEA35" s="66"/>
      <c r="NEB35" s="67"/>
      <c r="NEC35" s="65"/>
      <c r="NED35" s="66"/>
      <c r="NEE35" s="66"/>
      <c r="NEF35" s="67"/>
      <c r="NEG35" s="65"/>
      <c r="NEH35" s="66"/>
      <c r="NEI35" s="66"/>
      <c r="NEJ35" s="67"/>
      <c r="NEK35" s="65"/>
      <c r="NEL35" s="66"/>
      <c r="NEM35" s="66"/>
      <c r="NEN35" s="67"/>
      <c r="NEO35" s="65"/>
      <c r="NEP35" s="66"/>
      <c r="NEQ35" s="66"/>
      <c r="NER35" s="67"/>
      <c r="NES35" s="65"/>
      <c r="NET35" s="66"/>
      <c r="NEU35" s="66"/>
      <c r="NEV35" s="67"/>
      <c r="NEW35" s="65"/>
      <c r="NEX35" s="66"/>
      <c r="NEY35" s="66"/>
      <c r="NEZ35" s="67"/>
      <c r="NFA35" s="65"/>
      <c r="NFB35" s="66"/>
      <c r="NFC35" s="66"/>
      <c r="NFD35" s="67"/>
      <c r="NFE35" s="65"/>
      <c r="NFF35" s="66"/>
      <c r="NFG35" s="66"/>
      <c r="NFH35" s="67"/>
      <c r="NFI35" s="65"/>
      <c r="NFJ35" s="66"/>
      <c r="NFK35" s="66"/>
      <c r="NFL35" s="67"/>
      <c r="NFM35" s="65"/>
      <c r="NFN35" s="66"/>
      <c r="NFO35" s="66"/>
      <c r="NFP35" s="67"/>
      <c r="NFQ35" s="65"/>
      <c r="NFR35" s="66"/>
      <c r="NFS35" s="66"/>
      <c r="NFT35" s="67"/>
      <c r="NFU35" s="65"/>
      <c r="NFV35" s="66"/>
      <c r="NFW35" s="66"/>
      <c r="NFX35" s="67"/>
      <c r="NFY35" s="65"/>
      <c r="NFZ35" s="66"/>
      <c r="NGA35" s="66"/>
      <c r="NGB35" s="67"/>
      <c r="NGC35" s="65"/>
      <c r="NGD35" s="66"/>
      <c r="NGE35" s="66"/>
      <c r="NGF35" s="67"/>
      <c r="NGG35" s="65"/>
      <c r="NGH35" s="66"/>
      <c r="NGI35" s="66"/>
      <c r="NGJ35" s="67"/>
      <c r="NGK35" s="65"/>
      <c r="NGL35" s="66"/>
      <c r="NGM35" s="66"/>
      <c r="NGN35" s="67"/>
      <c r="NGO35" s="65"/>
      <c r="NGP35" s="66"/>
      <c r="NGQ35" s="66"/>
      <c r="NGR35" s="67"/>
      <c r="NGS35" s="65"/>
      <c r="NGT35" s="66"/>
      <c r="NGU35" s="66"/>
      <c r="NGV35" s="67"/>
      <c r="NGW35" s="65"/>
      <c r="NGX35" s="66"/>
      <c r="NGY35" s="66"/>
      <c r="NGZ35" s="67"/>
      <c r="NHA35" s="65"/>
      <c r="NHB35" s="66"/>
      <c r="NHC35" s="66"/>
      <c r="NHD35" s="67"/>
      <c r="NHE35" s="65"/>
      <c r="NHF35" s="66"/>
      <c r="NHG35" s="66"/>
      <c r="NHH35" s="67"/>
      <c r="NHI35" s="65"/>
      <c r="NHJ35" s="66"/>
      <c r="NHK35" s="66"/>
      <c r="NHL35" s="67"/>
      <c r="NHM35" s="65"/>
      <c r="NHN35" s="66"/>
      <c r="NHO35" s="66"/>
      <c r="NHP35" s="67"/>
      <c r="NHQ35" s="65"/>
      <c r="NHR35" s="66"/>
      <c r="NHS35" s="66"/>
      <c r="NHT35" s="67"/>
      <c r="NHU35" s="65"/>
      <c r="NHV35" s="66"/>
      <c r="NHW35" s="66"/>
      <c r="NHX35" s="67"/>
      <c r="NHY35" s="65"/>
      <c r="NHZ35" s="66"/>
      <c r="NIA35" s="66"/>
      <c r="NIB35" s="67"/>
      <c r="NIC35" s="65"/>
      <c r="NID35" s="66"/>
      <c r="NIE35" s="66"/>
      <c r="NIF35" s="67"/>
      <c r="NIG35" s="65"/>
      <c r="NIH35" s="66"/>
      <c r="NII35" s="66"/>
      <c r="NIJ35" s="67"/>
      <c r="NIK35" s="65"/>
      <c r="NIL35" s="66"/>
      <c r="NIM35" s="66"/>
      <c r="NIN35" s="67"/>
      <c r="NIO35" s="65"/>
      <c r="NIP35" s="66"/>
      <c r="NIQ35" s="66"/>
      <c r="NIR35" s="67"/>
      <c r="NIS35" s="65"/>
      <c r="NIT35" s="66"/>
      <c r="NIU35" s="66"/>
      <c r="NIV35" s="67"/>
      <c r="NIW35" s="65"/>
      <c r="NIX35" s="66"/>
      <c r="NIY35" s="66"/>
      <c r="NIZ35" s="67"/>
      <c r="NJA35" s="65"/>
      <c r="NJB35" s="66"/>
      <c r="NJC35" s="66"/>
      <c r="NJD35" s="67"/>
      <c r="NJE35" s="65"/>
      <c r="NJF35" s="66"/>
      <c r="NJG35" s="66"/>
      <c r="NJH35" s="67"/>
      <c r="NJI35" s="65"/>
      <c r="NJJ35" s="66"/>
      <c r="NJK35" s="66"/>
      <c r="NJL35" s="67"/>
      <c r="NJM35" s="65"/>
      <c r="NJN35" s="66"/>
      <c r="NJO35" s="66"/>
      <c r="NJP35" s="67"/>
      <c r="NJQ35" s="65"/>
      <c r="NJR35" s="66"/>
      <c r="NJS35" s="66"/>
      <c r="NJT35" s="67"/>
      <c r="NJU35" s="65"/>
      <c r="NJV35" s="66"/>
      <c r="NJW35" s="66"/>
      <c r="NJX35" s="67"/>
      <c r="NJY35" s="65"/>
      <c r="NJZ35" s="66"/>
      <c r="NKA35" s="66"/>
      <c r="NKB35" s="67"/>
      <c r="NKC35" s="65"/>
      <c r="NKD35" s="66"/>
      <c r="NKE35" s="66"/>
      <c r="NKF35" s="67"/>
      <c r="NKG35" s="65"/>
      <c r="NKH35" s="66"/>
      <c r="NKI35" s="66"/>
      <c r="NKJ35" s="67"/>
      <c r="NKK35" s="65"/>
      <c r="NKL35" s="66"/>
      <c r="NKM35" s="66"/>
      <c r="NKN35" s="67"/>
      <c r="NKO35" s="65"/>
      <c r="NKP35" s="66"/>
      <c r="NKQ35" s="66"/>
      <c r="NKR35" s="67"/>
      <c r="NKS35" s="65"/>
      <c r="NKT35" s="66"/>
      <c r="NKU35" s="66"/>
      <c r="NKV35" s="67"/>
      <c r="NKW35" s="65"/>
      <c r="NKX35" s="66"/>
      <c r="NKY35" s="66"/>
      <c r="NKZ35" s="67"/>
      <c r="NLA35" s="65"/>
      <c r="NLB35" s="66"/>
      <c r="NLC35" s="66"/>
      <c r="NLD35" s="67"/>
      <c r="NLE35" s="65"/>
      <c r="NLF35" s="66"/>
      <c r="NLG35" s="66"/>
      <c r="NLH35" s="67"/>
      <c r="NLI35" s="65"/>
      <c r="NLJ35" s="66"/>
      <c r="NLK35" s="66"/>
      <c r="NLL35" s="67"/>
      <c r="NLM35" s="65"/>
      <c r="NLN35" s="66"/>
      <c r="NLO35" s="66"/>
      <c r="NLP35" s="67"/>
      <c r="NLQ35" s="65"/>
      <c r="NLR35" s="66"/>
      <c r="NLS35" s="66"/>
      <c r="NLT35" s="67"/>
      <c r="NLU35" s="65"/>
      <c r="NLV35" s="66"/>
      <c r="NLW35" s="66"/>
      <c r="NLX35" s="67"/>
      <c r="NLY35" s="65"/>
      <c r="NLZ35" s="66"/>
      <c r="NMA35" s="66"/>
      <c r="NMB35" s="67"/>
      <c r="NMC35" s="65"/>
      <c r="NMD35" s="66"/>
      <c r="NME35" s="66"/>
      <c r="NMF35" s="67"/>
      <c r="NMG35" s="65"/>
      <c r="NMH35" s="66"/>
      <c r="NMI35" s="66"/>
      <c r="NMJ35" s="67"/>
      <c r="NMK35" s="65"/>
      <c r="NML35" s="66"/>
      <c r="NMM35" s="66"/>
      <c r="NMN35" s="67"/>
      <c r="NMO35" s="65"/>
      <c r="NMP35" s="66"/>
      <c r="NMQ35" s="66"/>
      <c r="NMR35" s="67"/>
      <c r="NMS35" s="65"/>
      <c r="NMT35" s="66"/>
      <c r="NMU35" s="66"/>
      <c r="NMV35" s="67"/>
      <c r="NMW35" s="65"/>
      <c r="NMX35" s="66"/>
      <c r="NMY35" s="66"/>
      <c r="NMZ35" s="67"/>
      <c r="NNA35" s="65"/>
      <c r="NNB35" s="66"/>
      <c r="NNC35" s="66"/>
      <c r="NND35" s="67"/>
      <c r="NNE35" s="65"/>
      <c r="NNF35" s="66"/>
      <c r="NNG35" s="66"/>
      <c r="NNH35" s="67"/>
      <c r="NNI35" s="65"/>
      <c r="NNJ35" s="66"/>
      <c r="NNK35" s="66"/>
      <c r="NNL35" s="67"/>
      <c r="NNM35" s="65"/>
      <c r="NNN35" s="66"/>
      <c r="NNO35" s="66"/>
      <c r="NNP35" s="67"/>
      <c r="NNQ35" s="65"/>
      <c r="NNR35" s="66"/>
      <c r="NNS35" s="66"/>
      <c r="NNT35" s="67"/>
      <c r="NNU35" s="65"/>
      <c r="NNV35" s="66"/>
      <c r="NNW35" s="66"/>
      <c r="NNX35" s="67"/>
      <c r="NNY35" s="65"/>
      <c r="NNZ35" s="66"/>
      <c r="NOA35" s="66"/>
      <c r="NOB35" s="67"/>
      <c r="NOC35" s="65"/>
      <c r="NOD35" s="66"/>
      <c r="NOE35" s="66"/>
      <c r="NOF35" s="67"/>
      <c r="NOG35" s="65"/>
      <c r="NOH35" s="66"/>
      <c r="NOI35" s="66"/>
      <c r="NOJ35" s="67"/>
      <c r="NOK35" s="65"/>
      <c r="NOL35" s="66"/>
      <c r="NOM35" s="66"/>
      <c r="NON35" s="67"/>
      <c r="NOO35" s="65"/>
      <c r="NOP35" s="66"/>
      <c r="NOQ35" s="66"/>
      <c r="NOR35" s="67"/>
      <c r="NOS35" s="65"/>
      <c r="NOT35" s="66"/>
      <c r="NOU35" s="66"/>
      <c r="NOV35" s="67"/>
      <c r="NOW35" s="65"/>
      <c r="NOX35" s="66"/>
      <c r="NOY35" s="66"/>
      <c r="NOZ35" s="67"/>
      <c r="NPA35" s="65"/>
      <c r="NPB35" s="66"/>
      <c r="NPC35" s="66"/>
      <c r="NPD35" s="67"/>
      <c r="NPE35" s="65"/>
      <c r="NPF35" s="66"/>
      <c r="NPG35" s="66"/>
      <c r="NPH35" s="67"/>
      <c r="NPI35" s="65"/>
      <c r="NPJ35" s="66"/>
      <c r="NPK35" s="66"/>
      <c r="NPL35" s="67"/>
      <c r="NPM35" s="65"/>
      <c r="NPN35" s="66"/>
      <c r="NPO35" s="66"/>
      <c r="NPP35" s="67"/>
      <c r="NPQ35" s="65"/>
      <c r="NPR35" s="66"/>
      <c r="NPS35" s="66"/>
      <c r="NPT35" s="67"/>
      <c r="NPU35" s="65"/>
      <c r="NPV35" s="66"/>
      <c r="NPW35" s="66"/>
      <c r="NPX35" s="67"/>
      <c r="NPY35" s="65"/>
      <c r="NPZ35" s="66"/>
      <c r="NQA35" s="66"/>
      <c r="NQB35" s="67"/>
      <c r="NQC35" s="65"/>
      <c r="NQD35" s="66"/>
      <c r="NQE35" s="66"/>
      <c r="NQF35" s="67"/>
      <c r="NQG35" s="65"/>
      <c r="NQH35" s="66"/>
      <c r="NQI35" s="66"/>
      <c r="NQJ35" s="67"/>
      <c r="NQK35" s="65"/>
      <c r="NQL35" s="66"/>
      <c r="NQM35" s="66"/>
      <c r="NQN35" s="67"/>
      <c r="NQO35" s="65"/>
      <c r="NQP35" s="66"/>
      <c r="NQQ35" s="66"/>
      <c r="NQR35" s="67"/>
      <c r="NQS35" s="65"/>
      <c r="NQT35" s="66"/>
      <c r="NQU35" s="66"/>
      <c r="NQV35" s="67"/>
      <c r="NQW35" s="65"/>
      <c r="NQX35" s="66"/>
      <c r="NQY35" s="66"/>
      <c r="NQZ35" s="67"/>
      <c r="NRA35" s="65"/>
      <c r="NRB35" s="66"/>
      <c r="NRC35" s="66"/>
      <c r="NRD35" s="67"/>
      <c r="NRE35" s="65"/>
      <c r="NRF35" s="66"/>
      <c r="NRG35" s="66"/>
      <c r="NRH35" s="67"/>
      <c r="NRI35" s="65"/>
      <c r="NRJ35" s="66"/>
      <c r="NRK35" s="66"/>
      <c r="NRL35" s="67"/>
      <c r="NRM35" s="65"/>
      <c r="NRN35" s="66"/>
      <c r="NRO35" s="66"/>
      <c r="NRP35" s="67"/>
      <c r="NRQ35" s="65"/>
      <c r="NRR35" s="66"/>
      <c r="NRS35" s="66"/>
      <c r="NRT35" s="67"/>
      <c r="NRU35" s="65"/>
      <c r="NRV35" s="66"/>
      <c r="NRW35" s="66"/>
      <c r="NRX35" s="67"/>
      <c r="NRY35" s="65"/>
      <c r="NRZ35" s="66"/>
      <c r="NSA35" s="66"/>
      <c r="NSB35" s="67"/>
      <c r="NSC35" s="65"/>
      <c r="NSD35" s="66"/>
      <c r="NSE35" s="66"/>
      <c r="NSF35" s="67"/>
      <c r="NSG35" s="65"/>
      <c r="NSH35" s="66"/>
      <c r="NSI35" s="66"/>
      <c r="NSJ35" s="67"/>
      <c r="NSK35" s="65"/>
      <c r="NSL35" s="66"/>
      <c r="NSM35" s="66"/>
      <c r="NSN35" s="67"/>
      <c r="NSO35" s="65"/>
      <c r="NSP35" s="66"/>
      <c r="NSQ35" s="66"/>
      <c r="NSR35" s="67"/>
      <c r="NSS35" s="65"/>
      <c r="NST35" s="66"/>
      <c r="NSU35" s="66"/>
      <c r="NSV35" s="67"/>
      <c r="NSW35" s="65"/>
      <c r="NSX35" s="66"/>
      <c r="NSY35" s="66"/>
      <c r="NSZ35" s="67"/>
      <c r="NTA35" s="65"/>
      <c r="NTB35" s="66"/>
      <c r="NTC35" s="66"/>
      <c r="NTD35" s="67"/>
      <c r="NTE35" s="65"/>
      <c r="NTF35" s="66"/>
      <c r="NTG35" s="66"/>
      <c r="NTH35" s="67"/>
      <c r="NTI35" s="65"/>
      <c r="NTJ35" s="66"/>
      <c r="NTK35" s="66"/>
      <c r="NTL35" s="67"/>
      <c r="NTM35" s="65"/>
      <c r="NTN35" s="66"/>
      <c r="NTO35" s="66"/>
      <c r="NTP35" s="67"/>
      <c r="NTQ35" s="65"/>
      <c r="NTR35" s="66"/>
      <c r="NTS35" s="66"/>
      <c r="NTT35" s="67"/>
      <c r="NTU35" s="65"/>
      <c r="NTV35" s="66"/>
      <c r="NTW35" s="66"/>
      <c r="NTX35" s="67"/>
      <c r="NTY35" s="65"/>
      <c r="NTZ35" s="66"/>
      <c r="NUA35" s="66"/>
      <c r="NUB35" s="67"/>
      <c r="NUC35" s="65"/>
      <c r="NUD35" s="66"/>
      <c r="NUE35" s="66"/>
      <c r="NUF35" s="67"/>
      <c r="NUG35" s="65"/>
      <c r="NUH35" s="66"/>
      <c r="NUI35" s="66"/>
      <c r="NUJ35" s="67"/>
      <c r="NUK35" s="65"/>
      <c r="NUL35" s="66"/>
      <c r="NUM35" s="66"/>
      <c r="NUN35" s="67"/>
      <c r="NUO35" s="65"/>
      <c r="NUP35" s="66"/>
      <c r="NUQ35" s="66"/>
      <c r="NUR35" s="67"/>
      <c r="NUS35" s="65"/>
      <c r="NUT35" s="66"/>
      <c r="NUU35" s="66"/>
      <c r="NUV35" s="67"/>
      <c r="NUW35" s="65"/>
      <c r="NUX35" s="66"/>
      <c r="NUY35" s="66"/>
      <c r="NUZ35" s="67"/>
      <c r="NVA35" s="65"/>
      <c r="NVB35" s="66"/>
      <c r="NVC35" s="66"/>
      <c r="NVD35" s="67"/>
      <c r="NVE35" s="65"/>
      <c r="NVF35" s="66"/>
      <c r="NVG35" s="66"/>
      <c r="NVH35" s="67"/>
      <c r="NVI35" s="65"/>
      <c r="NVJ35" s="66"/>
      <c r="NVK35" s="66"/>
      <c r="NVL35" s="67"/>
      <c r="NVM35" s="65"/>
      <c r="NVN35" s="66"/>
      <c r="NVO35" s="66"/>
      <c r="NVP35" s="67"/>
      <c r="NVQ35" s="65"/>
      <c r="NVR35" s="66"/>
      <c r="NVS35" s="66"/>
      <c r="NVT35" s="67"/>
      <c r="NVU35" s="65"/>
      <c r="NVV35" s="66"/>
      <c r="NVW35" s="66"/>
      <c r="NVX35" s="67"/>
      <c r="NVY35" s="65"/>
      <c r="NVZ35" s="66"/>
      <c r="NWA35" s="66"/>
      <c r="NWB35" s="67"/>
      <c r="NWC35" s="65"/>
      <c r="NWD35" s="66"/>
      <c r="NWE35" s="66"/>
      <c r="NWF35" s="67"/>
      <c r="NWG35" s="65"/>
      <c r="NWH35" s="66"/>
      <c r="NWI35" s="66"/>
      <c r="NWJ35" s="67"/>
      <c r="NWK35" s="65"/>
      <c r="NWL35" s="66"/>
      <c r="NWM35" s="66"/>
      <c r="NWN35" s="67"/>
      <c r="NWO35" s="65"/>
      <c r="NWP35" s="66"/>
      <c r="NWQ35" s="66"/>
      <c r="NWR35" s="67"/>
      <c r="NWS35" s="65"/>
      <c r="NWT35" s="66"/>
      <c r="NWU35" s="66"/>
      <c r="NWV35" s="67"/>
      <c r="NWW35" s="65"/>
      <c r="NWX35" s="66"/>
      <c r="NWY35" s="66"/>
      <c r="NWZ35" s="67"/>
      <c r="NXA35" s="65"/>
      <c r="NXB35" s="66"/>
      <c r="NXC35" s="66"/>
      <c r="NXD35" s="67"/>
      <c r="NXE35" s="65"/>
      <c r="NXF35" s="66"/>
      <c r="NXG35" s="66"/>
      <c r="NXH35" s="67"/>
      <c r="NXI35" s="65"/>
      <c r="NXJ35" s="66"/>
      <c r="NXK35" s="66"/>
      <c r="NXL35" s="67"/>
      <c r="NXM35" s="65"/>
      <c r="NXN35" s="66"/>
      <c r="NXO35" s="66"/>
      <c r="NXP35" s="67"/>
      <c r="NXQ35" s="65"/>
      <c r="NXR35" s="66"/>
      <c r="NXS35" s="66"/>
      <c r="NXT35" s="67"/>
      <c r="NXU35" s="65"/>
      <c r="NXV35" s="66"/>
      <c r="NXW35" s="66"/>
      <c r="NXX35" s="67"/>
      <c r="NXY35" s="65"/>
      <c r="NXZ35" s="66"/>
      <c r="NYA35" s="66"/>
      <c r="NYB35" s="67"/>
      <c r="NYC35" s="65"/>
      <c r="NYD35" s="66"/>
      <c r="NYE35" s="66"/>
      <c r="NYF35" s="67"/>
      <c r="NYG35" s="65"/>
      <c r="NYH35" s="66"/>
      <c r="NYI35" s="66"/>
      <c r="NYJ35" s="67"/>
      <c r="NYK35" s="65"/>
      <c r="NYL35" s="66"/>
      <c r="NYM35" s="66"/>
      <c r="NYN35" s="67"/>
      <c r="NYO35" s="65"/>
      <c r="NYP35" s="66"/>
      <c r="NYQ35" s="66"/>
      <c r="NYR35" s="67"/>
      <c r="NYS35" s="65"/>
      <c r="NYT35" s="66"/>
      <c r="NYU35" s="66"/>
      <c r="NYV35" s="67"/>
      <c r="NYW35" s="65"/>
      <c r="NYX35" s="66"/>
      <c r="NYY35" s="66"/>
      <c r="NYZ35" s="67"/>
      <c r="NZA35" s="65"/>
      <c r="NZB35" s="66"/>
      <c r="NZC35" s="66"/>
      <c r="NZD35" s="67"/>
      <c r="NZE35" s="65"/>
      <c r="NZF35" s="66"/>
      <c r="NZG35" s="66"/>
      <c r="NZH35" s="67"/>
      <c r="NZI35" s="65"/>
      <c r="NZJ35" s="66"/>
      <c r="NZK35" s="66"/>
      <c r="NZL35" s="67"/>
      <c r="NZM35" s="65"/>
      <c r="NZN35" s="66"/>
      <c r="NZO35" s="66"/>
      <c r="NZP35" s="67"/>
      <c r="NZQ35" s="65"/>
      <c r="NZR35" s="66"/>
      <c r="NZS35" s="66"/>
      <c r="NZT35" s="67"/>
      <c r="NZU35" s="65"/>
      <c r="NZV35" s="66"/>
      <c r="NZW35" s="66"/>
      <c r="NZX35" s="67"/>
      <c r="NZY35" s="65"/>
      <c r="NZZ35" s="66"/>
      <c r="OAA35" s="66"/>
      <c r="OAB35" s="67"/>
      <c r="OAC35" s="65"/>
      <c r="OAD35" s="66"/>
      <c r="OAE35" s="66"/>
      <c r="OAF35" s="67"/>
      <c r="OAG35" s="65"/>
      <c r="OAH35" s="66"/>
      <c r="OAI35" s="66"/>
      <c r="OAJ35" s="67"/>
      <c r="OAK35" s="65"/>
      <c r="OAL35" s="66"/>
      <c r="OAM35" s="66"/>
      <c r="OAN35" s="67"/>
      <c r="OAO35" s="65"/>
      <c r="OAP35" s="66"/>
      <c r="OAQ35" s="66"/>
      <c r="OAR35" s="67"/>
      <c r="OAS35" s="65"/>
      <c r="OAT35" s="66"/>
      <c r="OAU35" s="66"/>
      <c r="OAV35" s="67"/>
      <c r="OAW35" s="65"/>
      <c r="OAX35" s="66"/>
      <c r="OAY35" s="66"/>
      <c r="OAZ35" s="67"/>
      <c r="OBA35" s="65"/>
      <c r="OBB35" s="66"/>
      <c r="OBC35" s="66"/>
      <c r="OBD35" s="67"/>
      <c r="OBE35" s="65"/>
      <c r="OBF35" s="66"/>
      <c r="OBG35" s="66"/>
      <c r="OBH35" s="67"/>
      <c r="OBI35" s="65"/>
      <c r="OBJ35" s="66"/>
      <c r="OBK35" s="66"/>
      <c r="OBL35" s="67"/>
      <c r="OBM35" s="65"/>
      <c r="OBN35" s="66"/>
      <c r="OBO35" s="66"/>
      <c r="OBP35" s="67"/>
      <c r="OBQ35" s="65"/>
      <c r="OBR35" s="66"/>
      <c r="OBS35" s="66"/>
      <c r="OBT35" s="67"/>
      <c r="OBU35" s="65"/>
      <c r="OBV35" s="66"/>
      <c r="OBW35" s="66"/>
      <c r="OBX35" s="67"/>
      <c r="OBY35" s="65"/>
      <c r="OBZ35" s="66"/>
      <c r="OCA35" s="66"/>
      <c r="OCB35" s="67"/>
      <c r="OCC35" s="65"/>
      <c r="OCD35" s="66"/>
      <c r="OCE35" s="66"/>
      <c r="OCF35" s="67"/>
      <c r="OCG35" s="65"/>
      <c r="OCH35" s="66"/>
      <c r="OCI35" s="66"/>
      <c r="OCJ35" s="67"/>
      <c r="OCK35" s="65"/>
      <c r="OCL35" s="66"/>
      <c r="OCM35" s="66"/>
      <c r="OCN35" s="67"/>
      <c r="OCO35" s="65"/>
      <c r="OCP35" s="66"/>
      <c r="OCQ35" s="66"/>
      <c r="OCR35" s="67"/>
      <c r="OCS35" s="65"/>
      <c r="OCT35" s="66"/>
      <c r="OCU35" s="66"/>
      <c r="OCV35" s="67"/>
      <c r="OCW35" s="65"/>
      <c r="OCX35" s="66"/>
      <c r="OCY35" s="66"/>
      <c r="OCZ35" s="67"/>
      <c r="ODA35" s="65"/>
      <c r="ODB35" s="66"/>
      <c r="ODC35" s="66"/>
      <c r="ODD35" s="67"/>
      <c r="ODE35" s="65"/>
      <c r="ODF35" s="66"/>
      <c r="ODG35" s="66"/>
      <c r="ODH35" s="67"/>
      <c r="ODI35" s="65"/>
      <c r="ODJ35" s="66"/>
      <c r="ODK35" s="66"/>
      <c r="ODL35" s="67"/>
      <c r="ODM35" s="65"/>
      <c r="ODN35" s="66"/>
      <c r="ODO35" s="66"/>
      <c r="ODP35" s="67"/>
      <c r="ODQ35" s="65"/>
      <c r="ODR35" s="66"/>
      <c r="ODS35" s="66"/>
      <c r="ODT35" s="67"/>
      <c r="ODU35" s="65"/>
      <c r="ODV35" s="66"/>
      <c r="ODW35" s="66"/>
      <c r="ODX35" s="67"/>
      <c r="ODY35" s="65"/>
      <c r="ODZ35" s="66"/>
      <c r="OEA35" s="66"/>
      <c r="OEB35" s="67"/>
      <c r="OEC35" s="65"/>
      <c r="OED35" s="66"/>
      <c r="OEE35" s="66"/>
      <c r="OEF35" s="67"/>
      <c r="OEG35" s="65"/>
      <c r="OEH35" s="66"/>
      <c r="OEI35" s="66"/>
      <c r="OEJ35" s="67"/>
      <c r="OEK35" s="65"/>
      <c r="OEL35" s="66"/>
      <c r="OEM35" s="66"/>
      <c r="OEN35" s="67"/>
      <c r="OEO35" s="65"/>
      <c r="OEP35" s="66"/>
      <c r="OEQ35" s="66"/>
      <c r="OER35" s="67"/>
      <c r="OES35" s="65"/>
      <c r="OET35" s="66"/>
      <c r="OEU35" s="66"/>
      <c r="OEV35" s="67"/>
      <c r="OEW35" s="65"/>
      <c r="OEX35" s="66"/>
      <c r="OEY35" s="66"/>
      <c r="OEZ35" s="67"/>
      <c r="OFA35" s="65"/>
      <c r="OFB35" s="66"/>
      <c r="OFC35" s="66"/>
      <c r="OFD35" s="67"/>
      <c r="OFE35" s="65"/>
      <c r="OFF35" s="66"/>
      <c r="OFG35" s="66"/>
      <c r="OFH35" s="67"/>
      <c r="OFI35" s="65"/>
      <c r="OFJ35" s="66"/>
      <c r="OFK35" s="66"/>
      <c r="OFL35" s="67"/>
      <c r="OFM35" s="65"/>
      <c r="OFN35" s="66"/>
      <c r="OFO35" s="66"/>
      <c r="OFP35" s="67"/>
      <c r="OFQ35" s="65"/>
      <c r="OFR35" s="66"/>
      <c r="OFS35" s="66"/>
      <c r="OFT35" s="67"/>
      <c r="OFU35" s="65"/>
      <c r="OFV35" s="66"/>
      <c r="OFW35" s="66"/>
      <c r="OFX35" s="67"/>
      <c r="OFY35" s="65"/>
      <c r="OFZ35" s="66"/>
      <c r="OGA35" s="66"/>
      <c r="OGB35" s="67"/>
      <c r="OGC35" s="65"/>
      <c r="OGD35" s="66"/>
      <c r="OGE35" s="66"/>
      <c r="OGF35" s="67"/>
      <c r="OGG35" s="65"/>
      <c r="OGH35" s="66"/>
      <c r="OGI35" s="66"/>
      <c r="OGJ35" s="67"/>
      <c r="OGK35" s="65"/>
      <c r="OGL35" s="66"/>
      <c r="OGM35" s="66"/>
      <c r="OGN35" s="67"/>
      <c r="OGO35" s="65"/>
      <c r="OGP35" s="66"/>
      <c r="OGQ35" s="66"/>
      <c r="OGR35" s="67"/>
      <c r="OGS35" s="65"/>
      <c r="OGT35" s="66"/>
      <c r="OGU35" s="66"/>
      <c r="OGV35" s="67"/>
      <c r="OGW35" s="65"/>
      <c r="OGX35" s="66"/>
      <c r="OGY35" s="66"/>
      <c r="OGZ35" s="67"/>
      <c r="OHA35" s="65"/>
      <c r="OHB35" s="66"/>
      <c r="OHC35" s="66"/>
      <c r="OHD35" s="67"/>
      <c r="OHE35" s="65"/>
      <c r="OHF35" s="66"/>
      <c r="OHG35" s="66"/>
      <c r="OHH35" s="67"/>
      <c r="OHI35" s="65"/>
      <c r="OHJ35" s="66"/>
      <c r="OHK35" s="66"/>
      <c r="OHL35" s="67"/>
      <c r="OHM35" s="65"/>
      <c r="OHN35" s="66"/>
      <c r="OHO35" s="66"/>
      <c r="OHP35" s="67"/>
      <c r="OHQ35" s="65"/>
      <c r="OHR35" s="66"/>
      <c r="OHS35" s="66"/>
      <c r="OHT35" s="67"/>
      <c r="OHU35" s="65"/>
      <c r="OHV35" s="66"/>
      <c r="OHW35" s="66"/>
      <c r="OHX35" s="67"/>
      <c r="OHY35" s="65"/>
      <c r="OHZ35" s="66"/>
      <c r="OIA35" s="66"/>
      <c r="OIB35" s="67"/>
      <c r="OIC35" s="65"/>
      <c r="OID35" s="66"/>
      <c r="OIE35" s="66"/>
      <c r="OIF35" s="67"/>
      <c r="OIG35" s="65"/>
      <c r="OIH35" s="66"/>
      <c r="OII35" s="66"/>
      <c r="OIJ35" s="67"/>
      <c r="OIK35" s="65"/>
      <c r="OIL35" s="66"/>
      <c r="OIM35" s="66"/>
      <c r="OIN35" s="67"/>
      <c r="OIO35" s="65"/>
      <c r="OIP35" s="66"/>
      <c r="OIQ35" s="66"/>
      <c r="OIR35" s="67"/>
      <c r="OIS35" s="65"/>
      <c r="OIT35" s="66"/>
      <c r="OIU35" s="66"/>
      <c r="OIV35" s="67"/>
      <c r="OIW35" s="65"/>
      <c r="OIX35" s="66"/>
      <c r="OIY35" s="66"/>
      <c r="OIZ35" s="67"/>
      <c r="OJA35" s="65"/>
      <c r="OJB35" s="66"/>
      <c r="OJC35" s="66"/>
      <c r="OJD35" s="67"/>
      <c r="OJE35" s="65"/>
      <c r="OJF35" s="66"/>
      <c r="OJG35" s="66"/>
      <c r="OJH35" s="67"/>
      <c r="OJI35" s="65"/>
      <c r="OJJ35" s="66"/>
      <c r="OJK35" s="66"/>
      <c r="OJL35" s="67"/>
      <c r="OJM35" s="65"/>
      <c r="OJN35" s="66"/>
      <c r="OJO35" s="66"/>
      <c r="OJP35" s="67"/>
      <c r="OJQ35" s="65"/>
      <c r="OJR35" s="66"/>
      <c r="OJS35" s="66"/>
      <c r="OJT35" s="67"/>
      <c r="OJU35" s="65"/>
      <c r="OJV35" s="66"/>
      <c r="OJW35" s="66"/>
      <c r="OJX35" s="67"/>
      <c r="OJY35" s="65"/>
      <c r="OJZ35" s="66"/>
      <c r="OKA35" s="66"/>
      <c r="OKB35" s="67"/>
      <c r="OKC35" s="65"/>
      <c r="OKD35" s="66"/>
      <c r="OKE35" s="66"/>
      <c r="OKF35" s="67"/>
      <c r="OKG35" s="65"/>
      <c r="OKH35" s="66"/>
      <c r="OKI35" s="66"/>
      <c r="OKJ35" s="67"/>
      <c r="OKK35" s="65"/>
      <c r="OKL35" s="66"/>
      <c r="OKM35" s="66"/>
      <c r="OKN35" s="67"/>
      <c r="OKO35" s="65"/>
      <c r="OKP35" s="66"/>
      <c r="OKQ35" s="66"/>
      <c r="OKR35" s="67"/>
      <c r="OKS35" s="65"/>
      <c r="OKT35" s="66"/>
      <c r="OKU35" s="66"/>
      <c r="OKV35" s="67"/>
      <c r="OKW35" s="65"/>
      <c r="OKX35" s="66"/>
      <c r="OKY35" s="66"/>
      <c r="OKZ35" s="67"/>
      <c r="OLA35" s="65"/>
      <c r="OLB35" s="66"/>
      <c r="OLC35" s="66"/>
      <c r="OLD35" s="67"/>
      <c r="OLE35" s="65"/>
      <c r="OLF35" s="66"/>
      <c r="OLG35" s="66"/>
      <c r="OLH35" s="67"/>
      <c r="OLI35" s="65"/>
      <c r="OLJ35" s="66"/>
      <c r="OLK35" s="66"/>
      <c r="OLL35" s="67"/>
      <c r="OLM35" s="65"/>
      <c r="OLN35" s="66"/>
      <c r="OLO35" s="66"/>
      <c r="OLP35" s="67"/>
      <c r="OLQ35" s="65"/>
      <c r="OLR35" s="66"/>
      <c r="OLS35" s="66"/>
      <c r="OLT35" s="67"/>
      <c r="OLU35" s="65"/>
      <c r="OLV35" s="66"/>
      <c r="OLW35" s="66"/>
      <c r="OLX35" s="67"/>
      <c r="OLY35" s="65"/>
      <c r="OLZ35" s="66"/>
      <c r="OMA35" s="66"/>
      <c r="OMB35" s="67"/>
      <c r="OMC35" s="65"/>
      <c r="OMD35" s="66"/>
      <c r="OME35" s="66"/>
      <c r="OMF35" s="67"/>
      <c r="OMG35" s="65"/>
      <c r="OMH35" s="66"/>
      <c r="OMI35" s="66"/>
      <c r="OMJ35" s="67"/>
      <c r="OMK35" s="65"/>
      <c r="OML35" s="66"/>
      <c r="OMM35" s="66"/>
      <c r="OMN35" s="67"/>
      <c r="OMO35" s="65"/>
      <c r="OMP35" s="66"/>
      <c r="OMQ35" s="66"/>
      <c r="OMR35" s="67"/>
      <c r="OMS35" s="65"/>
      <c r="OMT35" s="66"/>
      <c r="OMU35" s="66"/>
      <c r="OMV35" s="67"/>
      <c r="OMW35" s="65"/>
      <c r="OMX35" s="66"/>
      <c r="OMY35" s="66"/>
      <c r="OMZ35" s="67"/>
      <c r="ONA35" s="65"/>
      <c r="ONB35" s="66"/>
      <c r="ONC35" s="66"/>
      <c r="OND35" s="67"/>
      <c r="ONE35" s="65"/>
      <c r="ONF35" s="66"/>
      <c r="ONG35" s="66"/>
      <c r="ONH35" s="67"/>
      <c r="ONI35" s="65"/>
      <c r="ONJ35" s="66"/>
      <c r="ONK35" s="66"/>
      <c r="ONL35" s="67"/>
      <c r="ONM35" s="65"/>
      <c r="ONN35" s="66"/>
      <c r="ONO35" s="66"/>
      <c r="ONP35" s="67"/>
      <c r="ONQ35" s="65"/>
      <c r="ONR35" s="66"/>
      <c r="ONS35" s="66"/>
      <c r="ONT35" s="67"/>
      <c r="ONU35" s="65"/>
      <c r="ONV35" s="66"/>
      <c r="ONW35" s="66"/>
      <c r="ONX35" s="67"/>
      <c r="ONY35" s="65"/>
      <c r="ONZ35" s="66"/>
      <c r="OOA35" s="66"/>
      <c r="OOB35" s="67"/>
      <c r="OOC35" s="65"/>
      <c r="OOD35" s="66"/>
      <c r="OOE35" s="66"/>
      <c r="OOF35" s="67"/>
      <c r="OOG35" s="65"/>
      <c r="OOH35" s="66"/>
      <c r="OOI35" s="66"/>
      <c r="OOJ35" s="67"/>
      <c r="OOK35" s="65"/>
      <c r="OOL35" s="66"/>
      <c r="OOM35" s="66"/>
      <c r="OON35" s="67"/>
      <c r="OOO35" s="65"/>
      <c r="OOP35" s="66"/>
      <c r="OOQ35" s="66"/>
      <c r="OOR35" s="67"/>
      <c r="OOS35" s="65"/>
      <c r="OOT35" s="66"/>
      <c r="OOU35" s="66"/>
      <c r="OOV35" s="67"/>
      <c r="OOW35" s="65"/>
      <c r="OOX35" s="66"/>
      <c r="OOY35" s="66"/>
      <c r="OOZ35" s="67"/>
      <c r="OPA35" s="65"/>
      <c r="OPB35" s="66"/>
      <c r="OPC35" s="66"/>
      <c r="OPD35" s="67"/>
      <c r="OPE35" s="65"/>
      <c r="OPF35" s="66"/>
      <c r="OPG35" s="66"/>
      <c r="OPH35" s="67"/>
      <c r="OPI35" s="65"/>
      <c r="OPJ35" s="66"/>
      <c r="OPK35" s="66"/>
      <c r="OPL35" s="67"/>
      <c r="OPM35" s="65"/>
      <c r="OPN35" s="66"/>
      <c r="OPO35" s="66"/>
      <c r="OPP35" s="67"/>
      <c r="OPQ35" s="65"/>
      <c r="OPR35" s="66"/>
      <c r="OPS35" s="66"/>
      <c r="OPT35" s="67"/>
      <c r="OPU35" s="65"/>
      <c r="OPV35" s="66"/>
      <c r="OPW35" s="66"/>
      <c r="OPX35" s="67"/>
      <c r="OPY35" s="65"/>
      <c r="OPZ35" s="66"/>
      <c r="OQA35" s="66"/>
      <c r="OQB35" s="67"/>
      <c r="OQC35" s="65"/>
      <c r="OQD35" s="66"/>
      <c r="OQE35" s="66"/>
      <c r="OQF35" s="67"/>
      <c r="OQG35" s="65"/>
      <c r="OQH35" s="66"/>
      <c r="OQI35" s="66"/>
      <c r="OQJ35" s="67"/>
      <c r="OQK35" s="65"/>
      <c r="OQL35" s="66"/>
      <c r="OQM35" s="66"/>
      <c r="OQN35" s="67"/>
      <c r="OQO35" s="65"/>
      <c r="OQP35" s="66"/>
      <c r="OQQ35" s="66"/>
      <c r="OQR35" s="67"/>
      <c r="OQS35" s="65"/>
      <c r="OQT35" s="66"/>
      <c r="OQU35" s="66"/>
      <c r="OQV35" s="67"/>
      <c r="OQW35" s="65"/>
      <c r="OQX35" s="66"/>
      <c r="OQY35" s="66"/>
      <c r="OQZ35" s="67"/>
      <c r="ORA35" s="65"/>
      <c r="ORB35" s="66"/>
      <c r="ORC35" s="66"/>
      <c r="ORD35" s="67"/>
      <c r="ORE35" s="65"/>
      <c r="ORF35" s="66"/>
      <c r="ORG35" s="66"/>
      <c r="ORH35" s="67"/>
      <c r="ORI35" s="65"/>
      <c r="ORJ35" s="66"/>
      <c r="ORK35" s="66"/>
      <c r="ORL35" s="67"/>
      <c r="ORM35" s="65"/>
      <c r="ORN35" s="66"/>
      <c r="ORO35" s="66"/>
      <c r="ORP35" s="67"/>
      <c r="ORQ35" s="65"/>
      <c r="ORR35" s="66"/>
      <c r="ORS35" s="66"/>
      <c r="ORT35" s="67"/>
      <c r="ORU35" s="65"/>
      <c r="ORV35" s="66"/>
      <c r="ORW35" s="66"/>
      <c r="ORX35" s="67"/>
      <c r="ORY35" s="65"/>
      <c r="ORZ35" s="66"/>
      <c r="OSA35" s="66"/>
      <c r="OSB35" s="67"/>
      <c r="OSC35" s="65"/>
      <c r="OSD35" s="66"/>
      <c r="OSE35" s="66"/>
      <c r="OSF35" s="67"/>
      <c r="OSG35" s="65"/>
      <c r="OSH35" s="66"/>
      <c r="OSI35" s="66"/>
      <c r="OSJ35" s="67"/>
      <c r="OSK35" s="65"/>
      <c r="OSL35" s="66"/>
      <c r="OSM35" s="66"/>
      <c r="OSN35" s="67"/>
      <c r="OSO35" s="65"/>
      <c r="OSP35" s="66"/>
      <c r="OSQ35" s="66"/>
      <c r="OSR35" s="67"/>
      <c r="OSS35" s="65"/>
      <c r="OST35" s="66"/>
      <c r="OSU35" s="66"/>
      <c r="OSV35" s="67"/>
      <c r="OSW35" s="65"/>
      <c r="OSX35" s="66"/>
      <c r="OSY35" s="66"/>
      <c r="OSZ35" s="67"/>
      <c r="OTA35" s="65"/>
      <c r="OTB35" s="66"/>
      <c r="OTC35" s="66"/>
      <c r="OTD35" s="67"/>
      <c r="OTE35" s="65"/>
      <c r="OTF35" s="66"/>
      <c r="OTG35" s="66"/>
      <c r="OTH35" s="67"/>
      <c r="OTI35" s="65"/>
      <c r="OTJ35" s="66"/>
      <c r="OTK35" s="66"/>
      <c r="OTL35" s="67"/>
      <c r="OTM35" s="65"/>
      <c r="OTN35" s="66"/>
      <c r="OTO35" s="66"/>
      <c r="OTP35" s="67"/>
      <c r="OTQ35" s="65"/>
      <c r="OTR35" s="66"/>
      <c r="OTS35" s="66"/>
      <c r="OTT35" s="67"/>
      <c r="OTU35" s="65"/>
      <c r="OTV35" s="66"/>
      <c r="OTW35" s="66"/>
      <c r="OTX35" s="67"/>
      <c r="OTY35" s="65"/>
      <c r="OTZ35" s="66"/>
      <c r="OUA35" s="66"/>
      <c r="OUB35" s="67"/>
      <c r="OUC35" s="65"/>
      <c r="OUD35" s="66"/>
      <c r="OUE35" s="66"/>
      <c r="OUF35" s="67"/>
      <c r="OUG35" s="65"/>
      <c r="OUH35" s="66"/>
      <c r="OUI35" s="66"/>
      <c r="OUJ35" s="67"/>
      <c r="OUK35" s="65"/>
      <c r="OUL35" s="66"/>
      <c r="OUM35" s="66"/>
      <c r="OUN35" s="67"/>
      <c r="OUO35" s="65"/>
      <c r="OUP35" s="66"/>
      <c r="OUQ35" s="66"/>
      <c r="OUR35" s="67"/>
      <c r="OUS35" s="65"/>
      <c r="OUT35" s="66"/>
      <c r="OUU35" s="66"/>
      <c r="OUV35" s="67"/>
      <c r="OUW35" s="65"/>
      <c r="OUX35" s="66"/>
      <c r="OUY35" s="66"/>
      <c r="OUZ35" s="67"/>
      <c r="OVA35" s="65"/>
      <c r="OVB35" s="66"/>
      <c r="OVC35" s="66"/>
      <c r="OVD35" s="67"/>
      <c r="OVE35" s="65"/>
      <c r="OVF35" s="66"/>
      <c r="OVG35" s="66"/>
      <c r="OVH35" s="67"/>
      <c r="OVI35" s="65"/>
      <c r="OVJ35" s="66"/>
      <c r="OVK35" s="66"/>
      <c r="OVL35" s="67"/>
      <c r="OVM35" s="65"/>
      <c r="OVN35" s="66"/>
      <c r="OVO35" s="66"/>
      <c r="OVP35" s="67"/>
      <c r="OVQ35" s="65"/>
      <c r="OVR35" s="66"/>
      <c r="OVS35" s="66"/>
      <c r="OVT35" s="67"/>
      <c r="OVU35" s="65"/>
      <c r="OVV35" s="66"/>
      <c r="OVW35" s="66"/>
      <c r="OVX35" s="67"/>
      <c r="OVY35" s="65"/>
      <c r="OVZ35" s="66"/>
      <c r="OWA35" s="66"/>
      <c r="OWB35" s="67"/>
      <c r="OWC35" s="65"/>
      <c r="OWD35" s="66"/>
      <c r="OWE35" s="66"/>
      <c r="OWF35" s="67"/>
      <c r="OWG35" s="65"/>
      <c r="OWH35" s="66"/>
      <c r="OWI35" s="66"/>
      <c r="OWJ35" s="67"/>
      <c r="OWK35" s="65"/>
      <c r="OWL35" s="66"/>
      <c r="OWM35" s="66"/>
      <c r="OWN35" s="67"/>
      <c r="OWO35" s="65"/>
      <c r="OWP35" s="66"/>
      <c r="OWQ35" s="66"/>
      <c r="OWR35" s="67"/>
      <c r="OWS35" s="65"/>
      <c r="OWT35" s="66"/>
      <c r="OWU35" s="66"/>
      <c r="OWV35" s="67"/>
      <c r="OWW35" s="65"/>
      <c r="OWX35" s="66"/>
      <c r="OWY35" s="66"/>
      <c r="OWZ35" s="67"/>
      <c r="OXA35" s="65"/>
      <c r="OXB35" s="66"/>
      <c r="OXC35" s="66"/>
      <c r="OXD35" s="67"/>
      <c r="OXE35" s="65"/>
      <c r="OXF35" s="66"/>
      <c r="OXG35" s="66"/>
      <c r="OXH35" s="67"/>
      <c r="OXI35" s="65"/>
      <c r="OXJ35" s="66"/>
      <c r="OXK35" s="66"/>
      <c r="OXL35" s="67"/>
      <c r="OXM35" s="65"/>
      <c r="OXN35" s="66"/>
      <c r="OXO35" s="66"/>
      <c r="OXP35" s="67"/>
      <c r="OXQ35" s="65"/>
      <c r="OXR35" s="66"/>
      <c r="OXS35" s="66"/>
      <c r="OXT35" s="67"/>
      <c r="OXU35" s="65"/>
      <c r="OXV35" s="66"/>
      <c r="OXW35" s="66"/>
      <c r="OXX35" s="67"/>
      <c r="OXY35" s="65"/>
      <c r="OXZ35" s="66"/>
      <c r="OYA35" s="66"/>
      <c r="OYB35" s="67"/>
      <c r="OYC35" s="65"/>
      <c r="OYD35" s="66"/>
      <c r="OYE35" s="66"/>
      <c r="OYF35" s="67"/>
      <c r="OYG35" s="65"/>
      <c r="OYH35" s="66"/>
      <c r="OYI35" s="66"/>
      <c r="OYJ35" s="67"/>
      <c r="OYK35" s="65"/>
      <c r="OYL35" s="66"/>
      <c r="OYM35" s="66"/>
      <c r="OYN35" s="67"/>
      <c r="OYO35" s="65"/>
      <c r="OYP35" s="66"/>
      <c r="OYQ35" s="66"/>
      <c r="OYR35" s="67"/>
      <c r="OYS35" s="65"/>
      <c r="OYT35" s="66"/>
      <c r="OYU35" s="66"/>
      <c r="OYV35" s="67"/>
      <c r="OYW35" s="65"/>
      <c r="OYX35" s="66"/>
      <c r="OYY35" s="66"/>
      <c r="OYZ35" s="67"/>
      <c r="OZA35" s="65"/>
      <c r="OZB35" s="66"/>
      <c r="OZC35" s="66"/>
      <c r="OZD35" s="67"/>
      <c r="OZE35" s="65"/>
      <c r="OZF35" s="66"/>
      <c r="OZG35" s="66"/>
      <c r="OZH35" s="67"/>
      <c r="OZI35" s="65"/>
      <c r="OZJ35" s="66"/>
      <c r="OZK35" s="66"/>
      <c r="OZL35" s="67"/>
      <c r="OZM35" s="65"/>
      <c r="OZN35" s="66"/>
      <c r="OZO35" s="66"/>
      <c r="OZP35" s="67"/>
      <c r="OZQ35" s="65"/>
      <c r="OZR35" s="66"/>
      <c r="OZS35" s="66"/>
      <c r="OZT35" s="67"/>
      <c r="OZU35" s="65"/>
      <c r="OZV35" s="66"/>
      <c r="OZW35" s="66"/>
      <c r="OZX35" s="67"/>
      <c r="OZY35" s="65"/>
      <c r="OZZ35" s="66"/>
      <c r="PAA35" s="66"/>
      <c r="PAB35" s="67"/>
      <c r="PAC35" s="65"/>
      <c r="PAD35" s="66"/>
      <c r="PAE35" s="66"/>
      <c r="PAF35" s="67"/>
      <c r="PAG35" s="65"/>
      <c r="PAH35" s="66"/>
      <c r="PAI35" s="66"/>
      <c r="PAJ35" s="67"/>
      <c r="PAK35" s="65"/>
      <c r="PAL35" s="66"/>
      <c r="PAM35" s="66"/>
      <c r="PAN35" s="67"/>
      <c r="PAO35" s="65"/>
      <c r="PAP35" s="66"/>
      <c r="PAQ35" s="66"/>
      <c r="PAR35" s="67"/>
      <c r="PAS35" s="65"/>
      <c r="PAT35" s="66"/>
      <c r="PAU35" s="66"/>
      <c r="PAV35" s="67"/>
      <c r="PAW35" s="65"/>
      <c r="PAX35" s="66"/>
      <c r="PAY35" s="66"/>
      <c r="PAZ35" s="67"/>
      <c r="PBA35" s="65"/>
      <c r="PBB35" s="66"/>
      <c r="PBC35" s="66"/>
      <c r="PBD35" s="67"/>
      <c r="PBE35" s="65"/>
      <c r="PBF35" s="66"/>
      <c r="PBG35" s="66"/>
      <c r="PBH35" s="67"/>
      <c r="PBI35" s="65"/>
      <c r="PBJ35" s="66"/>
      <c r="PBK35" s="66"/>
      <c r="PBL35" s="67"/>
      <c r="PBM35" s="65"/>
      <c r="PBN35" s="66"/>
      <c r="PBO35" s="66"/>
      <c r="PBP35" s="67"/>
      <c r="PBQ35" s="65"/>
      <c r="PBR35" s="66"/>
      <c r="PBS35" s="66"/>
      <c r="PBT35" s="67"/>
      <c r="PBU35" s="65"/>
      <c r="PBV35" s="66"/>
      <c r="PBW35" s="66"/>
      <c r="PBX35" s="67"/>
      <c r="PBY35" s="65"/>
      <c r="PBZ35" s="66"/>
      <c r="PCA35" s="66"/>
      <c r="PCB35" s="67"/>
      <c r="PCC35" s="65"/>
      <c r="PCD35" s="66"/>
      <c r="PCE35" s="66"/>
      <c r="PCF35" s="67"/>
      <c r="PCG35" s="65"/>
      <c r="PCH35" s="66"/>
      <c r="PCI35" s="66"/>
      <c r="PCJ35" s="67"/>
      <c r="PCK35" s="65"/>
      <c r="PCL35" s="66"/>
      <c r="PCM35" s="66"/>
      <c r="PCN35" s="67"/>
      <c r="PCO35" s="65"/>
      <c r="PCP35" s="66"/>
      <c r="PCQ35" s="66"/>
      <c r="PCR35" s="67"/>
      <c r="PCS35" s="65"/>
      <c r="PCT35" s="66"/>
      <c r="PCU35" s="66"/>
      <c r="PCV35" s="67"/>
      <c r="PCW35" s="65"/>
      <c r="PCX35" s="66"/>
      <c r="PCY35" s="66"/>
      <c r="PCZ35" s="67"/>
      <c r="PDA35" s="65"/>
      <c r="PDB35" s="66"/>
      <c r="PDC35" s="66"/>
      <c r="PDD35" s="67"/>
      <c r="PDE35" s="65"/>
      <c r="PDF35" s="66"/>
      <c r="PDG35" s="66"/>
      <c r="PDH35" s="67"/>
      <c r="PDI35" s="65"/>
      <c r="PDJ35" s="66"/>
      <c r="PDK35" s="66"/>
      <c r="PDL35" s="67"/>
      <c r="PDM35" s="65"/>
      <c r="PDN35" s="66"/>
      <c r="PDO35" s="66"/>
      <c r="PDP35" s="67"/>
      <c r="PDQ35" s="65"/>
      <c r="PDR35" s="66"/>
      <c r="PDS35" s="66"/>
      <c r="PDT35" s="67"/>
      <c r="PDU35" s="65"/>
      <c r="PDV35" s="66"/>
      <c r="PDW35" s="66"/>
      <c r="PDX35" s="67"/>
      <c r="PDY35" s="65"/>
      <c r="PDZ35" s="66"/>
      <c r="PEA35" s="66"/>
      <c r="PEB35" s="67"/>
      <c r="PEC35" s="65"/>
      <c r="PED35" s="66"/>
      <c r="PEE35" s="66"/>
      <c r="PEF35" s="67"/>
      <c r="PEG35" s="65"/>
      <c r="PEH35" s="66"/>
      <c r="PEI35" s="66"/>
      <c r="PEJ35" s="67"/>
      <c r="PEK35" s="65"/>
      <c r="PEL35" s="66"/>
      <c r="PEM35" s="66"/>
      <c r="PEN35" s="67"/>
      <c r="PEO35" s="65"/>
      <c r="PEP35" s="66"/>
      <c r="PEQ35" s="66"/>
      <c r="PER35" s="67"/>
      <c r="PES35" s="65"/>
      <c r="PET35" s="66"/>
      <c r="PEU35" s="66"/>
      <c r="PEV35" s="67"/>
      <c r="PEW35" s="65"/>
      <c r="PEX35" s="66"/>
      <c r="PEY35" s="66"/>
      <c r="PEZ35" s="67"/>
      <c r="PFA35" s="65"/>
      <c r="PFB35" s="66"/>
      <c r="PFC35" s="66"/>
      <c r="PFD35" s="67"/>
      <c r="PFE35" s="65"/>
      <c r="PFF35" s="66"/>
      <c r="PFG35" s="66"/>
      <c r="PFH35" s="67"/>
      <c r="PFI35" s="65"/>
      <c r="PFJ35" s="66"/>
      <c r="PFK35" s="66"/>
      <c r="PFL35" s="67"/>
      <c r="PFM35" s="65"/>
      <c r="PFN35" s="66"/>
      <c r="PFO35" s="66"/>
      <c r="PFP35" s="67"/>
      <c r="PFQ35" s="65"/>
      <c r="PFR35" s="66"/>
      <c r="PFS35" s="66"/>
      <c r="PFT35" s="67"/>
      <c r="PFU35" s="65"/>
      <c r="PFV35" s="66"/>
      <c r="PFW35" s="66"/>
      <c r="PFX35" s="67"/>
      <c r="PFY35" s="65"/>
      <c r="PFZ35" s="66"/>
      <c r="PGA35" s="66"/>
      <c r="PGB35" s="67"/>
      <c r="PGC35" s="65"/>
      <c r="PGD35" s="66"/>
      <c r="PGE35" s="66"/>
      <c r="PGF35" s="67"/>
      <c r="PGG35" s="65"/>
      <c r="PGH35" s="66"/>
      <c r="PGI35" s="66"/>
      <c r="PGJ35" s="67"/>
      <c r="PGK35" s="65"/>
      <c r="PGL35" s="66"/>
      <c r="PGM35" s="66"/>
      <c r="PGN35" s="67"/>
      <c r="PGO35" s="65"/>
      <c r="PGP35" s="66"/>
      <c r="PGQ35" s="66"/>
      <c r="PGR35" s="67"/>
      <c r="PGS35" s="65"/>
      <c r="PGT35" s="66"/>
      <c r="PGU35" s="66"/>
      <c r="PGV35" s="67"/>
      <c r="PGW35" s="65"/>
      <c r="PGX35" s="66"/>
      <c r="PGY35" s="66"/>
      <c r="PGZ35" s="67"/>
      <c r="PHA35" s="65"/>
      <c r="PHB35" s="66"/>
      <c r="PHC35" s="66"/>
      <c r="PHD35" s="67"/>
      <c r="PHE35" s="65"/>
      <c r="PHF35" s="66"/>
      <c r="PHG35" s="66"/>
      <c r="PHH35" s="67"/>
      <c r="PHI35" s="65"/>
      <c r="PHJ35" s="66"/>
      <c r="PHK35" s="66"/>
      <c r="PHL35" s="67"/>
      <c r="PHM35" s="65"/>
      <c r="PHN35" s="66"/>
      <c r="PHO35" s="66"/>
      <c r="PHP35" s="67"/>
      <c r="PHQ35" s="65"/>
      <c r="PHR35" s="66"/>
      <c r="PHS35" s="66"/>
      <c r="PHT35" s="67"/>
      <c r="PHU35" s="65"/>
      <c r="PHV35" s="66"/>
      <c r="PHW35" s="66"/>
      <c r="PHX35" s="67"/>
      <c r="PHY35" s="65"/>
      <c r="PHZ35" s="66"/>
      <c r="PIA35" s="66"/>
      <c r="PIB35" s="67"/>
      <c r="PIC35" s="65"/>
      <c r="PID35" s="66"/>
      <c r="PIE35" s="66"/>
      <c r="PIF35" s="67"/>
      <c r="PIG35" s="65"/>
      <c r="PIH35" s="66"/>
      <c r="PII35" s="66"/>
      <c r="PIJ35" s="67"/>
      <c r="PIK35" s="65"/>
      <c r="PIL35" s="66"/>
      <c r="PIM35" s="66"/>
      <c r="PIN35" s="67"/>
      <c r="PIO35" s="65"/>
      <c r="PIP35" s="66"/>
      <c r="PIQ35" s="66"/>
      <c r="PIR35" s="67"/>
      <c r="PIS35" s="65"/>
      <c r="PIT35" s="66"/>
      <c r="PIU35" s="66"/>
      <c r="PIV35" s="67"/>
      <c r="PIW35" s="65"/>
      <c r="PIX35" s="66"/>
      <c r="PIY35" s="66"/>
      <c r="PIZ35" s="67"/>
      <c r="PJA35" s="65"/>
      <c r="PJB35" s="66"/>
      <c r="PJC35" s="66"/>
      <c r="PJD35" s="67"/>
      <c r="PJE35" s="65"/>
      <c r="PJF35" s="66"/>
      <c r="PJG35" s="66"/>
      <c r="PJH35" s="67"/>
      <c r="PJI35" s="65"/>
      <c r="PJJ35" s="66"/>
      <c r="PJK35" s="66"/>
      <c r="PJL35" s="67"/>
      <c r="PJM35" s="65"/>
      <c r="PJN35" s="66"/>
      <c r="PJO35" s="66"/>
      <c r="PJP35" s="67"/>
      <c r="PJQ35" s="65"/>
      <c r="PJR35" s="66"/>
      <c r="PJS35" s="66"/>
      <c r="PJT35" s="67"/>
      <c r="PJU35" s="65"/>
      <c r="PJV35" s="66"/>
      <c r="PJW35" s="66"/>
      <c r="PJX35" s="67"/>
      <c r="PJY35" s="65"/>
      <c r="PJZ35" s="66"/>
      <c r="PKA35" s="66"/>
      <c r="PKB35" s="67"/>
      <c r="PKC35" s="65"/>
      <c r="PKD35" s="66"/>
      <c r="PKE35" s="66"/>
      <c r="PKF35" s="67"/>
      <c r="PKG35" s="65"/>
      <c r="PKH35" s="66"/>
      <c r="PKI35" s="66"/>
      <c r="PKJ35" s="67"/>
      <c r="PKK35" s="65"/>
      <c r="PKL35" s="66"/>
      <c r="PKM35" s="66"/>
      <c r="PKN35" s="67"/>
      <c r="PKO35" s="65"/>
      <c r="PKP35" s="66"/>
      <c r="PKQ35" s="66"/>
      <c r="PKR35" s="67"/>
      <c r="PKS35" s="65"/>
      <c r="PKT35" s="66"/>
      <c r="PKU35" s="66"/>
      <c r="PKV35" s="67"/>
      <c r="PKW35" s="65"/>
      <c r="PKX35" s="66"/>
      <c r="PKY35" s="66"/>
      <c r="PKZ35" s="67"/>
      <c r="PLA35" s="65"/>
      <c r="PLB35" s="66"/>
      <c r="PLC35" s="66"/>
      <c r="PLD35" s="67"/>
      <c r="PLE35" s="65"/>
      <c r="PLF35" s="66"/>
      <c r="PLG35" s="66"/>
      <c r="PLH35" s="67"/>
      <c r="PLI35" s="65"/>
      <c r="PLJ35" s="66"/>
      <c r="PLK35" s="66"/>
      <c r="PLL35" s="67"/>
      <c r="PLM35" s="65"/>
      <c r="PLN35" s="66"/>
      <c r="PLO35" s="66"/>
      <c r="PLP35" s="67"/>
      <c r="PLQ35" s="65"/>
      <c r="PLR35" s="66"/>
      <c r="PLS35" s="66"/>
      <c r="PLT35" s="67"/>
      <c r="PLU35" s="65"/>
      <c r="PLV35" s="66"/>
      <c r="PLW35" s="66"/>
      <c r="PLX35" s="67"/>
      <c r="PLY35" s="65"/>
      <c r="PLZ35" s="66"/>
      <c r="PMA35" s="66"/>
      <c r="PMB35" s="67"/>
      <c r="PMC35" s="65"/>
      <c r="PMD35" s="66"/>
      <c r="PME35" s="66"/>
      <c r="PMF35" s="67"/>
      <c r="PMG35" s="65"/>
      <c r="PMH35" s="66"/>
      <c r="PMI35" s="66"/>
      <c r="PMJ35" s="67"/>
      <c r="PMK35" s="65"/>
      <c r="PML35" s="66"/>
      <c r="PMM35" s="66"/>
      <c r="PMN35" s="67"/>
      <c r="PMO35" s="65"/>
      <c r="PMP35" s="66"/>
      <c r="PMQ35" s="66"/>
      <c r="PMR35" s="67"/>
      <c r="PMS35" s="65"/>
      <c r="PMT35" s="66"/>
      <c r="PMU35" s="66"/>
      <c r="PMV35" s="67"/>
      <c r="PMW35" s="65"/>
      <c r="PMX35" s="66"/>
      <c r="PMY35" s="66"/>
      <c r="PMZ35" s="67"/>
      <c r="PNA35" s="65"/>
      <c r="PNB35" s="66"/>
      <c r="PNC35" s="66"/>
      <c r="PND35" s="67"/>
      <c r="PNE35" s="65"/>
      <c r="PNF35" s="66"/>
      <c r="PNG35" s="66"/>
      <c r="PNH35" s="67"/>
      <c r="PNI35" s="65"/>
      <c r="PNJ35" s="66"/>
      <c r="PNK35" s="66"/>
      <c r="PNL35" s="67"/>
      <c r="PNM35" s="65"/>
      <c r="PNN35" s="66"/>
      <c r="PNO35" s="66"/>
      <c r="PNP35" s="67"/>
      <c r="PNQ35" s="65"/>
      <c r="PNR35" s="66"/>
      <c r="PNS35" s="66"/>
      <c r="PNT35" s="67"/>
      <c r="PNU35" s="65"/>
      <c r="PNV35" s="66"/>
      <c r="PNW35" s="66"/>
      <c r="PNX35" s="67"/>
      <c r="PNY35" s="65"/>
      <c r="PNZ35" s="66"/>
      <c r="POA35" s="66"/>
      <c r="POB35" s="67"/>
      <c r="POC35" s="65"/>
      <c r="POD35" s="66"/>
      <c r="POE35" s="66"/>
      <c r="POF35" s="67"/>
      <c r="POG35" s="65"/>
      <c r="POH35" s="66"/>
      <c r="POI35" s="66"/>
      <c r="POJ35" s="67"/>
      <c r="POK35" s="65"/>
      <c r="POL35" s="66"/>
      <c r="POM35" s="66"/>
      <c r="PON35" s="67"/>
      <c r="POO35" s="65"/>
      <c r="POP35" s="66"/>
      <c r="POQ35" s="66"/>
      <c r="POR35" s="67"/>
      <c r="POS35" s="65"/>
      <c r="POT35" s="66"/>
      <c r="POU35" s="66"/>
      <c r="POV35" s="67"/>
      <c r="POW35" s="65"/>
      <c r="POX35" s="66"/>
      <c r="POY35" s="66"/>
      <c r="POZ35" s="67"/>
      <c r="PPA35" s="65"/>
      <c r="PPB35" s="66"/>
      <c r="PPC35" s="66"/>
      <c r="PPD35" s="67"/>
      <c r="PPE35" s="65"/>
      <c r="PPF35" s="66"/>
      <c r="PPG35" s="66"/>
      <c r="PPH35" s="67"/>
      <c r="PPI35" s="65"/>
      <c r="PPJ35" s="66"/>
      <c r="PPK35" s="66"/>
      <c r="PPL35" s="67"/>
      <c r="PPM35" s="65"/>
      <c r="PPN35" s="66"/>
      <c r="PPO35" s="66"/>
      <c r="PPP35" s="67"/>
      <c r="PPQ35" s="65"/>
      <c r="PPR35" s="66"/>
      <c r="PPS35" s="66"/>
      <c r="PPT35" s="67"/>
      <c r="PPU35" s="65"/>
      <c r="PPV35" s="66"/>
      <c r="PPW35" s="66"/>
      <c r="PPX35" s="67"/>
      <c r="PPY35" s="65"/>
      <c r="PPZ35" s="66"/>
      <c r="PQA35" s="66"/>
      <c r="PQB35" s="67"/>
      <c r="PQC35" s="65"/>
      <c r="PQD35" s="66"/>
      <c r="PQE35" s="66"/>
      <c r="PQF35" s="67"/>
      <c r="PQG35" s="65"/>
      <c r="PQH35" s="66"/>
      <c r="PQI35" s="66"/>
      <c r="PQJ35" s="67"/>
      <c r="PQK35" s="65"/>
      <c r="PQL35" s="66"/>
      <c r="PQM35" s="66"/>
      <c r="PQN35" s="67"/>
      <c r="PQO35" s="65"/>
      <c r="PQP35" s="66"/>
      <c r="PQQ35" s="66"/>
      <c r="PQR35" s="67"/>
      <c r="PQS35" s="65"/>
      <c r="PQT35" s="66"/>
      <c r="PQU35" s="66"/>
      <c r="PQV35" s="67"/>
      <c r="PQW35" s="65"/>
      <c r="PQX35" s="66"/>
      <c r="PQY35" s="66"/>
      <c r="PQZ35" s="67"/>
      <c r="PRA35" s="65"/>
      <c r="PRB35" s="66"/>
      <c r="PRC35" s="66"/>
      <c r="PRD35" s="67"/>
      <c r="PRE35" s="65"/>
      <c r="PRF35" s="66"/>
      <c r="PRG35" s="66"/>
      <c r="PRH35" s="67"/>
      <c r="PRI35" s="65"/>
      <c r="PRJ35" s="66"/>
      <c r="PRK35" s="66"/>
      <c r="PRL35" s="67"/>
      <c r="PRM35" s="65"/>
      <c r="PRN35" s="66"/>
      <c r="PRO35" s="66"/>
      <c r="PRP35" s="67"/>
      <c r="PRQ35" s="65"/>
      <c r="PRR35" s="66"/>
      <c r="PRS35" s="66"/>
      <c r="PRT35" s="67"/>
      <c r="PRU35" s="65"/>
      <c r="PRV35" s="66"/>
      <c r="PRW35" s="66"/>
      <c r="PRX35" s="67"/>
      <c r="PRY35" s="65"/>
      <c r="PRZ35" s="66"/>
      <c r="PSA35" s="66"/>
      <c r="PSB35" s="67"/>
      <c r="PSC35" s="65"/>
      <c r="PSD35" s="66"/>
      <c r="PSE35" s="66"/>
      <c r="PSF35" s="67"/>
      <c r="PSG35" s="65"/>
      <c r="PSH35" s="66"/>
      <c r="PSI35" s="66"/>
      <c r="PSJ35" s="67"/>
      <c r="PSK35" s="65"/>
      <c r="PSL35" s="66"/>
      <c r="PSM35" s="66"/>
      <c r="PSN35" s="67"/>
      <c r="PSO35" s="65"/>
      <c r="PSP35" s="66"/>
      <c r="PSQ35" s="66"/>
      <c r="PSR35" s="67"/>
      <c r="PSS35" s="65"/>
      <c r="PST35" s="66"/>
      <c r="PSU35" s="66"/>
      <c r="PSV35" s="67"/>
      <c r="PSW35" s="65"/>
      <c r="PSX35" s="66"/>
      <c r="PSY35" s="66"/>
      <c r="PSZ35" s="67"/>
      <c r="PTA35" s="65"/>
      <c r="PTB35" s="66"/>
      <c r="PTC35" s="66"/>
      <c r="PTD35" s="67"/>
      <c r="PTE35" s="65"/>
      <c r="PTF35" s="66"/>
      <c r="PTG35" s="66"/>
      <c r="PTH35" s="67"/>
      <c r="PTI35" s="65"/>
      <c r="PTJ35" s="66"/>
      <c r="PTK35" s="66"/>
      <c r="PTL35" s="67"/>
      <c r="PTM35" s="65"/>
      <c r="PTN35" s="66"/>
      <c r="PTO35" s="66"/>
      <c r="PTP35" s="67"/>
      <c r="PTQ35" s="65"/>
      <c r="PTR35" s="66"/>
      <c r="PTS35" s="66"/>
      <c r="PTT35" s="67"/>
      <c r="PTU35" s="65"/>
      <c r="PTV35" s="66"/>
      <c r="PTW35" s="66"/>
      <c r="PTX35" s="67"/>
      <c r="PTY35" s="65"/>
      <c r="PTZ35" s="66"/>
      <c r="PUA35" s="66"/>
      <c r="PUB35" s="67"/>
      <c r="PUC35" s="65"/>
      <c r="PUD35" s="66"/>
      <c r="PUE35" s="66"/>
      <c r="PUF35" s="67"/>
      <c r="PUG35" s="65"/>
      <c r="PUH35" s="66"/>
      <c r="PUI35" s="66"/>
      <c r="PUJ35" s="67"/>
      <c r="PUK35" s="65"/>
      <c r="PUL35" s="66"/>
      <c r="PUM35" s="66"/>
      <c r="PUN35" s="67"/>
      <c r="PUO35" s="65"/>
      <c r="PUP35" s="66"/>
      <c r="PUQ35" s="66"/>
      <c r="PUR35" s="67"/>
      <c r="PUS35" s="65"/>
      <c r="PUT35" s="66"/>
      <c r="PUU35" s="66"/>
      <c r="PUV35" s="67"/>
      <c r="PUW35" s="65"/>
      <c r="PUX35" s="66"/>
      <c r="PUY35" s="66"/>
      <c r="PUZ35" s="67"/>
      <c r="PVA35" s="65"/>
      <c r="PVB35" s="66"/>
      <c r="PVC35" s="66"/>
      <c r="PVD35" s="67"/>
      <c r="PVE35" s="65"/>
      <c r="PVF35" s="66"/>
      <c r="PVG35" s="66"/>
      <c r="PVH35" s="67"/>
      <c r="PVI35" s="65"/>
      <c r="PVJ35" s="66"/>
      <c r="PVK35" s="66"/>
      <c r="PVL35" s="67"/>
      <c r="PVM35" s="65"/>
      <c r="PVN35" s="66"/>
      <c r="PVO35" s="66"/>
      <c r="PVP35" s="67"/>
      <c r="PVQ35" s="65"/>
      <c r="PVR35" s="66"/>
      <c r="PVS35" s="66"/>
      <c r="PVT35" s="67"/>
      <c r="PVU35" s="65"/>
      <c r="PVV35" s="66"/>
      <c r="PVW35" s="66"/>
      <c r="PVX35" s="67"/>
      <c r="PVY35" s="65"/>
      <c r="PVZ35" s="66"/>
      <c r="PWA35" s="66"/>
      <c r="PWB35" s="67"/>
      <c r="PWC35" s="65"/>
      <c r="PWD35" s="66"/>
      <c r="PWE35" s="66"/>
      <c r="PWF35" s="67"/>
      <c r="PWG35" s="65"/>
      <c r="PWH35" s="66"/>
      <c r="PWI35" s="66"/>
      <c r="PWJ35" s="67"/>
      <c r="PWK35" s="65"/>
      <c r="PWL35" s="66"/>
      <c r="PWM35" s="66"/>
      <c r="PWN35" s="67"/>
      <c r="PWO35" s="65"/>
      <c r="PWP35" s="66"/>
      <c r="PWQ35" s="66"/>
      <c r="PWR35" s="67"/>
      <c r="PWS35" s="65"/>
      <c r="PWT35" s="66"/>
      <c r="PWU35" s="66"/>
      <c r="PWV35" s="67"/>
      <c r="PWW35" s="65"/>
      <c r="PWX35" s="66"/>
      <c r="PWY35" s="66"/>
      <c r="PWZ35" s="67"/>
      <c r="PXA35" s="65"/>
      <c r="PXB35" s="66"/>
      <c r="PXC35" s="66"/>
      <c r="PXD35" s="67"/>
      <c r="PXE35" s="65"/>
      <c r="PXF35" s="66"/>
      <c r="PXG35" s="66"/>
      <c r="PXH35" s="67"/>
      <c r="PXI35" s="65"/>
      <c r="PXJ35" s="66"/>
      <c r="PXK35" s="66"/>
      <c r="PXL35" s="67"/>
      <c r="PXM35" s="65"/>
      <c r="PXN35" s="66"/>
      <c r="PXO35" s="66"/>
      <c r="PXP35" s="67"/>
      <c r="PXQ35" s="65"/>
      <c r="PXR35" s="66"/>
      <c r="PXS35" s="66"/>
      <c r="PXT35" s="67"/>
      <c r="PXU35" s="65"/>
      <c r="PXV35" s="66"/>
      <c r="PXW35" s="66"/>
      <c r="PXX35" s="67"/>
      <c r="PXY35" s="65"/>
      <c r="PXZ35" s="66"/>
      <c r="PYA35" s="66"/>
      <c r="PYB35" s="67"/>
      <c r="PYC35" s="65"/>
      <c r="PYD35" s="66"/>
      <c r="PYE35" s="66"/>
      <c r="PYF35" s="67"/>
      <c r="PYG35" s="65"/>
      <c r="PYH35" s="66"/>
      <c r="PYI35" s="66"/>
      <c r="PYJ35" s="67"/>
      <c r="PYK35" s="65"/>
      <c r="PYL35" s="66"/>
      <c r="PYM35" s="66"/>
      <c r="PYN35" s="67"/>
      <c r="PYO35" s="65"/>
      <c r="PYP35" s="66"/>
      <c r="PYQ35" s="66"/>
      <c r="PYR35" s="67"/>
      <c r="PYS35" s="65"/>
      <c r="PYT35" s="66"/>
      <c r="PYU35" s="66"/>
      <c r="PYV35" s="67"/>
      <c r="PYW35" s="65"/>
      <c r="PYX35" s="66"/>
      <c r="PYY35" s="66"/>
      <c r="PYZ35" s="67"/>
      <c r="PZA35" s="65"/>
      <c r="PZB35" s="66"/>
      <c r="PZC35" s="66"/>
      <c r="PZD35" s="67"/>
      <c r="PZE35" s="65"/>
      <c r="PZF35" s="66"/>
      <c r="PZG35" s="66"/>
      <c r="PZH35" s="67"/>
      <c r="PZI35" s="65"/>
      <c r="PZJ35" s="66"/>
      <c r="PZK35" s="66"/>
      <c r="PZL35" s="67"/>
      <c r="PZM35" s="65"/>
      <c r="PZN35" s="66"/>
      <c r="PZO35" s="66"/>
      <c r="PZP35" s="67"/>
      <c r="PZQ35" s="65"/>
      <c r="PZR35" s="66"/>
      <c r="PZS35" s="66"/>
      <c r="PZT35" s="67"/>
      <c r="PZU35" s="65"/>
      <c r="PZV35" s="66"/>
      <c r="PZW35" s="66"/>
      <c r="PZX35" s="67"/>
      <c r="PZY35" s="65"/>
      <c r="PZZ35" s="66"/>
      <c r="QAA35" s="66"/>
      <c r="QAB35" s="67"/>
      <c r="QAC35" s="65"/>
      <c r="QAD35" s="66"/>
      <c r="QAE35" s="66"/>
      <c r="QAF35" s="67"/>
      <c r="QAG35" s="65"/>
      <c r="QAH35" s="66"/>
      <c r="QAI35" s="66"/>
      <c r="QAJ35" s="67"/>
      <c r="QAK35" s="65"/>
      <c r="QAL35" s="66"/>
      <c r="QAM35" s="66"/>
      <c r="QAN35" s="67"/>
      <c r="QAO35" s="65"/>
      <c r="QAP35" s="66"/>
      <c r="QAQ35" s="66"/>
      <c r="QAR35" s="67"/>
      <c r="QAS35" s="65"/>
      <c r="QAT35" s="66"/>
      <c r="QAU35" s="66"/>
      <c r="QAV35" s="67"/>
      <c r="QAW35" s="65"/>
      <c r="QAX35" s="66"/>
      <c r="QAY35" s="66"/>
      <c r="QAZ35" s="67"/>
      <c r="QBA35" s="65"/>
      <c r="QBB35" s="66"/>
      <c r="QBC35" s="66"/>
      <c r="QBD35" s="67"/>
      <c r="QBE35" s="65"/>
      <c r="QBF35" s="66"/>
      <c r="QBG35" s="66"/>
      <c r="QBH35" s="67"/>
      <c r="QBI35" s="65"/>
      <c r="QBJ35" s="66"/>
      <c r="QBK35" s="66"/>
      <c r="QBL35" s="67"/>
      <c r="QBM35" s="65"/>
      <c r="QBN35" s="66"/>
      <c r="QBO35" s="66"/>
      <c r="QBP35" s="67"/>
      <c r="QBQ35" s="65"/>
      <c r="QBR35" s="66"/>
      <c r="QBS35" s="66"/>
      <c r="QBT35" s="67"/>
      <c r="QBU35" s="65"/>
      <c r="QBV35" s="66"/>
      <c r="QBW35" s="66"/>
      <c r="QBX35" s="67"/>
      <c r="QBY35" s="65"/>
      <c r="QBZ35" s="66"/>
      <c r="QCA35" s="66"/>
      <c r="QCB35" s="67"/>
      <c r="QCC35" s="65"/>
      <c r="QCD35" s="66"/>
      <c r="QCE35" s="66"/>
      <c r="QCF35" s="67"/>
      <c r="QCG35" s="65"/>
      <c r="QCH35" s="66"/>
      <c r="QCI35" s="66"/>
      <c r="QCJ35" s="67"/>
      <c r="QCK35" s="65"/>
      <c r="QCL35" s="66"/>
      <c r="QCM35" s="66"/>
      <c r="QCN35" s="67"/>
      <c r="QCO35" s="65"/>
      <c r="QCP35" s="66"/>
      <c r="QCQ35" s="66"/>
      <c r="QCR35" s="67"/>
      <c r="QCS35" s="65"/>
      <c r="QCT35" s="66"/>
      <c r="QCU35" s="66"/>
      <c r="QCV35" s="67"/>
      <c r="QCW35" s="65"/>
      <c r="QCX35" s="66"/>
      <c r="QCY35" s="66"/>
      <c r="QCZ35" s="67"/>
      <c r="QDA35" s="65"/>
      <c r="QDB35" s="66"/>
      <c r="QDC35" s="66"/>
      <c r="QDD35" s="67"/>
      <c r="QDE35" s="65"/>
      <c r="QDF35" s="66"/>
      <c r="QDG35" s="66"/>
      <c r="QDH35" s="67"/>
      <c r="QDI35" s="65"/>
      <c r="QDJ35" s="66"/>
      <c r="QDK35" s="66"/>
      <c r="QDL35" s="67"/>
      <c r="QDM35" s="65"/>
      <c r="QDN35" s="66"/>
      <c r="QDO35" s="66"/>
      <c r="QDP35" s="67"/>
      <c r="QDQ35" s="65"/>
      <c r="QDR35" s="66"/>
      <c r="QDS35" s="66"/>
      <c r="QDT35" s="67"/>
      <c r="QDU35" s="65"/>
      <c r="QDV35" s="66"/>
      <c r="QDW35" s="66"/>
      <c r="QDX35" s="67"/>
      <c r="QDY35" s="65"/>
      <c r="QDZ35" s="66"/>
      <c r="QEA35" s="66"/>
      <c r="QEB35" s="67"/>
      <c r="QEC35" s="65"/>
      <c r="QED35" s="66"/>
      <c r="QEE35" s="66"/>
      <c r="QEF35" s="67"/>
      <c r="QEG35" s="65"/>
      <c r="QEH35" s="66"/>
      <c r="QEI35" s="66"/>
      <c r="QEJ35" s="67"/>
      <c r="QEK35" s="65"/>
      <c r="QEL35" s="66"/>
      <c r="QEM35" s="66"/>
      <c r="QEN35" s="67"/>
      <c r="QEO35" s="65"/>
      <c r="QEP35" s="66"/>
      <c r="QEQ35" s="66"/>
      <c r="QER35" s="67"/>
      <c r="QES35" s="65"/>
      <c r="QET35" s="66"/>
      <c r="QEU35" s="66"/>
      <c r="QEV35" s="67"/>
      <c r="QEW35" s="65"/>
      <c r="QEX35" s="66"/>
      <c r="QEY35" s="66"/>
      <c r="QEZ35" s="67"/>
      <c r="QFA35" s="65"/>
      <c r="QFB35" s="66"/>
      <c r="QFC35" s="66"/>
      <c r="QFD35" s="67"/>
      <c r="QFE35" s="65"/>
      <c r="QFF35" s="66"/>
      <c r="QFG35" s="66"/>
      <c r="QFH35" s="67"/>
      <c r="QFI35" s="65"/>
      <c r="QFJ35" s="66"/>
      <c r="QFK35" s="66"/>
      <c r="QFL35" s="67"/>
      <c r="QFM35" s="65"/>
      <c r="QFN35" s="66"/>
      <c r="QFO35" s="66"/>
      <c r="QFP35" s="67"/>
      <c r="QFQ35" s="65"/>
      <c r="QFR35" s="66"/>
      <c r="QFS35" s="66"/>
      <c r="QFT35" s="67"/>
      <c r="QFU35" s="65"/>
      <c r="QFV35" s="66"/>
      <c r="QFW35" s="66"/>
      <c r="QFX35" s="67"/>
      <c r="QFY35" s="65"/>
      <c r="QFZ35" s="66"/>
      <c r="QGA35" s="66"/>
      <c r="QGB35" s="67"/>
      <c r="QGC35" s="65"/>
      <c r="QGD35" s="66"/>
      <c r="QGE35" s="66"/>
      <c r="QGF35" s="67"/>
      <c r="QGG35" s="65"/>
      <c r="QGH35" s="66"/>
      <c r="QGI35" s="66"/>
      <c r="QGJ35" s="67"/>
      <c r="QGK35" s="65"/>
      <c r="QGL35" s="66"/>
      <c r="QGM35" s="66"/>
      <c r="QGN35" s="67"/>
      <c r="QGO35" s="65"/>
      <c r="QGP35" s="66"/>
      <c r="QGQ35" s="66"/>
      <c r="QGR35" s="67"/>
      <c r="QGS35" s="65"/>
      <c r="QGT35" s="66"/>
      <c r="QGU35" s="66"/>
      <c r="QGV35" s="67"/>
      <c r="QGW35" s="65"/>
      <c r="QGX35" s="66"/>
      <c r="QGY35" s="66"/>
      <c r="QGZ35" s="67"/>
      <c r="QHA35" s="65"/>
      <c r="QHB35" s="66"/>
      <c r="QHC35" s="66"/>
      <c r="QHD35" s="67"/>
      <c r="QHE35" s="65"/>
      <c r="QHF35" s="66"/>
      <c r="QHG35" s="66"/>
      <c r="QHH35" s="67"/>
      <c r="QHI35" s="65"/>
      <c r="QHJ35" s="66"/>
      <c r="QHK35" s="66"/>
      <c r="QHL35" s="67"/>
      <c r="QHM35" s="65"/>
      <c r="QHN35" s="66"/>
      <c r="QHO35" s="66"/>
      <c r="QHP35" s="67"/>
      <c r="QHQ35" s="65"/>
      <c r="QHR35" s="66"/>
      <c r="QHS35" s="66"/>
      <c r="QHT35" s="67"/>
      <c r="QHU35" s="65"/>
      <c r="QHV35" s="66"/>
      <c r="QHW35" s="66"/>
      <c r="QHX35" s="67"/>
      <c r="QHY35" s="65"/>
      <c r="QHZ35" s="66"/>
      <c r="QIA35" s="66"/>
      <c r="QIB35" s="67"/>
      <c r="QIC35" s="65"/>
      <c r="QID35" s="66"/>
      <c r="QIE35" s="66"/>
      <c r="QIF35" s="67"/>
      <c r="QIG35" s="65"/>
      <c r="QIH35" s="66"/>
      <c r="QII35" s="66"/>
      <c r="QIJ35" s="67"/>
      <c r="QIK35" s="65"/>
      <c r="QIL35" s="66"/>
      <c r="QIM35" s="66"/>
      <c r="QIN35" s="67"/>
      <c r="QIO35" s="65"/>
      <c r="QIP35" s="66"/>
      <c r="QIQ35" s="66"/>
      <c r="QIR35" s="67"/>
      <c r="QIS35" s="65"/>
      <c r="QIT35" s="66"/>
      <c r="QIU35" s="66"/>
      <c r="QIV35" s="67"/>
      <c r="QIW35" s="65"/>
      <c r="QIX35" s="66"/>
      <c r="QIY35" s="66"/>
      <c r="QIZ35" s="67"/>
      <c r="QJA35" s="65"/>
      <c r="QJB35" s="66"/>
      <c r="QJC35" s="66"/>
      <c r="QJD35" s="67"/>
      <c r="QJE35" s="65"/>
      <c r="QJF35" s="66"/>
      <c r="QJG35" s="66"/>
      <c r="QJH35" s="67"/>
      <c r="QJI35" s="65"/>
      <c r="QJJ35" s="66"/>
      <c r="QJK35" s="66"/>
      <c r="QJL35" s="67"/>
      <c r="QJM35" s="65"/>
      <c r="QJN35" s="66"/>
      <c r="QJO35" s="66"/>
      <c r="QJP35" s="67"/>
      <c r="QJQ35" s="65"/>
      <c r="QJR35" s="66"/>
      <c r="QJS35" s="66"/>
      <c r="QJT35" s="67"/>
      <c r="QJU35" s="65"/>
      <c r="QJV35" s="66"/>
      <c r="QJW35" s="66"/>
      <c r="QJX35" s="67"/>
      <c r="QJY35" s="65"/>
      <c r="QJZ35" s="66"/>
      <c r="QKA35" s="66"/>
      <c r="QKB35" s="67"/>
      <c r="QKC35" s="65"/>
      <c r="QKD35" s="66"/>
      <c r="QKE35" s="66"/>
      <c r="QKF35" s="67"/>
      <c r="QKG35" s="65"/>
      <c r="QKH35" s="66"/>
      <c r="QKI35" s="66"/>
      <c r="QKJ35" s="67"/>
      <c r="QKK35" s="65"/>
      <c r="QKL35" s="66"/>
      <c r="QKM35" s="66"/>
      <c r="QKN35" s="67"/>
      <c r="QKO35" s="65"/>
      <c r="QKP35" s="66"/>
      <c r="QKQ35" s="66"/>
      <c r="QKR35" s="67"/>
      <c r="QKS35" s="65"/>
      <c r="QKT35" s="66"/>
      <c r="QKU35" s="66"/>
      <c r="QKV35" s="67"/>
      <c r="QKW35" s="65"/>
      <c r="QKX35" s="66"/>
      <c r="QKY35" s="66"/>
      <c r="QKZ35" s="67"/>
      <c r="QLA35" s="65"/>
      <c r="QLB35" s="66"/>
      <c r="QLC35" s="66"/>
      <c r="QLD35" s="67"/>
      <c r="QLE35" s="65"/>
      <c r="QLF35" s="66"/>
      <c r="QLG35" s="66"/>
      <c r="QLH35" s="67"/>
      <c r="QLI35" s="65"/>
      <c r="QLJ35" s="66"/>
      <c r="QLK35" s="66"/>
      <c r="QLL35" s="67"/>
      <c r="QLM35" s="65"/>
      <c r="QLN35" s="66"/>
      <c r="QLO35" s="66"/>
      <c r="QLP35" s="67"/>
      <c r="QLQ35" s="65"/>
      <c r="QLR35" s="66"/>
      <c r="QLS35" s="66"/>
      <c r="QLT35" s="67"/>
      <c r="QLU35" s="65"/>
      <c r="QLV35" s="66"/>
      <c r="QLW35" s="66"/>
      <c r="QLX35" s="67"/>
      <c r="QLY35" s="65"/>
      <c r="QLZ35" s="66"/>
      <c r="QMA35" s="66"/>
      <c r="QMB35" s="67"/>
      <c r="QMC35" s="65"/>
      <c r="QMD35" s="66"/>
      <c r="QME35" s="66"/>
      <c r="QMF35" s="67"/>
      <c r="QMG35" s="65"/>
      <c r="QMH35" s="66"/>
      <c r="QMI35" s="66"/>
      <c r="QMJ35" s="67"/>
      <c r="QMK35" s="65"/>
      <c r="QML35" s="66"/>
      <c r="QMM35" s="66"/>
      <c r="QMN35" s="67"/>
      <c r="QMO35" s="65"/>
      <c r="QMP35" s="66"/>
      <c r="QMQ35" s="66"/>
      <c r="QMR35" s="67"/>
      <c r="QMS35" s="65"/>
      <c r="QMT35" s="66"/>
      <c r="QMU35" s="66"/>
      <c r="QMV35" s="67"/>
      <c r="QMW35" s="65"/>
      <c r="QMX35" s="66"/>
      <c r="QMY35" s="66"/>
      <c r="QMZ35" s="67"/>
      <c r="QNA35" s="65"/>
      <c r="QNB35" s="66"/>
      <c r="QNC35" s="66"/>
      <c r="QND35" s="67"/>
      <c r="QNE35" s="65"/>
      <c r="QNF35" s="66"/>
      <c r="QNG35" s="66"/>
      <c r="QNH35" s="67"/>
      <c r="QNI35" s="65"/>
      <c r="QNJ35" s="66"/>
      <c r="QNK35" s="66"/>
      <c r="QNL35" s="67"/>
      <c r="QNM35" s="65"/>
      <c r="QNN35" s="66"/>
      <c r="QNO35" s="66"/>
      <c r="QNP35" s="67"/>
      <c r="QNQ35" s="65"/>
      <c r="QNR35" s="66"/>
      <c r="QNS35" s="66"/>
      <c r="QNT35" s="67"/>
      <c r="QNU35" s="65"/>
      <c r="QNV35" s="66"/>
      <c r="QNW35" s="66"/>
      <c r="QNX35" s="67"/>
      <c r="QNY35" s="65"/>
      <c r="QNZ35" s="66"/>
      <c r="QOA35" s="66"/>
      <c r="QOB35" s="67"/>
      <c r="QOC35" s="65"/>
      <c r="QOD35" s="66"/>
      <c r="QOE35" s="66"/>
      <c r="QOF35" s="67"/>
      <c r="QOG35" s="65"/>
      <c r="QOH35" s="66"/>
      <c r="QOI35" s="66"/>
      <c r="QOJ35" s="67"/>
      <c r="QOK35" s="65"/>
      <c r="QOL35" s="66"/>
      <c r="QOM35" s="66"/>
      <c r="QON35" s="67"/>
      <c r="QOO35" s="65"/>
      <c r="QOP35" s="66"/>
      <c r="QOQ35" s="66"/>
      <c r="QOR35" s="67"/>
      <c r="QOS35" s="65"/>
      <c r="QOT35" s="66"/>
      <c r="QOU35" s="66"/>
      <c r="QOV35" s="67"/>
      <c r="QOW35" s="65"/>
      <c r="QOX35" s="66"/>
      <c r="QOY35" s="66"/>
      <c r="QOZ35" s="67"/>
      <c r="QPA35" s="65"/>
      <c r="QPB35" s="66"/>
      <c r="QPC35" s="66"/>
      <c r="QPD35" s="67"/>
      <c r="QPE35" s="65"/>
      <c r="QPF35" s="66"/>
      <c r="QPG35" s="66"/>
      <c r="QPH35" s="67"/>
      <c r="QPI35" s="65"/>
      <c r="QPJ35" s="66"/>
      <c r="QPK35" s="66"/>
      <c r="QPL35" s="67"/>
      <c r="QPM35" s="65"/>
      <c r="QPN35" s="66"/>
      <c r="QPO35" s="66"/>
      <c r="QPP35" s="67"/>
      <c r="QPQ35" s="65"/>
      <c r="QPR35" s="66"/>
      <c r="QPS35" s="66"/>
      <c r="QPT35" s="67"/>
      <c r="QPU35" s="65"/>
      <c r="QPV35" s="66"/>
      <c r="QPW35" s="66"/>
      <c r="QPX35" s="67"/>
      <c r="QPY35" s="65"/>
      <c r="QPZ35" s="66"/>
      <c r="QQA35" s="66"/>
      <c r="QQB35" s="67"/>
      <c r="QQC35" s="65"/>
      <c r="QQD35" s="66"/>
      <c r="QQE35" s="66"/>
      <c r="QQF35" s="67"/>
      <c r="QQG35" s="65"/>
      <c r="QQH35" s="66"/>
      <c r="QQI35" s="66"/>
      <c r="QQJ35" s="67"/>
      <c r="QQK35" s="65"/>
      <c r="QQL35" s="66"/>
      <c r="QQM35" s="66"/>
      <c r="QQN35" s="67"/>
      <c r="QQO35" s="65"/>
      <c r="QQP35" s="66"/>
      <c r="QQQ35" s="66"/>
      <c r="QQR35" s="67"/>
      <c r="QQS35" s="65"/>
      <c r="QQT35" s="66"/>
      <c r="QQU35" s="66"/>
      <c r="QQV35" s="67"/>
      <c r="QQW35" s="65"/>
      <c r="QQX35" s="66"/>
      <c r="QQY35" s="66"/>
      <c r="QQZ35" s="67"/>
      <c r="QRA35" s="65"/>
      <c r="QRB35" s="66"/>
      <c r="QRC35" s="66"/>
      <c r="QRD35" s="67"/>
      <c r="QRE35" s="65"/>
      <c r="QRF35" s="66"/>
      <c r="QRG35" s="66"/>
      <c r="QRH35" s="67"/>
      <c r="QRI35" s="65"/>
      <c r="QRJ35" s="66"/>
      <c r="QRK35" s="66"/>
      <c r="QRL35" s="67"/>
      <c r="QRM35" s="65"/>
      <c r="QRN35" s="66"/>
      <c r="QRO35" s="66"/>
      <c r="QRP35" s="67"/>
      <c r="QRQ35" s="65"/>
      <c r="QRR35" s="66"/>
      <c r="QRS35" s="66"/>
      <c r="QRT35" s="67"/>
      <c r="QRU35" s="65"/>
      <c r="QRV35" s="66"/>
      <c r="QRW35" s="66"/>
      <c r="QRX35" s="67"/>
      <c r="QRY35" s="65"/>
      <c r="QRZ35" s="66"/>
      <c r="QSA35" s="66"/>
      <c r="QSB35" s="67"/>
      <c r="QSC35" s="65"/>
      <c r="QSD35" s="66"/>
      <c r="QSE35" s="66"/>
      <c r="QSF35" s="67"/>
      <c r="QSG35" s="65"/>
      <c r="QSH35" s="66"/>
      <c r="QSI35" s="66"/>
      <c r="QSJ35" s="67"/>
      <c r="QSK35" s="65"/>
      <c r="QSL35" s="66"/>
      <c r="QSM35" s="66"/>
      <c r="QSN35" s="67"/>
      <c r="QSO35" s="65"/>
      <c r="QSP35" s="66"/>
      <c r="QSQ35" s="66"/>
      <c r="QSR35" s="67"/>
      <c r="QSS35" s="65"/>
      <c r="QST35" s="66"/>
      <c r="QSU35" s="66"/>
      <c r="QSV35" s="67"/>
      <c r="QSW35" s="65"/>
      <c r="QSX35" s="66"/>
      <c r="QSY35" s="66"/>
      <c r="QSZ35" s="67"/>
      <c r="QTA35" s="65"/>
      <c r="QTB35" s="66"/>
      <c r="QTC35" s="66"/>
      <c r="QTD35" s="67"/>
      <c r="QTE35" s="65"/>
      <c r="QTF35" s="66"/>
      <c r="QTG35" s="66"/>
      <c r="QTH35" s="67"/>
      <c r="QTI35" s="65"/>
      <c r="QTJ35" s="66"/>
      <c r="QTK35" s="66"/>
      <c r="QTL35" s="67"/>
      <c r="QTM35" s="65"/>
      <c r="QTN35" s="66"/>
      <c r="QTO35" s="66"/>
      <c r="QTP35" s="67"/>
      <c r="QTQ35" s="65"/>
      <c r="QTR35" s="66"/>
      <c r="QTS35" s="66"/>
      <c r="QTT35" s="67"/>
      <c r="QTU35" s="65"/>
      <c r="QTV35" s="66"/>
      <c r="QTW35" s="66"/>
      <c r="QTX35" s="67"/>
      <c r="QTY35" s="65"/>
      <c r="QTZ35" s="66"/>
      <c r="QUA35" s="66"/>
      <c r="QUB35" s="67"/>
      <c r="QUC35" s="65"/>
      <c r="QUD35" s="66"/>
      <c r="QUE35" s="66"/>
      <c r="QUF35" s="67"/>
      <c r="QUG35" s="65"/>
      <c r="QUH35" s="66"/>
      <c r="QUI35" s="66"/>
      <c r="QUJ35" s="67"/>
      <c r="QUK35" s="65"/>
      <c r="QUL35" s="66"/>
      <c r="QUM35" s="66"/>
      <c r="QUN35" s="67"/>
      <c r="QUO35" s="65"/>
      <c r="QUP35" s="66"/>
      <c r="QUQ35" s="66"/>
      <c r="QUR35" s="67"/>
      <c r="QUS35" s="65"/>
      <c r="QUT35" s="66"/>
      <c r="QUU35" s="66"/>
      <c r="QUV35" s="67"/>
      <c r="QUW35" s="65"/>
      <c r="QUX35" s="66"/>
      <c r="QUY35" s="66"/>
      <c r="QUZ35" s="67"/>
      <c r="QVA35" s="65"/>
      <c r="QVB35" s="66"/>
      <c r="QVC35" s="66"/>
      <c r="QVD35" s="67"/>
      <c r="QVE35" s="65"/>
      <c r="QVF35" s="66"/>
      <c r="QVG35" s="66"/>
      <c r="QVH35" s="67"/>
      <c r="QVI35" s="65"/>
      <c r="QVJ35" s="66"/>
      <c r="QVK35" s="66"/>
      <c r="QVL35" s="67"/>
      <c r="QVM35" s="65"/>
      <c r="QVN35" s="66"/>
      <c r="QVO35" s="66"/>
      <c r="QVP35" s="67"/>
      <c r="QVQ35" s="65"/>
      <c r="QVR35" s="66"/>
      <c r="QVS35" s="66"/>
      <c r="QVT35" s="67"/>
      <c r="QVU35" s="65"/>
      <c r="QVV35" s="66"/>
      <c r="QVW35" s="66"/>
      <c r="QVX35" s="67"/>
      <c r="QVY35" s="65"/>
      <c r="QVZ35" s="66"/>
      <c r="QWA35" s="66"/>
      <c r="QWB35" s="67"/>
      <c r="QWC35" s="65"/>
      <c r="QWD35" s="66"/>
      <c r="QWE35" s="66"/>
      <c r="QWF35" s="67"/>
      <c r="QWG35" s="65"/>
      <c r="QWH35" s="66"/>
      <c r="QWI35" s="66"/>
      <c r="QWJ35" s="67"/>
      <c r="QWK35" s="65"/>
      <c r="QWL35" s="66"/>
      <c r="QWM35" s="66"/>
      <c r="QWN35" s="67"/>
      <c r="QWO35" s="65"/>
      <c r="QWP35" s="66"/>
      <c r="QWQ35" s="66"/>
      <c r="QWR35" s="67"/>
      <c r="QWS35" s="65"/>
      <c r="QWT35" s="66"/>
      <c r="QWU35" s="66"/>
      <c r="QWV35" s="67"/>
      <c r="QWW35" s="65"/>
      <c r="QWX35" s="66"/>
      <c r="QWY35" s="66"/>
      <c r="QWZ35" s="67"/>
      <c r="QXA35" s="65"/>
      <c r="QXB35" s="66"/>
      <c r="QXC35" s="66"/>
      <c r="QXD35" s="67"/>
      <c r="QXE35" s="65"/>
      <c r="QXF35" s="66"/>
      <c r="QXG35" s="66"/>
      <c r="QXH35" s="67"/>
      <c r="QXI35" s="65"/>
      <c r="QXJ35" s="66"/>
      <c r="QXK35" s="66"/>
      <c r="QXL35" s="67"/>
      <c r="QXM35" s="65"/>
      <c r="QXN35" s="66"/>
      <c r="QXO35" s="66"/>
      <c r="QXP35" s="67"/>
      <c r="QXQ35" s="65"/>
      <c r="QXR35" s="66"/>
      <c r="QXS35" s="66"/>
      <c r="QXT35" s="67"/>
      <c r="QXU35" s="65"/>
      <c r="QXV35" s="66"/>
      <c r="QXW35" s="66"/>
      <c r="QXX35" s="67"/>
      <c r="QXY35" s="65"/>
      <c r="QXZ35" s="66"/>
      <c r="QYA35" s="66"/>
      <c r="QYB35" s="67"/>
      <c r="QYC35" s="65"/>
      <c r="QYD35" s="66"/>
      <c r="QYE35" s="66"/>
      <c r="QYF35" s="67"/>
      <c r="QYG35" s="65"/>
      <c r="QYH35" s="66"/>
      <c r="QYI35" s="66"/>
      <c r="QYJ35" s="67"/>
      <c r="QYK35" s="65"/>
      <c r="QYL35" s="66"/>
      <c r="QYM35" s="66"/>
      <c r="QYN35" s="67"/>
      <c r="QYO35" s="65"/>
      <c r="QYP35" s="66"/>
      <c r="QYQ35" s="66"/>
      <c r="QYR35" s="67"/>
      <c r="QYS35" s="65"/>
      <c r="QYT35" s="66"/>
      <c r="QYU35" s="66"/>
      <c r="QYV35" s="67"/>
      <c r="QYW35" s="65"/>
      <c r="QYX35" s="66"/>
      <c r="QYY35" s="66"/>
      <c r="QYZ35" s="67"/>
      <c r="QZA35" s="65"/>
      <c r="QZB35" s="66"/>
      <c r="QZC35" s="66"/>
      <c r="QZD35" s="67"/>
      <c r="QZE35" s="65"/>
      <c r="QZF35" s="66"/>
      <c r="QZG35" s="66"/>
      <c r="QZH35" s="67"/>
      <c r="QZI35" s="65"/>
      <c r="QZJ35" s="66"/>
      <c r="QZK35" s="66"/>
      <c r="QZL35" s="67"/>
      <c r="QZM35" s="65"/>
      <c r="QZN35" s="66"/>
      <c r="QZO35" s="66"/>
      <c r="QZP35" s="67"/>
      <c r="QZQ35" s="65"/>
      <c r="QZR35" s="66"/>
      <c r="QZS35" s="66"/>
      <c r="QZT35" s="67"/>
      <c r="QZU35" s="65"/>
      <c r="QZV35" s="66"/>
      <c r="QZW35" s="66"/>
      <c r="QZX35" s="67"/>
      <c r="QZY35" s="65"/>
      <c r="QZZ35" s="66"/>
      <c r="RAA35" s="66"/>
      <c r="RAB35" s="67"/>
      <c r="RAC35" s="65"/>
      <c r="RAD35" s="66"/>
      <c r="RAE35" s="66"/>
      <c r="RAF35" s="67"/>
      <c r="RAG35" s="65"/>
      <c r="RAH35" s="66"/>
      <c r="RAI35" s="66"/>
      <c r="RAJ35" s="67"/>
      <c r="RAK35" s="65"/>
      <c r="RAL35" s="66"/>
      <c r="RAM35" s="66"/>
      <c r="RAN35" s="67"/>
      <c r="RAO35" s="65"/>
      <c r="RAP35" s="66"/>
      <c r="RAQ35" s="66"/>
      <c r="RAR35" s="67"/>
      <c r="RAS35" s="65"/>
      <c r="RAT35" s="66"/>
      <c r="RAU35" s="66"/>
      <c r="RAV35" s="67"/>
      <c r="RAW35" s="65"/>
      <c r="RAX35" s="66"/>
      <c r="RAY35" s="66"/>
      <c r="RAZ35" s="67"/>
      <c r="RBA35" s="65"/>
      <c r="RBB35" s="66"/>
      <c r="RBC35" s="66"/>
      <c r="RBD35" s="67"/>
      <c r="RBE35" s="65"/>
      <c r="RBF35" s="66"/>
      <c r="RBG35" s="66"/>
      <c r="RBH35" s="67"/>
      <c r="RBI35" s="65"/>
      <c r="RBJ35" s="66"/>
      <c r="RBK35" s="66"/>
      <c r="RBL35" s="67"/>
      <c r="RBM35" s="65"/>
      <c r="RBN35" s="66"/>
      <c r="RBO35" s="66"/>
      <c r="RBP35" s="67"/>
      <c r="RBQ35" s="65"/>
      <c r="RBR35" s="66"/>
      <c r="RBS35" s="66"/>
      <c r="RBT35" s="67"/>
      <c r="RBU35" s="65"/>
      <c r="RBV35" s="66"/>
      <c r="RBW35" s="66"/>
      <c r="RBX35" s="67"/>
      <c r="RBY35" s="65"/>
      <c r="RBZ35" s="66"/>
      <c r="RCA35" s="66"/>
      <c r="RCB35" s="67"/>
      <c r="RCC35" s="65"/>
      <c r="RCD35" s="66"/>
      <c r="RCE35" s="66"/>
      <c r="RCF35" s="67"/>
      <c r="RCG35" s="65"/>
      <c r="RCH35" s="66"/>
      <c r="RCI35" s="66"/>
      <c r="RCJ35" s="67"/>
      <c r="RCK35" s="65"/>
      <c r="RCL35" s="66"/>
      <c r="RCM35" s="66"/>
      <c r="RCN35" s="67"/>
      <c r="RCO35" s="65"/>
      <c r="RCP35" s="66"/>
      <c r="RCQ35" s="66"/>
      <c r="RCR35" s="67"/>
      <c r="RCS35" s="65"/>
      <c r="RCT35" s="66"/>
      <c r="RCU35" s="66"/>
      <c r="RCV35" s="67"/>
      <c r="RCW35" s="65"/>
      <c r="RCX35" s="66"/>
      <c r="RCY35" s="66"/>
      <c r="RCZ35" s="67"/>
      <c r="RDA35" s="65"/>
      <c r="RDB35" s="66"/>
      <c r="RDC35" s="66"/>
      <c r="RDD35" s="67"/>
      <c r="RDE35" s="65"/>
      <c r="RDF35" s="66"/>
      <c r="RDG35" s="66"/>
      <c r="RDH35" s="67"/>
      <c r="RDI35" s="65"/>
      <c r="RDJ35" s="66"/>
      <c r="RDK35" s="66"/>
      <c r="RDL35" s="67"/>
      <c r="RDM35" s="65"/>
      <c r="RDN35" s="66"/>
      <c r="RDO35" s="66"/>
      <c r="RDP35" s="67"/>
      <c r="RDQ35" s="65"/>
      <c r="RDR35" s="66"/>
      <c r="RDS35" s="66"/>
      <c r="RDT35" s="67"/>
      <c r="RDU35" s="65"/>
      <c r="RDV35" s="66"/>
      <c r="RDW35" s="66"/>
      <c r="RDX35" s="67"/>
      <c r="RDY35" s="65"/>
      <c r="RDZ35" s="66"/>
      <c r="REA35" s="66"/>
      <c r="REB35" s="67"/>
      <c r="REC35" s="65"/>
      <c r="RED35" s="66"/>
      <c r="REE35" s="66"/>
      <c r="REF35" s="67"/>
      <c r="REG35" s="65"/>
      <c r="REH35" s="66"/>
      <c r="REI35" s="66"/>
      <c r="REJ35" s="67"/>
      <c r="REK35" s="65"/>
      <c r="REL35" s="66"/>
      <c r="REM35" s="66"/>
      <c r="REN35" s="67"/>
      <c r="REO35" s="65"/>
      <c r="REP35" s="66"/>
      <c r="REQ35" s="66"/>
      <c r="RER35" s="67"/>
      <c r="RES35" s="65"/>
      <c r="RET35" s="66"/>
      <c r="REU35" s="66"/>
      <c r="REV35" s="67"/>
      <c r="REW35" s="65"/>
      <c r="REX35" s="66"/>
      <c r="REY35" s="66"/>
      <c r="REZ35" s="67"/>
      <c r="RFA35" s="65"/>
      <c r="RFB35" s="66"/>
      <c r="RFC35" s="66"/>
      <c r="RFD35" s="67"/>
      <c r="RFE35" s="65"/>
      <c r="RFF35" s="66"/>
      <c r="RFG35" s="66"/>
      <c r="RFH35" s="67"/>
      <c r="RFI35" s="65"/>
      <c r="RFJ35" s="66"/>
      <c r="RFK35" s="66"/>
      <c r="RFL35" s="67"/>
      <c r="RFM35" s="65"/>
      <c r="RFN35" s="66"/>
      <c r="RFO35" s="66"/>
      <c r="RFP35" s="67"/>
      <c r="RFQ35" s="65"/>
      <c r="RFR35" s="66"/>
      <c r="RFS35" s="66"/>
      <c r="RFT35" s="67"/>
      <c r="RFU35" s="65"/>
      <c r="RFV35" s="66"/>
      <c r="RFW35" s="66"/>
      <c r="RFX35" s="67"/>
      <c r="RFY35" s="65"/>
      <c r="RFZ35" s="66"/>
      <c r="RGA35" s="66"/>
      <c r="RGB35" s="67"/>
      <c r="RGC35" s="65"/>
      <c r="RGD35" s="66"/>
      <c r="RGE35" s="66"/>
      <c r="RGF35" s="67"/>
      <c r="RGG35" s="65"/>
      <c r="RGH35" s="66"/>
      <c r="RGI35" s="66"/>
      <c r="RGJ35" s="67"/>
      <c r="RGK35" s="65"/>
      <c r="RGL35" s="66"/>
      <c r="RGM35" s="66"/>
      <c r="RGN35" s="67"/>
      <c r="RGO35" s="65"/>
      <c r="RGP35" s="66"/>
      <c r="RGQ35" s="66"/>
      <c r="RGR35" s="67"/>
      <c r="RGS35" s="65"/>
      <c r="RGT35" s="66"/>
      <c r="RGU35" s="66"/>
      <c r="RGV35" s="67"/>
      <c r="RGW35" s="65"/>
      <c r="RGX35" s="66"/>
      <c r="RGY35" s="66"/>
      <c r="RGZ35" s="67"/>
      <c r="RHA35" s="65"/>
      <c r="RHB35" s="66"/>
      <c r="RHC35" s="66"/>
      <c r="RHD35" s="67"/>
      <c r="RHE35" s="65"/>
      <c r="RHF35" s="66"/>
      <c r="RHG35" s="66"/>
      <c r="RHH35" s="67"/>
      <c r="RHI35" s="65"/>
      <c r="RHJ35" s="66"/>
      <c r="RHK35" s="66"/>
      <c r="RHL35" s="67"/>
      <c r="RHM35" s="65"/>
      <c r="RHN35" s="66"/>
      <c r="RHO35" s="66"/>
      <c r="RHP35" s="67"/>
      <c r="RHQ35" s="65"/>
      <c r="RHR35" s="66"/>
      <c r="RHS35" s="66"/>
      <c r="RHT35" s="67"/>
      <c r="RHU35" s="65"/>
      <c r="RHV35" s="66"/>
      <c r="RHW35" s="66"/>
      <c r="RHX35" s="67"/>
      <c r="RHY35" s="65"/>
      <c r="RHZ35" s="66"/>
      <c r="RIA35" s="66"/>
      <c r="RIB35" s="67"/>
      <c r="RIC35" s="65"/>
      <c r="RID35" s="66"/>
      <c r="RIE35" s="66"/>
      <c r="RIF35" s="67"/>
      <c r="RIG35" s="65"/>
      <c r="RIH35" s="66"/>
      <c r="RII35" s="66"/>
      <c r="RIJ35" s="67"/>
      <c r="RIK35" s="65"/>
      <c r="RIL35" s="66"/>
      <c r="RIM35" s="66"/>
      <c r="RIN35" s="67"/>
      <c r="RIO35" s="65"/>
      <c r="RIP35" s="66"/>
      <c r="RIQ35" s="66"/>
      <c r="RIR35" s="67"/>
      <c r="RIS35" s="65"/>
      <c r="RIT35" s="66"/>
      <c r="RIU35" s="66"/>
      <c r="RIV35" s="67"/>
      <c r="RIW35" s="65"/>
      <c r="RIX35" s="66"/>
      <c r="RIY35" s="66"/>
      <c r="RIZ35" s="67"/>
      <c r="RJA35" s="65"/>
      <c r="RJB35" s="66"/>
      <c r="RJC35" s="66"/>
      <c r="RJD35" s="67"/>
      <c r="RJE35" s="65"/>
      <c r="RJF35" s="66"/>
      <c r="RJG35" s="66"/>
      <c r="RJH35" s="67"/>
      <c r="RJI35" s="65"/>
      <c r="RJJ35" s="66"/>
      <c r="RJK35" s="66"/>
      <c r="RJL35" s="67"/>
      <c r="RJM35" s="65"/>
      <c r="RJN35" s="66"/>
      <c r="RJO35" s="66"/>
      <c r="RJP35" s="67"/>
      <c r="RJQ35" s="65"/>
      <c r="RJR35" s="66"/>
      <c r="RJS35" s="66"/>
      <c r="RJT35" s="67"/>
      <c r="RJU35" s="65"/>
      <c r="RJV35" s="66"/>
      <c r="RJW35" s="66"/>
      <c r="RJX35" s="67"/>
      <c r="RJY35" s="65"/>
      <c r="RJZ35" s="66"/>
      <c r="RKA35" s="66"/>
      <c r="RKB35" s="67"/>
      <c r="RKC35" s="65"/>
      <c r="RKD35" s="66"/>
      <c r="RKE35" s="66"/>
      <c r="RKF35" s="67"/>
      <c r="RKG35" s="65"/>
      <c r="RKH35" s="66"/>
      <c r="RKI35" s="66"/>
      <c r="RKJ35" s="67"/>
      <c r="RKK35" s="65"/>
      <c r="RKL35" s="66"/>
      <c r="RKM35" s="66"/>
      <c r="RKN35" s="67"/>
      <c r="RKO35" s="65"/>
      <c r="RKP35" s="66"/>
      <c r="RKQ35" s="66"/>
      <c r="RKR35" s="67"/>
      <c r="RKS35" s="65"/>
      <c r="RKT35" s="66"/>
      <c r="RKU35" s="66"/>
      <c r="RKV35" s="67"/>
      <c r="RKW35" s="65"/>
      <c r="RKX35" s="66"/>
      <c r="RKY35" s="66"/>
      <c r="RKZ35" s="67"/>
      <c r="RLA35" s="65"/>
      <c r="RLB35" s="66"/>
      <c r="RLC35" s="66"/>
      <c r="RLD35" s="67"/>
      <c r="RLE35" s="65"/>
      <c r="RLF35" s="66"/>
      <c r="RLG35" s="66"/>
      <c r="RLH35" s="67"/>
      <c r="RLI35" s="65"/>
      <c r="RLJ35" s="66"/>
      <c r="RLK35" s="66"/>
      <c r="RLL35" s="67"/>
      <c r="RLM35" s="65"/>
      <c r="RLN35" s="66"/>
      <c r="RLO35" s="66"/>
      <c r="RLP35" s="67"/>
      <c r="RLQ35" s="65"/>
      <c r="RLR35" s="66"/>
      <c r="RLS35" s="66"/>
      <c r="RLT35" s="67"/>
      <c r="RLU35" s="65"/>
      <c r="RLV35" s="66"/>
      <c r="RLW35" s="66"/>
      <c r="RLX35" s="67"/>
      <c r="RLY35" s="65"/>
      <c r="RLZ35" s="66"/>
      <c r="RMA35" s="66"/>
      <c r="RMB35" s="67"/>
      <c r="RMC35" s="65"/>
      <c r="RMD35" s="66"/>
      <c r="RME35" s="66"/>
      <c r="RMF35" s="67"/>
      <c r="RMG35" s="65"/>
      <c r="RMH35" s="66"/>
      <c r="RMI35" s="66"/>
      <c r="RMJ35" s="67"/>
      <c r="RMK35" s="65"/>
      <c r="RML35" s="66"/>
      <c r="RMM35" s="66"/>
      <c r="RMN35" s="67"/>
      <c r="RMO35" s="65"/>
      <c r="RMP35" s="66"/>
      <c r="RMQ35" s="66"/>
      <c r="RMR35" s="67"/>
      <c r="RMS35" s="65"/>
      <c r="RMT35" s="66"/>
      <c r="RMU35" s="66"/>
      <c r="RMV35" s="67"/>
      <c r="RMW35" s="65"/>
      <c r="RMX35" s="66"/>
      <c r="RMY35" s="66"/>
      <c r="RMZ35" s="67"/>
      <c r="RNA35" s="65"/>
      <c r="RNB35" s="66"/>
      <c r="RNC35" s="66"/>
      <c r="RND35" s="67"/>
      <c r="RNE35" s="65"/>
      <c r="RNF35" s="66"/>
      <c r="RNG35" s="66"/>
      <c r="RNH35" s="67"/>
      <c r="RNI35" s="65"/>
      <c r="RNJ35" s="66"/>
      <c r="RNK35" s="66"/>
      <c r="RNL35" s="67"/>
      <c r="RNM35" s="65"/>
      <c r="RNN35" s="66"/>
      <c r="RNO35" s="66"/>
      <c r="RNP35" s="67"/>
      <c r="RNQ35" s="65"/>
      <c r="RNR35" s="66"/>
      <c r="RNS35" s="66"/>
      <c r="RNT35" s="67"/>
      <c r="RNU35" s="65"/>
      <c r="RNV35" s="66"/>
      <c r="RNW35" s="66"/>
      <c r="RNX35" s="67"/>
      <c r="RNY35" s="65"/>
      <c r="RNZ35" s="66"/>
      <c r="ROA35" s="66"/>
      <c r="ROB35" s="67"/>
      <c r="ROC35" s="65"/>
      <c r="ROD35" s="66"/>
      <c r="ROE35" s="66"/>
      <c r="ROF35" s="67"/>
      <c r="ROG35" s="65"/>
      <c r="ROH35" s="66"/>
      <c r="ROI35" s="66"/>
      <c r="ROJ35" s="67"/>
      <c r="ROK35" s="65"/>
      <c r="ROL35" s="66"/>
      <c r="ROM35" s="66"/>
      <c r="RON35" s="67"/>
      <c r="ROO35" s="65"/>
      <c r="ROP35" s="66"/>
      <c r="ROQ35" s="66"/>
      <c r="ROR35" s="67"/>
      <c r="ROS35" s="65"/>
      <c r="ROT35" s="66"/>
      <c r="ROU35" s="66"/>
      <c r="ROV35" s="67"/>
      <c r="ROW35" s="65"/>
      <c r="ROX35" s="66"/>
      <c r="ROY35" s="66"/>
      <c r="ROZ35" s="67"/>
      <c r="RPA35" s="65"/>
      <c r="RPB35" s="66"/>
      <c r="RPC35" s="66"/>
      <c r="RPD35" s="67"/>
      <c r="RPE35" s="65"/>
      <c r="RPF35" s="66"/>
      <c r="RPG35" s="66"/>
      <c r="RPH35" s="67"/>
      <c r="RPI35" s="65"/>
      <c r="RPJ35" s="66"/>
      <c r="RPK35" s="66"/>
      <c r="RPL35" s="67"/>
      <c r="RPM35" s="65"/>
      <c r="RPN35" s="66"/>
      <c r="RPO35" s="66"/>
      <c r="RPP35" s="67"/>
      <c r="RPQ35" s="65"/>
      <c r="RPR35" s="66"/>
      <c r="RPS35" s="66"/>
      <c r="RPT35" s="67"/>
      <c r="RPU35" s="65"/>
      <c r="RPV35" s="66"/>
      <c r="RPW35" s="66"/>
      <c r="RPX35" s="67"/>
      <c r="RPY35" s="65"/>
      <c r="RPZ35" s="66"/>
      <c r="RQA35" s="66"/>
      <c r="RQB35" s="67"/>
      <c r="RQC35" s="65"/>
      <c r="RQD35" s="66"/>
      <c r="RQE35" s="66"/>
      <c r="RQF35" s="67"/>
      <c r="RQG35" s="65"/>
      <c r="RQH35" s="66"/>
      <c r="RQI35" s="66"/>
      <c r="RQJ35" s="67"/>
      <c r="RQK35" s="65"/>
      <c r="RQL35" s="66"/>
      <c r="RQM35" s="66"/>
      <c r="RQN35" s="67"/>
      <c r="RQO35" s="65"/>
      <c r="RQP35" s="66"/>
      <c r="RQQ35" s="66"/>
      <c r="RQR35" s="67"/>
      <c r="RQS35" s="65"/>
      <c r="RQT35" s="66"/>
      <c r="RQU35" s="66"/>
      <c r="RQV35" s="67"/>
      <c r="RQW35" s="65"/>
      <c r="RQX35" s="66"/>
      <c r="RQY35" s="66"/>
      <c r="RQZ35" s="67"/>
      <c r="RRA35" s="65"/>
      <c r="RRB35" s="66"/>
      <c r="RRC35" s="66"/>
      <c r="RRD35" s="67"/>
      <c r="RRE35" s="65"/>
      <c r="RRF35" s="66"/>
      <c r="RRG35" s="66"/>
      <c r="RRH35" s="67"/>
      <c r="RRI35" s="65"/>
      <c r="RRJ35" s="66"/>
      <c r="RRK35" s="66"/>
      <c r="RRL35" s="67"/>
      <c r="RRM35" s="65"/>
      <c r="RRN35" s="66"/>
      <c r="RRO35" s="66"/>
      <c r="RRP35" s="67"/>
      <c r="RRQ35" s="65"/>
      <c r="RRR35" s="66"/>
      <c r="RRS35" s="66"/>
      <c r="RRT35" s="67"/>
      <c r="RRU35" s="65"/>
      <c r="RRV35" s="66"/>
      <c r="RRW35" s="66"/>
      <c r="RRX35" s="67"/>
      <c r="RRY35" s="65"/>
      <c r="RRZ35" s="66"/>
      <c r="RSA35" s="66"/>
      <c r="RSB35" s="67"/>
      <c r="RSC35" s="65"/>
      <c r="RSD35" s="66"/>
      <c r="RSE35" s="66"/>
      <c r="RSF35" s="67"/>
      <c r="RSG35" s="65"/>
      <c r="RSH35" s="66"/>
      <c r="RSI35" s="66"/>
      <c r="RSJ35" s="67"/>
      <c r="RSK35" s="65"/>
      <c r="RSL35" s="66"/>
      <c r="RSM35" s="66"/>
      <c r="RSN35" s="67"/>
      <c r="RSO35" s="65"/>
      <c r="RSP35" s="66"/>
      <c r="RSQ35" s="66"/>
      <c r="RSR35" s="67"/>
      <c r="RSS35" s="65"/>
      <c r="RST35" s="66"/>
      <c r="RSU35" s="66"/>
      <c r="RSV35" s="67"/>
      <c r="RSW35" s="65"/>
      <c r="RSX35" s="66"/>
      <c r="RSY35" s="66"/>
      <c r="RSZ35" s="67"/>
      <c r="RTA35" s="65"/>
      <c r="RTB35" s="66"/>
      <c r="RTC35" s="66"/>
      <c r="RTD35" s="67"/>
      <c r="RTE35" s="65"/>
      <c r="RTF35" s="66"/>
      <c r="RTG35" s="66"/>
      <c r="RTH35" s="67"/>
      <c r="RTI35" s="65"/>
      <c r="RTJ35" s="66"/>
      <c r="RTK35" s="66"/>
      <c r="RTL35" s="67"/>
      <c r="RTM35" s="65"/>
      <c r="RTN35" s="66"/>
      <c r="RTO35" s="66"/>
      <c r="RTP35" s="67"/>
      <c r="RTQ35" s="65"/>
      <c r="RTR35" s="66"/>
      <c r="RTS35" s="66"/>
      <c r="RTT35" s="67"/>
      <c r="RTU35" s="65"/>
      <c r="RTV35" s="66"/>
      <c r="RTW35" s="66"/>
      <c r="RTX35" s="67"/>
      <c r="RTY35" s="65"/>
      <c r="RTZ35" s="66"/>
      <c r="RUA35" s="66"/>
      <c r="RUB35" s="67"/>
      <c r="RUC35" s="65"/>
      <c r="RUD35" s="66"/>
      <c r="RUE35" s="66"/>
      <c r="RUF35" s="67"/>
      <c r="RUG35" s="65"/>
      <c r="RUH35" s="66"/>
      <c r="RUI35" s="66"/>
      <c r="RUJ35" s="67"/>
      <c r="RUK35" s="65"/>
      <c r="RUL35" s="66"/>
      <c r="RUM35" s="66"/>
      <c r="RUN35" s="67"/>
      <c r="RUO35" s="65"/>
      <c r="RUP35" s="66"/>
      <c r="RUQ35" s="66"/>
      <c r="RUR35" s="67"/>
      <c r="RUS35" s="65"/>
      <c r="RUT35" s="66"/>
      <c r="RUU35" s="66"/>
      <c r="RUV35" s="67"/>
      <c r="RUW35" s="65"/>
      <c r="RUX35" s="66"/>
      <c r="RUY35" s="66"/>
      <c r="RUZ35" s="67"/>
      <c r="RVA35" s="65"/>
      <c r="RVB35" s="66"/>
      <c r="RVC35" s="66"/>
      <c r="RVD35" s="67"/>
      <c r="RVE35" s="65"/>
      <c r="RVF35" s="66"/>
      <c r="RVG35" s="66"/>
      <c r="RVH35" s="67"/>
      <c r="RVI35" s="65"/>
      <c r="RVJ35" s="66"/>
      <c r="RVK35" s="66"/>
      <c r="RVL35" s="67"/>
      <c r="RVM35" s="65"/>
      <c r="RVN35" s="66"/>
      <c r="RVO35" s="66"/>
      <c r="RVP35" s="67"/>
      <c r="RVQ35" s="65"/>
      <c r="RVR35" s="66"/>
      <c r="RVS35" s="66"/>
      <c r="RVT35" s="67"/>
      <c r="RVU35" s="65"/>
      <c r="RVV35" s="66"/>
      <c r="RVW35" s="66"/>
      <c r="RVX35" s="67"/>
      <c r="RVY35" s="65"/>
      <c r="RVZ35" s="66"/>
      <c r="RWA35" s="66"/>
      <c r="RWB35" s="67"/>
      <c r="RWC35" s="65"/>
      <c r="RWD35" s="66"/>
      <c r="RWE35" s="66"/>
      <c r="RWF35" s="67"/>
      <c r="RWG35" s="65"/>
      <c r="RWH35" s="66"/>
      <c r="RWI35" s="66"/>
      <c r="RWJ35" s="67"/>
      <c r="RWK35" s="65"/>
      <c r="RWL35" s="66"/>
      <c r="RWM35" s="66"/>
      <c r="RWN35" s="67"/>
      <c r="RWO35" s="65"/>
      <c r="RWP35" s="66"/>
      <c r="RWQ35" s="66"/>
      <c r="RWR35" s="67"/>
      <c r="RWS35" s="65"/>
      <c r="RWT35" s="66"/>
      <c r="RWU35" s="66"/>
      <c r="RWV35" s="67"/>
      <c r="RWW35" s="65"/>
      <c r="RWX35" s="66"/>
      <c r="RWY35" s="66"/>
      <c r="RWZ35" s="67"/>
      <c r="RXA35" s="65"/>
      <c r="RXB35" s="66"/>
      <c r="RXC35" s="66"/>
      <c r="RXD35" s="67"/>
      <c r="RXE35" s="65"/>
      <c r="RXF35" s="66"/>
      <c r="RXG35" s="66"/>
      <c r="RXH35" s="67"/>
      <c r="RXI35" s="65"/>
      <c r="RXJ35" s="66"/>
      <c r="RXK35" s="66"/>
      <c r="RXL35" s="67"/>
      <c r="RXM35" s="65"/>
      <c r="RXN35" s="66"/>
      <c r="RXO35" s="66"/>
      <c r="RXP35" s="67"/>
      <c r="RXQ35" s="65"/>
      <c r="RXR35" s="66"/>
      <c r="RXS35" s="66"/>
      <c r="RXT35" s="67"/>
      <c r="RXU35" s="65"/>
      <c r="RXV35" s="66"/>
      <c r="RXW35" s="66"/>
      <c r="RXX35" s="67"/>
      <c r="RXY35" s="65"/>
      <c r="RXZ35" s="66"/>
      <c r="RYA35" s="66"/>
      <c r="RYB35" s="67"/>
      <c r="RYC35" s="65"/>
      <c r="RYD35" s="66"/>
      <c r="RYE35" s="66"/>
      <c r="RYF35" s="67"/>
      <c r="RYG35" s="65"/>
      <c r="RYH35" s="66"/>
      <c r="RYI35" s="66"/>
      <c r="RYJ35" s="67"/>
      <c r="RYK35" s="65"/>
      <c r="RYL35" s="66"/>
      <c r="RYM35" s="66"/>
      <c r="RYN35" s="67"/>
      <c r="RYO35" s="65"/>
      <c r="RYP35" s="66"/>
      <c r="RYQ35" s="66"/>
      <c r="RYR35" s="67"/>
      <c r="RYS35" s="65"/>
      <c r="RYT35" s="66"/>
      <c r="RYU35" s="66"/>
      <c r="RYV35" s="67"/>
      <c r="RYW35" s="65"/>
      <c r="RYX35" s="66"/>
      <c r="RYY35" s="66"/>
      <c r="RYZ35" s="67"/>
      <c r="RZA35" s="65"/>
      <c r="RZB35" s="66"/>
      <c r="RZC35" s="66"/>
      <c r="RZD35" s="67"/>
      <c r="RZE35" s="65"/>
      <c r="RZF35" s="66"/>
      <c r="RZG35" s="66"/>
      <c r="RZH35" s="67"/>
      <c r="RZI35" s="65"/>
      <c r="RZJ35" s="66"/>
      <c r="RZK35" s="66"/>
      <c r="RZL35" s="67"/>
      <c r="RZM35" s="65"/>
      <c r="RZN35" s="66"/>
      <c r="RZO35" s="66"/>
      <c r="RZP35" s="67"/>
      <c r="RZQ35" s="65"/>
      <c r="RZR35" s="66"/>
      <c r="RZS35" s="66"/>
      <c r="RZT35" s="67"/>
      <c r="RZU35" s="65"/>
      <c r="RZV35" s="66"/>
      <c r="RZW35" s="66"/>
      <c r="RZX35" s="67"/>
      <c r="RZY35" s="65"/>
      <c r="RZZ35" s="66"/>
      <c r="SAA35" s="66"/>
      <c r="SAB35" s="67"/>
      <c r="SAC35" s="65"/>
      <c r="SAD35" s="66"/>
      <c r="SAE35" s="66"/>
      <c r="SAF35" s="67"/>
      <c r="SAG35" s="65"/>
      <c r="SAH35" s="66"/>
      <c r="SAI35" s="66"/>
      <c r="SAJ35" s="67"/>
      <c r="SAK35" s="65"/>
      <c r="SAL35" s="66"/>
      <c r="SAM35" s="66"/>
      <c r="SAN35" s="67"/>
      <c r="SAO35" s="65"/>
      <c r="SAP35" s="66"/>
      <c r="SAQ35" s="66"/>
      <c r="SAR35" s="67"/>
      <c r="SAS35" s="65"/>
      <c r="SAT35" s="66"/>
      <c r="SAU35" s="66"/>
      <c r="SAV35" s="67"/>
      <c r="SAW35" s="65"/>
      <c r="SAX35" s="66"/>
      <c r="SAY35" s="66"/>
      <c r="SAZ35" s="67"/>
      <c r="SBA35" s="65"/>
      <c r="SBB35" s="66"/>
      <c r="SBC35" s="66"/>
      <c r="SBD35" s="67"/>
      <c r="SBE35" s="65"/>
      <c r="SBF35" s="66"/>
      <c r="SBG35" s="66"/>
      <c r="SBH35" s="67"/>
      <c r="SBI35" s="65"/>
      <c r="SBJ35" s="66"/>
      <c r="SBK35" s="66"/>
      <c r="SBL35" s="67"/>
      <c r="SBM35" s="65"/>
      <c r="SBN35" s="66"/>
      <c r="SBO35" s="66"/>
      <c r="SBP35" s="67"/>
      <c r="SBQ35" s="65"/>
      <c r="SBR35" s="66"/>
      <c r="SBS35" s="66"/>
      <c r="SBT35" s="67"/>
      <c r="SBU35" s="65"/>
      <c r="SBV35" s="66"/>
      <c r="SBW35" s="66"/>
      <c r="SBX35" s="67"/>
      <c r="SBY35" s="65"/>
      <c r="SBZ35" s="66"/>
      <c r="SCA35" s="66"/>
      <c r="SCB35" s="67"/>
      <c r="SCC35" s="65"/>
      <c r="SCD35" s="66"/>
      <c r="SCE35" s="66"/>
      <c r="SCF35" s="67"/>
      <c r="SCG35" s="65"/>
      <c r="SCH35" s="66"/>
      <c r="SCI35" s="66"/>
      <c r="SCJ35" s="67"/>
      <c r="SCK35" s="65"/>
      <c r="SCL35" s="66"/>
      <c r="SCM35" s="66"/>
      <c r="SCN35" s="67"/>
      <c r="SCO35" s="65"/>
      <c r="SCP35" s="66"/>
      <c r="SCQ35" s="66"/>
      <c r="SCR35" s="67"/>
      <c r="SCS35" s="65"/>
      <c r="SCT35" s="66"/>
      <c r="SCU35" s="66"/>
      <c r="SCV35" s="67"/>
      <c r="SCW35" s="65"/>
      <c r="SCX35" s="66"/>
      <c r="SCY35" s="66"/>
      <c r="SCZ35" s="67"/>
      <c r="SDA35" s="65"/>
      <c r="SDB35" s="66"/>
      <c r="SDC35" s="66"/>
      <c r="SDD35" s="67"/>
      <c r="SDE35" s="65"/>
      <c r="SDF35" s="66"/>
      <c r="SDG35" s="66"/>
      <c r="SDH35" s="67"/>
      <c r="SDI35" s="65"/>
      <c r="SDJ35" s="66"/>
      <c r="SDK35" s="66"/>
      <c r="SDL35" s="67"/>
      <c r="SDM35" s="65"/>
      <c r="SDN35" s="66"/>
      <c r="SDO35" s="66"/>
      <c r="SDP35" s="67"/>
      <c r="SDQ35" s="65"/>
      <c r="SDR35" s="66"/>
      <c r="SDS35" s="66"/>
      <c r="SDT35" s="67"/>
      <c r="SDU35" s="65"/>
      <c r="SDV35" s="66"/>
      <c r="SDW35" s="66"/>
      <c r="SDX35" s="67"/>
      <c r="SDY35" s="65"/>
      <c r="SDZ35" s="66"/>
      <c r="SEA35" s="66"/>
      <c r="SEB35" s="67"/>
      <c r="SEC35" s="65"/>
      <c r="SED35" s="66"/>
      <c r="SEE35" s="66"/>
      <c r="SEF35" s="67"/>
      <c r="SEG35" s="65"/>
      <c r="SEH35" s="66"/>
      <c r="SEI35" s="66"/>
      <c r="SEJ35" s="67"/>
      <c r="SEK35" s="65"/>
      <c r="SEL35" s="66"/>
      <c r="SEM35" s="66"/>
      <c r="SEN35" s="67"/>
      <c r="SEO35" s="65"/>
      <c r="SEP35" s="66"/>
      <c r="SEQ35" s="66"/>
      <c r="SER35" s="67"/>
      <c r="SES35" s="65"/>
      <c r="SET35" s="66"/>
      <c r="SEU35" s="66"/>
      <c r="SEV35" s="67"/>
      <c r="SEW35" s="65"/>
      <c r="SEX35" s="66"/>
      <c r="SEY35" s="66"/>
      <c r="SEZ35" s="67"/>
      <c r="SFA35" s="65"/>
      <c r="SFB35" s="66"/>
      <c r="SFC35" s="66"/>
      <c r="SFD35" s="67"/>
      <c r="SFE35" s="65"/>
      <c r="SFF35" s="66"/>
      <c r="SFG35" s="66"/>
      <c r="SFH35" s="67"/>
      <c r="SFI35" s="65"/>
      <c r="SFJ35" s="66"/>
      <c r="SFK35" s="66"/>
      <c r="SFL35" s="67"/>
      <c r="SFM35" s="65"/>
      <c r="SFN35" s="66"/>
      <c r="SFO35" s="66"/>
      <c r="SFP35" s="67"/>
      <c r="SFQ35" s="65"/>
      <c r="SFR35" s="66"/>
      <c r="SFS35" s="66"/>
      <c r="SFT35" s="67"/>
      <c r="SFU35" s="65"/>
      <c r="SFV35" s="66"/>
      <c r="SFW35" s="66"/>
      <c r="SFX35" s="67"/>
      <c r="SFY35" s="65"/>
      <c r="SFZ35" s="66"/>
      <c r="SGA35" s="66"/>
      <c r="SGB35" s="67"/>
      <c r="SGC35" s="65"/>
      <c r="SGD35" s="66"/>
      <c r="SGE35" s="66"/>
      <c r="SGF35" s="67"/>
      <c r="SGG35" s="65"/>
      <c r="SGH35" s="66"/>
      <c r="SGI35" s="66"/>
      <c r="SGJ35" s="67"/>
      <c r="SGK35" s="65"/>
      <c r="SGL35" s="66"/>
      <c r="SGM35" s="66"/>
      <c r="SGN35" s="67"/>
      <c r="SGO35" s="65"/>
      <c r="SGP35" s="66"/>
      <c r="SGQ35" s="66"/>
      <c r="SGR35" s="67"/>
      <c r="SGS35" s="65"/>
      <c r="SGT35" s="66"/>
      <c r="SGU35" s="66"/>
      <c r="SGV35" s="67"/>
      <c r="SGW35" s="65"/>
      <c r="SGX35" s="66"/>
      <c r="SGY35" s="66"/>
      <c r="SGZ35" s="67"/>
      <c r="SHA35" s="65"/>
      <c r="SHB35" s="66"/>
      <c r="SHC35" s="66"/>
      <c r="SHD35" s="67"/>
      <c r="SHE35" s="65"/>
      <c r="SHF35" s="66"/>
      <c r="SHG35" s="66"/>
      <c r="SHH35" s="67"/>
      <c r="SHI35" s="65"/>
      <c r="SHJ35" s="66"/>
      <c r="SHK35" s="66"/>
      <c r="SHL35" s="67"/>
      <c r="SHM35" s="65"/>
      <c r="SHN35" s="66"/>
      <c r="SHO35" s="66"/>
      <c r="SHP35" s="67"/>
      <c r="SHQ35" s="65"/>
      <c r="SHR35" s="66"/>
      <c r="SHS35" s="66"/>
      <c r="SHT35" s="67"/>
      <c r="SHU35" s="65"/>
      <c r="SHV35" s="66"/>
      <c r="SHW35" s="66"/>
      <c r="SHX35" s="67"/>
      <c r="SHY35" s="65"/>
      <c r="SHZ35" s="66"/>
      <c r="SIA35" s="66"/>
      <c r="SIB35" s="67"/>
      <c r="SIC35" s="65"/>
      <c r="SID35" s="66"/>
      <c r="SIE35" s="66"/>
      <c r="SIF35" s="67"/>
      <c r="SIG35" s="65"/>
      <c r="SIH35" s="66"/>
      <c r="SII35" s="66"/>
      <c r="SIJ35" s="67"/>
      <c r="SIK35" s="65"/>
      <c r="SIL35" s="66"/>
      <c r="SIM35" s="66"/>
      <c r="SIN35" s="67"/>
      <c r="SIO35" s="65"/>
      <c r="SIP35" s="66"/>
      <c r="SIQ35" s="66"/>
      <c r="SIR35" s="67"/>
      <c r="SIS35" s="65"/>
      <c r="SIT35" s="66"/>
      <c r="SIU35" s="66"/>
      <c r="SIV35" s="67"/>
      <c r="SIW35" s="65"/>
      <c r="SIX35" s="66"/>
      <c r="SIY35" s="66"/>
      <c r="SIZ35" s="67"/>
      <c r="SJA35" s="65"/>
      <c r="SJB35" s="66"/>
      <c r="SJC35" s="66"/>
      <c r="SJD35" s="67"/>
      <c r="SJE35" s="65"/>
      <c r="SJF35" s="66"/>
      <c r="SJG35" s="66"/>
      <c r="SJH35" s="67"/>
      <c r="SJI35" s="65"/>
      <c r="SJJ35" s="66"/>
      <c r="SJK35" s="66"/>
      <c r="SJL35" s="67"/>
      <c r="SJM35" s="65"/>
      <c r="SJN35" s="66"/>
      <c r="SJO35" s="66"/>
      <c r="SJP35" s="67"/>
      <c r="SJQ35" s="65"/>
      <c r="SJR35" s="66"/>
      <c r="SJS35" s="66"/>
      <c r="SJT35" s="67"/>
      <c r="SJU35" s="65"/>
      <c r="SJV35" s="66"/>
      <c r="SJW35" s="66"/>
      <c r="SJX35" s="67"/>
      <c r="SJY35" s="65"/>
      <c r="SJZ35" s="66"/>
      <c r="SKA35" s="66"/>
      <c r="SKB35" s="67"/>
      <c r="SKC35" s="65"/>
      <c r="SKD35" s="66"/>
      <c r="SKE35" s="66"/>
      <c r="SKF35" s="67"/>
      <c r="SKG35" s="65"/>
      <c r="SKH35" s="66"/>
      <c r="SKI35" s="66"/>
      <c r="SKJ35" s="67"/>
      <c r="SKK35" s="65"/>
      <c r="SKL35" s="66"/>
      <c r="SKM35" s="66"/>
      <c r="SKN35" s="67"/>
      <c r="SKO35" s="65"/>
      <c r="SKP35" s="66"/>
      <c r="SKQ35" s="66"/>
      <c r="SKR35" s="67"/>
      <c r="SKS35" s="65"/>
      <c r="SKT35" s="66"/>
      <c r="SKU35" s="66"/>
      <c r="SKV35" s="67"/>
      <c r="SKW35" s="65"/>
      <c r="SKX35" s="66"/>
      <c r="SKY35" s="66"/>
      <c r="SKZ35" s="67"/>
      <c r="SLA35" s="65"/>
      <c r="SLB35" s="66"/>
      <c r="SLC35" s="66"/>
      <c r="SLD35" s="67"/>
      <c r="SLE35" s="65"/>
      <c r="SLF35" s="66"/>
      <c r="SLG35" s="66"/>
      <c r="SLH35" s="67"/>
      <c r="SLI35" s="65"/>
      <c r="SLJ35" s="66"/>
      <c r="SLK35" s="66"/>
      <c r="SLL35" s="67"/>
      <c r="SLM35" s="65"/>
      <c r="SLN35" s="66"/>
      <c r="SLO35" s="66"/>
      <c r="SLP35" s="67"/>
      <c r="SLQ35" s="65"/>
      <c r="SLR35" s="66"/>
      <c r="SLS35" s="66"/>
      <c r="SLT35" s="67"/>
      <c r="SLU35" s="65"/>
      <c r="SLV35" s="66"/>
      <c r="SLW35" s="66"/>
      <c r="SLX35" s="67"/>
      <c r="SLY35" s="65"/>
      <c r="SLZ35" s="66"/>
      <c r="SMA35" s="66"/>
      <c r="SMB35" s="67"/>
      <c r="SMC35" s="65"/>
      <c r="SMD35" s="66"/>
      <c r="SME35" s="66"/>
      <c r="SMF35" s="67"/>
      <c r="SMG35" s="65"/>
      <c r="SMH35" s="66"/>
      <c r="SMI35" s="66"/>
      <c r="SMJ35" s="67"/>
      <c r="SMK35" s="65"/>
      <c r="SML35" s="66"/>
      <c r="SMM35" s="66"/>
      <c r="SMN35" s="67"/>
      <c r="SMO35" s="65"/>
      <c r="SMP35" s="66"/>
      <c r="SMQ35" s="66"/>
      <c r="SMR35" s="67"/>
      <c r="SMS35" s="65"/>
      <c r="SMT35" s="66"/>
      <c r="SMU35" s="66"/>
      <c r="SMV35" s="67"/>
      <c r="SMW35" s="65"/>
      <c r="SMX35" s="66"/>
      <c r="SMY35" s="66"/>
      <c r="SMZ35" s="67"/>
      <c r="SNA35" s="65"/>
      <c r="SNB35" s="66"/>
      <c r="SNC35" s="66"/>
      <c r="SND35" s="67"/>
      <c r="SNE35" s="65"/>
      <c r="SNF35" s="66"/>
      <c r="SNG35" s="66"/>
      <c r="SNH35" s="67"/>
      <c r="SNI35" s="65"/>
      <c r="SNJ35" s="66"/>
      <c r="SNK35" s="66"/>
      <c r="SNL35" s="67"/>
      <c r="SNM35" s="65"/>
      <c r="SNN35" s="66"/>
      <c r="SNO35" s="66"/>
      <c r="SNP35" s="67"/>
      <c r="SNQ35" s="65"/>
      <c r="SNR35" s="66"/>
      <c r="SNS35" s="66"/>
      <c r="SNT35" s="67"/>
      <c r="SNU35" s="65"/>
      <c r="SNV35" s="66"/>
      <c r="SNW35" s="66"/>
      <c r="SNX35" s="67"/>
      <c r="SNY35" s="65"/>
      <c r="SNZ35" s="66"/>
      <c r="SOA35" s="66"/>
      <c r="SOB35" s="67"/>
      <c r="SOC35" s="65"/>
      <c r="SOD35" s="66"/>
      <c r="SOE35" s="66"/>
      <c r="SOF35" s="67"/>
      <c r="SOG35" s="65"/>
      <c r="SOH35" s="66"/>
      <c r="SOI35" s="66"/>
      <c r="SOJ35" s="67"/>
      <c r="SOK35" s="65"/>
      <c r="SOL35" s="66"/>
      <c r="SOM35" s="66"/>
      <c r="SON35" s="67"/>
      <c r="SOO35" s="65"/>
      <c r="SOP35" s="66"/>
      <c r="SOQ35" s="66"/>
      <c r="SOR35" s="67"/>
      <c r="SOS35" s="65"/>
      <c r="SOT35" s="66"/>
      <c r="SOU35" s="66"/>
      <c r="SOV35" s="67"/>
      <c r="SOW35" s="65"/>
      <c r="SOX35" s="66"/>
      <c r="SOY35" s="66"/>
      <c r="SOZ35" s="67"/>
      <c r="SPA35" s="65"/>
      <c r="SPB35" s="66"/>
      <c r="SPC35" s="66"/>
      <c r="SPD35" s="67"/>
      <c r="SPE35" s="65"/>
      <c r="SPF35" s="66"/>
      <c r="SPG35" s="66"/>
      <c r="SPH35" s="67"/>
      <c r="SPI35" s="65"/>
      <c r="SPJ35" s="66"/>
      <c r="SPK35" s="66"/>
      <c r="SPL35" s="67"/>
      <c r="SPM35" s="65"/>
      <c r="SPN35" s="66"/>
      <c r="SPO35" s="66"/>
      <c r="SPP35" s="67"/>
      <c r="SPQ35" s="65"/>
      <c r="SPR35" s="66"/>
      <c r="SPS35" s="66"/>
      <c r="SPT35" s="67"/>
      <c r="SPU35" s="65"/>
      <c r="SPV35" s="66"/>
      <c r="SPW35" s="66"/>
      <c r="SPX35" s="67"/>
      <c r="SPY35" s="65"/>
      <c r="SPZ35" s="66"/>
      <c r="SQA35" s="66"/>
      <c r="SQB35" s="67"/>
      <c r="SQC35" s="65"/>
      <c r="SQD35" s="66"/>
      <c r="SQE35" s="66"/>
      <c r="SQF35" s="67"/>
      <c r="SQG35" s="65"/>
      <c r="SQH35" s="66"/>
      <c r="SQI35" s="66"/>
      <c r="SQJ35" s="67"/>
      <c r="SQK35" s="65"/>
      <c r="SQL35" s="66"/>
      <c r="SQM35" s="66"/>
      <c r="SQN35" s="67"/>
      <c r="SQO35" s="65"/>
      <c r="SQP35" s="66"/>
      <c r="SQQ35" s="66"/>
      <c r="SQR35" s="67"/>
      <c r="SQS35" s="65"/>
      <c r="SQT35" s="66"/>
      <c r="SQU35" s="66"/>
      <c r="SQV35" s="67"/>
      <c r="SQW35" s="65"/>
      <c r="SQX35" s="66"/>
      <c r="SQY35" s="66"/>
      <c r="SQZ35" s="67"/>
      <c r="SRA35" s="65"/>
      <c r="SRB35" s="66"/>
      <c r="SRC35" s="66"/>
      <c r="SRD35" s="67"/>
      <c r="SRE35" s="65"/>
      <c r="SRF35" s="66"/>
      <c r="SRG35" s="66"/>
      <c r="SRH35" s="67"/>
      <c r="SRI35" s="65"/>
      <c r="SRJ35" s="66"/>
      <c r="SRK35" s="66"/>
      <c r="SRL35" s="67"/>
      <c r="SRM35" s="65"/>
      <c r="SRN35" s="66"/>
      <c r="SRO35" s="66"/>
      <c r="SRP35" s="67"/>
      <c r="SRQ35" s="65"/>
      <c r="SRR35" s="66"/>
      <c r="SRS35" s="66"/>
      <c r="SRT35" s="67"/>
      <c r="SRU35" s="65"/>
      <c r="SRV35" s="66"/>
      <c r="SRW35" s="66"/>
      <c r="SRX35" s="67"/>
      <c r="SRY35" s="65"/>
      <c r="SRZ35" s="66"/>
      <c r="SSA35" s="66"/>
      <c r="SSB35" s="67"/>
      <c r="SSC35" s="65"/>
      <c r="SSD35" s="66"/>
      <c r="SSE35" s="66"/>
      <c r="SSF35" s="67"/>
      <c r="SSG35" s="65"/>
      <c r="SSH35" s="66"/>
      <c r="SSI35" s="66"/>
      <c r="SSJ35" s="67"/>
      <c r="SSK35" s="65"/>
      <c r="SSL35" s="66"/>
      <c r="SSM35" s="66"/>
      <c r="SSN35" s="67"/>
      <c r="SSO35" s="65"/>
      <c r="SSP35" s="66"/>
      <c r="SSQ35" s="66"/>
      <c r="SSR35" s="67"/>
      <c r="SSS35" s="65"/>
      <c r="SST35" s="66"/>
      <c r="SSU35" s="66"/>
      <c r="SSV35" s="67"/>
      <c r="SSW35" s="65"/>
      <c r="SSX35" s="66"/>
      <c r="SSY35" s="66"/>
      <c r="SSZ35" s="67"/>
      <c r="STA35" s="65"/>
      <c r="STB35" s="66"/>
      <c r="STC35" s="66"/>
      <c r="STD35" s="67"/>
      <c r="STE35" s="65"/>
      <c r="STF35" s="66"/>
      <c r="STG35" s="66"/>
      <c r="STH35" s="67"/>
      <c r="STI35" s="65"/>
      <c r="STJ35" s="66"/>
      <c r="STK35" s="66"/>
      <c r="STL35" s="67"/>
      <c r="STM35" s="65"/>
      <c r="STN35" s="66"/>
      <c r="STO35" s="66"/>
      <c r="STP35" s="67"/>
      <c r="STQ35" s="65"/>
      <c r="STR35" s="66"/>
      <c r="STS35" s="66"/>
      <c r="STT35" s="67"/>
      <c r="STU35" s="65"/>
      <c r="STV35" s="66"/>
      <c r="STW35" s="66"/>
      <c r="STX35" s="67"/>
      <c r="STY35" s="65"/>
      <c r="STZ35" s="66"/>
      <c r="SUA35" s="66"/>
      <c r="SUB35" s="67"/>
      <c r="SUC35" s="65"/>
      <c r="SUD35" s="66"/>
      <c r="SUE35" s="66"/>
      <c r="SUF35" s="67"/>
      <c r="SUG35" s="65"/>
      <c r="SUH35" s="66"/>
      <c r="SUI35" s="66"/>
      <c r="SUJ35" s="67"/>
      <c r="SUK35" s="65"/>
      <c r="SUL35" s="66"/>
      <c r="SUM35" s="66"/>
      <c r="SUN35" s="67"/>
      <c r="SUO35" s="65"/>
      <c r="SUP35" s="66"/>
      <c r="SUQ35" s="66"/>
      <c r="SUR35" s="67"/>
      <c r="SUS35" s="65"/>
      <c r="SUT35" s="66"/>
      <c r="SUU35" s="66"/>
      <c r="SUV35" s="67"/>
      <c r="SUW35" s="65"/>
      <c r="SUX35" s="66"/>
      <c r="SUY35" s="66"/>
      <c r="SUZ35" s="67"/>
      <c r="SVA35" s="65"/>
      <c r="SVB35" s="66"/>
      <c r="SVC35" s="66"/>
      <c r="SVD35" s="67"/>
      <c r="SVE35" s="65"/>
      <c r="SVF35" s="66"/>
      <c r="SVG35" s="66"/>
      <c r="SVH35" s="67"/>
      <c r="SVI35" s="65"/>
      <c r="SVJ35" s="66"/>
      <c r="SVK35" s="66"/>
      <c r="SVL35" s="67"/>
      <c r="SVM35" s="65"/>
      <c r="SVN35" s="66"/>
      <c r="SVO35" s="66"/>
      <c r="SVP35" s="67"/>
      <c r="SVQ35" s="65"/>
      <c r="SVR35" s="66"/>
      <c r="SVS35" s="66"/>
      <c r="SVT35" s="67"/>
      <c r="SVU35" s="65"/>
      <c r="SVV35" s="66"/>
      <c r="SVW35" s="66"/>
      <c r="SVX35" s="67"/>
      <c r="SVY35" s="65"/>
      <c r="SVZ35" s="66"/>
      <c r="SWA35" s="66"/>
      <c r="SWB35" s="67"/>
      <c r="SWC35" s="65"/>
      <c r="SWD35" s="66"/>
      <c r="SWE35" s="66"/>
      <c r="SWF35" s="67"/>
      <c r="SWG35" s="65"/>
      <c r="SWH35" s="66"/>
      <c r="SWI35" s="66"/>
      <c r="SWJ35" s="67"/>
      <c r="SWK35" s="65"/>
      <c r="SWL35" s="66"/>
      <c r="SWM35" s="66"/>
      <c r="SWN35" s="67"/>
      <c r="SWO35" s="65"/>
      <c r="SWP35" s="66"/>
      <c r="SWQ35" s="66"/>
      <c r="SWR35" s="67"/>
      <c r="SWS35" s="65"/>
      <c r="SWT35" s="66"/>
      <c r="SWU35" s="66"/>
      <c r="SWV35" s="67"/>
      <c r="SWW35" s="65"/>
      <c r="SWX35" s="66"/>
      <c r="SWY35" s="66"/>
      <c r="SWZ35" s="67"/>
      <c r="SXA35" s="65"/>
      <c r="SXB35" s="66"/>
      <c r="SXC35" s="66"/>
      <c r="SXD35" s="67"/>
      <c r="SXE35" s="65"/>
      <c r="SXF35" s="66"/>
      <c r="SXG35" s="66"/>
      <c r="SXH35" s="67"/>
      <c r="SXI35" s="65"/>
      <c r="SXJ35" s="66"/>
      <c r="SXK35" s="66"/>
      <c r="SXL35" s="67"/>
      <c r="SXM35" s="65"/>
      <c r="SXN35" s="66"/>
      <c r="SXO35" s="66"/>
      <c r="SXP35" s="67"/>
      <c r="SXQ35" s="65"/>
      <c r="SXR35" s="66"/>
      <c r="SXS35" s="66"/>
      <c r="SXT35" s="67"/>
      <c r="SXU35" s="65"/>
      <c r="SXV35" s="66"/>
      <c r="SXW35" s="66"/>
      <c r="SXX35" s="67"/>
      <c r="SXY35" s="65"/>
      <c r="SXZ35" s="66"/>
      <c r="SYA35" s="66"/>
      <c r="SYB35" s="67"/>
      <c r="SYC35" s="65"/>
      <c r="SYD35" s="66"/>
      <c r="SYE35" s="66"/>
      <c r="SYF35" s="67"/>
      <c r="SYG35" s="65"/>
      <c r="SYH35" s="66"/>
      <c r="SYI35" s="66"/>
      <c r="SYJ35" s="67"/>
      <c r="SYK35" s="65"/>
      <c r="SYL35" s="66"/>
      <c r="SYM35" s="66"/>
      <c r="SYN35" s="67"/>
      <c r="SYO35" s="65"/>
      <c r="SYP35" s="66"/>
      <c r="SYQ35" s="66"/>
      <c r="SYR35" s="67"/>
      <c r="SYS35" s="65"/>
      <c r="SYT35" s="66"/>
      <c r="SYU35" s="66"/>
      <c r="SYV35" s="67"/>
      <c r="SYW35" s="65"/>
      <c r="SYX35" s="66"/>
      <c r="SYY35" s="66"/>
      <c r="SYZ35" s="67"/>
      <c r="SZA35" s="65"/>
      <c r="SZB35" s="66"/>
      <c r="SZC35" s="66"/>
      <c r="SZD35" s="67"/>
      <c r="SZE35" s="65"/>
      <c r="SZF35" s="66"/>
      <c r="SZG35" s="66"/>
      <c r="SZH35" s="67"/>
      <c r="SZI35" s="65"/>
      <c r="SZJ35" s="66"/>
      <c r="SZK35" s="66"/>
      <c r="SZL35" s="67"/>
      <c r="SZM35" s="65"/>
      <c r="SZN35" s="66"/>
      <c r="SZO35" s="66"/>
      <c r="SZP35" s="67"/>
      <c r="SZQ35" s="65"/>
      <c r="SZR35" s="66"/>
      <c r="SZS35" s="66"/>
      <c r="SZT35" s="67"/>
      <c r="SZU35" s="65"/>
      <c r="SZV35" s="66"/>
      <c r="SZW35" s="66"/>
      <c r="SZX35" s="67"/>
      <c r="SZY35" s="65"/>
      <c r="SZZ35" s="66"/>
      <c r="TAA35" s="66"/>
      <c r="TAB35" s="67"/>
      <c r="TAC35" s="65"/>
      <c r="TAD35" s="66"/>
      <c r="TAE35" s="66"/>
      <c r="TAF35" s="67"/>
      <c r="TAG35" s="65"/>
      <c r="TAH35" s="66"/>
      <c r="TAI35" s="66"/>
      <c r="TAJ35" s="67"/>
      <c r="TAK35" s="65"/>
      <c r="TAL35" s="66"/>
      <c r="TAM35" s="66"/>
      <c r="TAN35" s="67"/>
      <c r="TAO35" s="65"/>
      <c r="TAP35" s="66"/>
      <c r="TAQ35" s="66"/>
      <c r="TAR35" s="67"/>
      <c r="TAS35" s="65"/>
      <c r="TAT35" s="66"/>
      <c r="TAU35" s="66"/>
      <c r="TAV35" s="67"/>
      <c r="TAW35" s="65"/>
      <c r="TAX35" s="66"/>
      <c r="TAY35" s="66"/>
      <c r="TAZ35" s="67"/>
      <c r="TBA35" s="65"/>
      <c r="TBB35" s="66"/>
      <c r="TBC35" s="66"/>
      <c r="TBD35" s="67"/>
      <c r="TBE35" s="65"/>
      <c r="TBF35" s="66"/>
      <c r="TBG35" s="66"/>
      <c r="TBH35" s="67"/>
      <c r="TBI35" s="65"/>
      <c r="TBJ35" s="66"/>
      <c r="TBK35" s="66"/>
      <c r="TBL35" s="67"/>
      <c r="TBM35" s="65"/>
      <c r="TBN35" s="66"/>
      <c r="TBO35" s="66"/>
      <c r="TBP35" s="67"/>
      <c r="TBQ35" s="65"/>
      <c r="TBR35" s="66"/>
      <c r="TBS35" s="66"/>
      <c r="TBT35" s="67"/>
      <c r="TBU35" s="65"/>
      <c r="TBV35" s="66"/>
      <c r="TBW35" s="66"/>
      <c r="TBX35" s="67"/>
      <c r="TBY35" s="65"/>
      <c r="TBZ35" s="66"/>
      <c r="TCA35" s="66"/>
      <c r="TCB35" s="67"/>
      <c r="TCC35" s="65"/>
      <c r="TCD35" s="66"/>
      <c r="TCE35" s="66"/>
      <c r="TCF35" s="67"/>
      <c r="TCG35" s="65"/>
      <c r="TCH35" s="66"/>
      <c r="TCI35" s="66"/>
      <c r="TCJ35" s="67"/>
      <c r="TCK35" s="65"/>
      <c r="TCL35" s="66"/>
      <c r="TCM35" s="66"/>
      <c r="TCN35" s="67"/>
      <c r="TCO35" s="65"/>
      <c r="TCP35" s="66"/>
      <c r="TCQ35" s="66"/>
      <c r="TCR35" s="67"/>
      <c r="TCS35" s="65"/>
      <c r="TCT35" s="66"/>
      <c r="TCU35" s="66"/>
      <c r="TCV35" s="67"/>
      <c r="TCW35" s="65"/>
      <c r="TCX35" s="66"/>
      <c r="TCY35" s="66"/>
      <c r="TCZ35" s="67"/>
      <c r="TDA35" s="65"/>
      <c r="TDB35" s="66"/>
      <c r="TDC35" s="66"/>
      <c r="TDD35" s="67"/>
      <c r="TDE35" s="65"/>
      <c r="TDF35" s="66"/>
      <c r="TDG35" s="66"/>
      <c r="TDH35" s="67"/>
      <c r="TDI35" s="65"/>
      <c r="TDJ35" s="66"/>
      <c r="TDK35" s="66"/>
      <c r="TDL35" s="67"/>
      <c r="TDM35" s="65"/>
      <c r="TDN35" s="66"/>
      <c r="TDO35" s="66"/>
      <c r="TDP35" s="67"/>
      <c r="TDQ35" s="65"/>
      <c r="TDR35" s="66"/>
      <c r="TDS35" s="66"/>
      <c r="TDT35" s="67"/>
      <c r="TDU35" s="65"/>
      <c r="TDV35" s="66"/>
      <c r="TDW35" s="66"/>
      <c r="TDX35" s="67"/>
      <c r="TDY35" s="65"/>
      <c r="TDZ35" s="66"/>
      <c r="TEA35" s="66"/>
      <c r="TEB35" s="67"/>
      <c r="TEC35" s="65"/>
      <c r="TED35" s="66"/>
      <c r="TEE35" s="66"/>
      <c r="TEF35" s="67"/>
      <c r="TEG35" s="65"/>
      <c r="TEH35" s="66"/>
      <c r="TEI35" s="66"/>
      <c r="TEJ35" s="67"/>
      <c r="TEK35" s="65"/>
      <c r="TEL35" s="66"/>
      <c r="TEM35" s="66"/>
      <c r="TEN35" s="67"/>
      <c r="TEO35" s="65"/>
      <c r="TEP35" s="66"/>
      <c r="TEQ35" s="66"/>
      <c r="TER35" s="67"/>
      <c r="TES35" s="65"/>
      <c r="TET35" s="66"/>
      <c r="TEU35" s="66"/>
      <c r="TEV35" s="67"/>
      <c r="TEW35" s="65"/>
      <c r="TEX35" s="66"/>
      <c r="TEY35" s="66"/>
      <c r="TEZ35" s="67"/>
      <c r="TFA35" s="65"/>
      <c r="TFB35" s="66"/>
      <c r="TFC35" s="66"/>
      <c r="TFD35" s="67"/>
      <c r="TFE35" s="65"/>
      <c r="TFF35" s="66"/>
      <c r="TFG35" s="66"/>
      <c r="TFH35" s="67"/>
      <c r="TFI35" s="65"/>
      <c r="TFJ35" s="66"/>
      <c r="TFK35" s="66"/>
      <c r="TFL35" s="67"/>
      <c r="TFM35" s="65"/>
      <c r="TFN35" s="66"/>
      <c r="TFO35" s="66"/>
      <c r="TFP35" s="67"/>
      <c r="TFQ35" s="65"/>
      <c r="TFR35" s="66"/>
      <c r="TFS35" s="66"/>
      <c r="TFT35" s="67"/>
      <c r="TFU35" s="65"/>
      <c r="TFV35" s="66"/>
      <c r="TFW35" s="66"/>
      <c r="TFX35" s="67"/>
      <c r="TFY35" s="65"/>
      <c r="TFZ35" s="66"/>
      <c r="TGA35" s="66"/>
      <c r="TGB35" s="67"/>
      <c r="TGC35" s="65"/>
      <c r="TGD35" s="66"/>
      <c r="TGE35" s="66"/>
      <c r="TGF35" s="67"/>
      <c r="TGG35" s="65"/>
      <c r="TGH35" s="66"/>
      <c r="TGI35" s="66"/>
      <c r="TGJ35" s="67"/>
      <c r="TGK35" s="65"/>
      <c r="TGL35" s="66"/>
      <c r="TGM35" s="66"/>
      <c r="TGN35" s="67"/>
      <c r="TGO35" s="65"/>
      <c r="TGP35" s="66"/>
      <c r="TGQ35" s="66"/>
      <c r="TGR35" s="67"/>
      <c r="TGS35" s="65"/>
      <c r="TGT35" s="66"/>
      <c r="TGU35" s="66"/>
      <c r="TGV35" s="67"/>
      <c r="TGW35" s="65"/>
      <c r="TGX35" s="66"/>
      <c r="TGY35" s="66"/>
      <c r="TGZ35" s="67"/>
      <c r="THA35" s="65"/>
      <c r="THB35" s="66"/>
      <c r="THC35" s="66"/>
      <c r="THD35" s="67"/>
      <c r="THE35" s="65"/>
      <c r="THF35" s="66"/>
      <c r="THG35" s="66"/>
      <c r="THH35" s="67"/>
      <c r="THI35" s="65"/>
      <c r="THJ35" s="66"/>
      <c r="THK35" s="66"/>
      <c r="THL35" s="67"/>
      <c r="THM35" s="65"/>
      <c r="THN35" s="66"/>
      <c r="THO35" s="66"/>
      <c r="THP35" s="67"/>
      <c r="THQ35" s="65"/>
      <c r="THR35" s="66"/>
      <c r="THS35" s="66"/>
      <c r="THT35" s="67"/>
      <c r="THU35" s="65"/>
      <c r="THV35" s="66"/>
      <c r="THW35" s="66"/>
      <c r="THX35" s="67"/>
      <c r="THY35" s="65"/>
      <c r="THZ35" s="66"/>
      <c r="TIA35" s="66"/>
      <c r="TIB35" s="67"/>
      <c r="TIC35" s="65"/>
      <c r="TID35" s="66"/>
      <c r="TIE35" s="66"/>
      <c r="TIF35" s="67"/>
      <c r="TIG35" s="65"/>
      <c r="TIH35" s="66"/>
      <c r="TII35" s="66"/>
      <c r="TIJ35" s="67"/>
      <c r="TIK35" s="65"/>
      <c r="TIL35" s="66"/>
      <c r="TIM35" s="66"/>
      <c r="TIN35" s="67"/>
      <c r="TIO35" s="65"/>
      <c r="TIP35" s="66"/>
      <c r="TIQ35" s="66"/>
      <c r="TIR35" s="67"/>
      <c r="TIS35" s="65"/>
      <c r="TIT35" s="66"/>
      <c r="TIU35" s="66"/>
      <c r="TIV35" s="67"/>
      <c r="TIW35" s="65"/>
      <c r="TIX35" s="66"/>
      <c r="TIY35" s="66"/>
      <c r="TIZ35" s="67"/>
      <c r="TJA35" s="65"/>
      <c r="TJB35" s="66"/>
      <c r="TJC35" s="66"/>
      <c r="TJD35" s="67"/>
      <c r="TJE35" s="65"/>
      <c r="TJF35" s="66"/>
      <c r="TJG35" s="66"/>
      <c r="TJH35" s="67"/>
      <c r="TJI35" s="65"/>
      <c r="TJJ35" s="66"/>
      <c r="TJK35" s="66"/>
      <c r="TJL35" s="67"/>
      <c r="TJM35" s="65"/>
      <c r="TJN35" s="66"/>
      <c r="TJO35" s="66"/>
      <c r="TJP35" s="67"/>
      <c r="TJQ35" s="65"/>
      <c r="TJR35" s="66"/>
      <c r="TJS35" s="66"/>
      <c r="TJT35" s="67"/>
      <c r="TJU35" s="65"/>
      <c r="TJV35" s="66"/>
      <c r="TJW35" s="66"/>
      <c r="TJX35" s="67"/>
      <c r="TJY35" s="65"/>
      <c r="TJZ35" s="66"/>
      <c r="TKA35" s="66"/>
      <c r="TKB35" s="67"/>
      <c r="TKC35" s="65"/>
      <c r="TKD35" s="66"/>
      <c r="TKE35" s="66"/>
      <c r="TKF35" s="67"/>
      <c r="TKG35" s="65"/>
      <c r="TKH35" s="66"/>
      <c r="TKI35" s="66"/>
      <c r="TKJ35" s="67"/>
      <c r="TKK35" s="65"/>
      <c r="TKL35" s="66"/>
      <c r="TKM35" s="66"/>
      <c r="TKN35" s="67"/>
      <c r="TKO35" s="65"/>
      <c r="TKP35" s="66"/>
      <c r="TKQ35" s="66"/>
      <c r="TKR35" s="67"/>
      <c r="TKS35" s="65"/>
      <c r="TKT35" s="66"/>
      <c r="TKU35" s="66"/>
      <c r="TKV35" s="67"/>
      <c r="TKW35" s="65"/>
      <c r="TKX35" s="66"/>
      <c r="TKY35" s="66"/>
      <c r="TKZ35" s="67"/>
      <c r="TLA35" s="65"/>
      <c r="TLB35" s="66"/>
      <c r="TLC35" s="66"/>
      <c r="TLD35" s="67"/>
      <c r="TLE35" s="65"/>
      <c r="TLF35" s="66"/>
      <c r="TLG35" s="66"/>
      <c r="TLH35" s="67"/>
      <c r="TLI35" s="65"/>
      <c r="TLJ35" s="66"/>
      <c r="TLK35" s="66"/>
      <c r="TLL35" s="67"/>
      <c r="TLM35" s="65"/>
      <c r="TLN35" s="66"/>
      <c r="TLO35" s="66"/>
      <c r="TLP35" s="67"/>
      <c r="TLQ35" s="65"/>
      <c r="TLR35" s="66"/>
      <c r="TLS35" s="66"/>
      <c r="TLT35" s="67"/>
      <c r="TLU35" s="65"/>
      <c r="TLV35" s="66"/>
      <c r="TLW35" s="66"/>
      <c r="TLX35" s="67"/>
      <c r="TLY35" s="65"/>
      <c r="TLZ35" s="66"/>
      <c r="TMA35" s="66"/>
      <c r="TMB35" s="67"/>
      <c r="TMC35" s="65"/>
      <c r="TMD35" s="66"/>
      <c r="TME35" s="66"/>
      <c r="TMF35" s="67"/>
      <c r="TMG35" s="65"/>
      <c r="TMH35" s="66"/>
      <c r="TMI35" s="66"/>
      <c r="TMJ35" s="67"/>
      <c r="TMK35" s="65"/>
      <c r="TML35" s="66"/>
      <c r="TMM35" s="66"/>
      <c r="TMN35" s="67"/>
      <c r="TMO35" s="65"/>
      <c r="TMP35" s="66"/>
      <c r="TMQ35" s="66"/>
      <c r="TMR35" s="67"/>
      <c r="TMS35" s="65"/>
      <c r="TMT35" s="66"/>
      <c r="TMU35" s="66"/>
      <c r="TMV35" s="67"/>
      <c r="TMW35" s="65"/>
      <c r="TMX35" s="66"/>
      <c r="TMY35" s="66"/>
      <c r="TMZ35" s="67"/>
      <c r="TNA35" s="65"/>
      <c r="TNB35" s="66"/>
      <c r="TNC35" s="66"/>
      <c r="TND35" s="67"/>
      <c r="TNE35" s="65"/>
      <c r="TNF35" s="66"/>
      <c r="TNG35" s="66"/>
      <c r="TNH35" s="67"/>
      <c r="TNI35" s="65"/>
      <c r="TNJ35" s="66"/>
      <c r="TNK35" s="66"/>
      <c r="TNL35" s="67"/>
      <c r="TNM35" s="65"/>
      <c r="TNN35" s="66"/>
      <c r="TNO35" s="66"/>
      <c r="TNP35" s="67"/>
      <c r="TNQ35" s="65"/>
      <c r="TNR35" s="66"/>
      <c r="TNS35" s="66"/>
      <c r="TNT35" s="67"/>
      <c r="TNU35" s="65"/>
      <c r="TNV35" s="66"/>
      <c r="TNW35" s="66"/>
      <c r="TNX35" s="67"/>
      <c r="TNY35" s="65"/>
      <c r="TNZ35" s="66"/>
      <c r="TOA35" s="66"/>
      <c r="TOB35" s="67"/>
      <c r="TOC35" s="65"/>
      <c r="TOD35" s="66"/>
      <c r="TOE35" s="66"/>
      <c r="TOF35" s="67"/>
      <c r="TOG35" s="65"/>
      <c r="TOH35" s="66"/>
      <c r="TOI35" s="66"/>
      <c r="TOJ35" s="67"/>
      <c r="TOK35" s="65"/>
      <c r="TOL35" s="66"/>
      <c r="TOM35" s="66"/>
      <c r="TON35" s="67"/>
      <c r="TOO35" s="65"/>
      <c r="TOP35" s="66"/>
      <c r="TOQ35" s="66"/>
      <c r="TOR35" s="67"/>
      <c r="TOS35" s="65"/>
      <c r="TOT35" s="66"/>
      <c r="TOU35" s="66"/>
      <c r="TOV35" s="67"/>
      <c r="TOW35" s="65"/>
      <c r="TOX35" s="66"/>
      <c r="TOY35" s="66"/>
      <c r="TOZ35" s="67"/>
      <c r="TPA35" s="65"/>
      <c r="TPB35" s="66"/>
      <c r="TPC35" s="66"/>
      <c r="TPD35" s="67"/>
      <c r="TPE35" s="65"/>
      <c r="TPF35" s="66"/>
      <c r="TPG35" s="66"/>
      <c r="TPH35" s="67"/>
      <c r="TPI35" s="65"/>
      <c r="TPJ35" s="66"/>
      <c r="TPK35" s="66"/>
      <c r="TPL35" s="67"/>
      <c r="TPM35" s="65"/>
      <c r="TPN35" s="66"/>
      <c r="TPO35" s="66"/>
      <c r="TPP35" s="67"/>
      <c r="TPQ35" s="65"/>
      <c r="TPR35" s="66"/>
      <c r="TPS35" s="66"/>
      <c r="TPT35" s="67"/>
      <c r="TPU35" s="65"/>
      <c r="TPV35" s="66"/>
      <c r="TPW35" s="66"/>
      <c r="TPX35" s="67"/>
      <c r="TPY35" s="65"/>
      <c r="TPZ35" s="66"/>
      <c r="TQA35" s="66"/>
      <c r="TQB35" s="67"/>
      <c r="TQC35" s="65"/>
      <c r="TQD35" s="66"/>
      <c r="TQE35" s="66"/>
      <c r="TQF35" s="67"/>
      <c r="TQG35" s="65"/>
      <c r="TQH35" s="66"/>
      <c r="TQI35" s="66"/>
      <c r="TQJ35" s="67"/>
      <c r="TQK35" s="65"/>
      <c r="TQL35" s="66"/>
      <c r="TQM35" s="66"/>
      <c r="TQN35" s="67"/>
      <c r="TQO35" s="65"/>
      <c r="TQP35" s="66"/>
      <c r="TQQ35" s="66"/>
      <c r="TQR35" s="67"/>
      <c r="TQS35" s="65"/>
      <c r="TQT35" s="66"/>
      <c r="TQU35" s="66"/>
      <c r="TQV35" s="67"/>
      <c r="TQW35" s="65"/>
      <c r="TQX35" s="66"/>
      <c r="TQY35" s="66"/>
      <c r="TQZ35" s="67"/>
      <c r="TRA35" s="65"/>
      <c r="TRB35" s="66"/>
      <c r="TRC35" s="66"/>
      <c r="TRD35" s="67"/>
      <c r="TRE35" s="65"/>
      <c r="TRF35" s="66"/>
      <c r="TRG35" s="66"/>
      <c r="TRH35" s="67"/>
      <c r="TRI35" s="65"/>
      <c r="TRJ35" s="66"/>
      <c r="TRK35" s="66"/>
      <c r="TRL35" s="67"/>
      <c r="TRM35" s="65"/>
      <c r="TRN35" s="66"/>
      <c r="TRO35" s="66"/>
      <c r="TRP35" s="67"/>
      <c r="TRQ35" s="65"/>
      <c r="TRR35" s="66"/>
      <c r="TRS35" s="66"/>
      <c r="TRT35" s="67"/>
      <c r="TRU35" s="65"/>
      <c r="TRV35" s="66"/>
      <c r="TRW35" s="66"/>
      <c r="TRX35" s="67"/>
      <c r="TRY35" s="65"/>
      <c r="TRZ35" s="66"/>
      <c r="TSA35" s="66"/>
      <c r="TSB35" s="67"/>
      <c r="TSC35" s="65"/>
      <c r="TSD35" s="66"/>
      <c r="TSE35" s="66"/>
      <c r="TSF35" s="67"/>
      <c r="TSG35" s="65"/>
      <c r="TSH35" s="66"/>
      <c r="TSI35" s="66"/>
      <c r="TSJ35" s="67"/>
      <c r="TSK35" s="65"/>
      <c r="TSL35" s="66"/>
      <c r="TSM35" s="66"/>
      <c r="TSN35" s="67"/>
      <c r="TSO35" s="65"/>
      <c r="TSP35" s="66"/>
      <c r="TSQ35" s="66"/>
      <c r="TSR35" s="67"/>
      <c r="TSS35" s="65"/>
      <c r="TST35" s="66"/>
      <c r="TSU35" s="66"/>
      <c r="TSV35" s="67"/>
      <c r="TSW35" s="65"/>
      <c r="TSX35" s="66"/>
      <c r="TSY35" s="66"/>
      <c r="TSZ35" s="67"/>
      <c r="TTA35" s="65"/>
      <c r="TTB35" s="66"/>
      <c r="TTC35" s="66"/>
      <c r="TTD35" s="67"/>
      <c r="TTE35" s="65"/>
      <c r="TTF35" s="66"/>
      <c r="TTG35" s="66"/>
      <c r="TTH35" s="67"/>
      <c r="TTI35" s="65"/>
      <c r="TTJ35" s="66"/>
      <c r="TTK35" s="66"/>
      <c r="TTL35" s="67"/>
      <c r="TTM35" s="65"/>
      <c r="TTN35" s="66"/>
      <c r="TTO35" s="66"/>
      <c r="TTP35" s="67"/>
      <c r="TTQ35" s="65"/>
      <c r="TTR35" s="66"/>
      <c r="TTS35" s="66"/>
      <c r="TTT35" s="67"/>
      <c r="TTU35" s="65"/>
      <c r="TTV35" s="66"/>
      <c r="TTW35" s="66"/>
      <c r="TTX35" s="67"/>
      <c r="TTY35" s="65"/>
      <c r="TTZ35" s="66"/>
      <c r="TUA35" s="66"/>
      <c r="TUB35" s="67"/>
      <c r="TUC35" s="65"/>
      <c r="TUD35" s="66"/>
      <c r="TUE35" s="66"/>
      <c r="TUF35" s="67"/>
      <c r="TUG35" s="65"/>
      <c r="TUH35" s="66"/>
      <c r="TUI35" s="66"/>
      <c r="TUJ35" s="67"/>
      <c r="TUK35" s="65"/>
      <c r="TUL35" s="66"/>
      <c r="TUM35" s="66"/>
      <c r="TUN35" s="67"/>
      <c r="TUO35" s="65"/>
      <c r="TUP35" s="66"/>
      <c r="TUQ35" s="66"/>
      <c r="TUR35" s="67"/>
      <c r="TUS35" s="65"/>
      <c r="TUT35" s="66"/>
      <c r="TUU35" s="66"/>
      <c r="TUV35" s="67"/>
      <c r="TUW35" s="65"/>
      <c r="TUX35" s="66"/>
      <c r="TUY35" s="66"/>
      <c r="TUZ35" s="67"/>
      <c r="TVA35" s="65"/>
      <c r="TVB35" s="66"/>
      <c r="TVC35" s="66"/>
      <c r="TVD35" s="67"/>
      <c r="TVE35" s="65"/>
      <c r="TVF35" s="66"/>
      <c r="TVG35" s="66"/>
      <c r="TVH35" s="67"/>
      <c r="TVI35" s="65"/>
      <c r="TVJ35" s="66"/>
      <c r="TVK35" s="66"/>
      <c r="TVL35" s="67"/>
      <c r="TVM35" s="65"/>
      <c r="TVN35" s="66"/>
      <c r="TVO35" s="66"/>
      <c r="TVP35" s="67"/>
      <c r="TVQ35" s="65"/>
      <c r="TVR35" s="66"/>
      <c r="TVS35" s="66"/>
      <c r="TVT35" s="67"/>
      <c r="TVU35" s="65"/>
      <c r="TVV35" s="66"/>
      <c r="TVW35" s="66"/>
      <c r="TVX35" s="67"/>
      <c r="TVY35" s="65"/>
      <c r="TVZ35" s="66"/>
      <c r="TWA35" s="66"/>
      <c r="TWB35" s="67"/>
      <c r="TWC35" s="65"/>
      <c r="TWD35" s="66"/>
      <c r="TWE35" s="66"/>
      <c r="TWF35" s="67"/>
      <c r="TWG35" s="65"/>
      <c r="TWH35" s="66"/>
      <c r="TWI35" s="66"/>
      <c r="TWJ35" s="67"/>
      <c r="TWK35" s="65"/>
      <c r="TWL35" s="66"/>
      <c r="TWM35" s="66"/>
      <c r="TWN35" s="67"/>
      <c r="TWO35" s="65"/>
      <c r="TWP35" s="66"/>
      <c r="TWQ35" s="66"/>
      <c r="TWR35" s="67"/>
      <c r="TWS35" s="65"/>
      <c r="TWT35" s="66"/>
      <c r="TWU35" s="66"/>
      <c r="TWV35" s="67"/>
      <c r="TWW35" s="65"/>
      <c r="TWX35" s="66"/>
      <c r="TWY35" s="66"/>
      <c r="TWZ35" s="67"/>
      <c r="TXA35" s="65"/>
      <c r="TXB35" s="66"/>
      <c r="TXC35" s="66"/>
      <c r="TXD35" s="67"/>
      <c r="TXE35" s="65"/>
      <c r="TXF35" s="66"/>
      <c r="TXG35" s="66"/>
      <c r="TXH35" s="67"/>
      <c r="TXI35" s="65"/>
      <c r="TXJ35" s="66"/>
      <c r="TXK35" s="66"/>
      <c r="TXL35" s="67"/>
      <c r="TXM35" s="65"/>
      <c r="TXN35" s="66"/>
      <c r="TXO35" s="66"/>
      <c r="TXP35" s="67"/>
      <c r="TXQ35" s="65"/>
      <c r="TXR35" s="66"/>
      <c r="TXS35" s="66"/>
      <c r="TXT35" s="67"/>
      <c r="TXU35" s="65"/>
      <c r="TXV35" s="66"/>
      <c r="TXW35" s="66"/>
      <c r="TXX35" s="67"/>
      <c r="TXY35" s="65"/>
      <c r="TXZ35" s="66"/>
      <c r="TYA35" s="66"/>
      <c r="TYB35" s="67"/>
      <c r="TYC35" s="65"/>
      <c r="TYD35" s="66"/>
      <c r="TYE35" s="66"/>
      <c r="TYF35" s="67"/>
      <c r="TYG35" s="65"/>
      <c r="TYH35" s="66"/>
      <c r="TYI35" s="66"/>
      <c r="TYJ35" s="67"/>
      <c r="TYK35" s="65"/>
      <c r="TYL35" s="66"/>
      <c r="TYM35" s="66"/>
      <c r="TYN35" s="67"/>
      <c r="TYO35" s="65"/>
      <c r="TYP35" s="66"/>
      <c r="TYQ35" s="66"/>
      <c r="TYR35" s="67"/>
      <c r="TYS35" s="65"/>
      <c r="TYT35" s="66"/>
      <c r="TYU35" s="66"/>
      <c r="TYV35" s="67"/>
      <c r="TYW35" s="65"/>
      <c r="TYX35" s="66"/>
      <c r="TYY35" s="66"/>
      <c r="TYZ35" s="67"/>
      <c r="TZA35" s="65"/>
      <c r="TZB35" s="66"/>
      <c r="TZC35" s="66"/>
      <c r="TZD35" s="67"/>
      <c r="TZE35" s="65"/>
      <c r="TZF35" s="66"/>
      <c r="TZG35" s="66"/>
      <c r="TZH35" s="67"/>
      <c r="TZI35" s="65"/>
      <c r="TZJ35" s="66"/>
      <c r="TZK35" s="66"/>
      <c r="TZL35" s="67"/>
      <c r="TZM35" s="65"/>
      <c r="TZN35" s="66"/>
      <c r="TZO35" s="66"/>
      <c r="TZP35" s="67"/>
      <c r="TZQ35" s="65"/>
      <c r="TZR35" s="66"/>
      <c r="TZS35" s="66"/>
      <c r="TZT35" s="67"/>
      <c r="TZU35" s="65"/>
      <c r="TZV35" s="66"/>
      <c r="TZW35" s="66"/>
      <c r="TZX35" s="67"/>
      <c r="TZY35" s="65"/>
      <c r="TZZ35" s="66"/>
      <c r="UAA35" s="66"/>
      <c r="UAB35" s="67"/>
      <c r="UAC35" s="65"/>
      <c r="UAD35" s="66"/>
      <c r="UAE35" s="66"/>
      <c r="UAF35" s="67"/>
      <c r="UAG35" s="65"/>
      <c r="UAH35" s="66"/>
      <c r="UAI35" s="66"/>
      <c r="UAJ35" s="67"/>
      <c r="UAK35" s="65"/>
      <c r="UAL35" s="66"/>
      <c r="UAM35" s="66"/>
      <c r="UAN35" s="67"/>
      <c r="UAO35" s="65"/>
      <c r="UAP35" s="66"/>
      <c r="UAQ35" s="66"/>
      <c r="UAR35" s="67"/>
      <c r="UAS35" s="65"/>
      <c r="UAT35" s="66"/>
      <c r="UAU35" s="66"/>
      <c r="UAV35" s="67"/>
      <c r="UAW35" s="65"/>
      <c r="UAX35" s="66"/>
      <c r="UAY35" s="66"/>
      <c r="UAZ35" s="67"/>
      <c r="UBA35" s="65"/>
      <c r="UBB35" s="66"/>
      <c r="UBC35" s="66"/>
      <c r="UBD35" s="67"/>
      <c r="UBE35" s="65"/>
      <c r="UBF35" s="66"/>
      <c r="UBG35" s="66"/>
      <c r="UBH35" s="67"/>
      <c r="UBI35" s="65"/>
      <c r="UBJ35" s="66"/>
      <c r="UBK35" s="66"/>
      <c r="UBL35" s="67"/>
      <c r="UBM35" s="65"/>
      <c r="UBN35" s="66"/>
      <c r="UBO35" s="66"/>
      <c r="UBP35" s="67"/>
      <c r="UBQ35" s="65"/>
      <c r="UBR35" s="66"/>
      <c r="UBS35" s="66"/>
      <c r="UBT35" s="67"/>
      <c r="UBU35" s="65"/>
      <c r="UBV35" s="66"/>
      <c r="UBW35" s="66"/>
      <c r="UBX35" s="67"/>
      <c r="UBY35" s="65"/>
      <c r="UBZ35" s="66"/>
      <c r="UCA35" s="66"/>
      <c r="UCB35" s="67"/>
      <c r="UCC35" s="65"/>
      <c r="UCD35" s="66"/>
      <c r="UCE35" s="66"/>
      <c r="UCF35" s="67"/>
      <c r="UCG35" s="65"/>
      <c r="UCH35" s="66"/>
      <c r="UCI35" s="66"/>
      <c r="UCJ35" s="67"/>
      <c r="UCK35" s="65"/>
      <c r="UCL35" s="66"/>
      <c r="UCM35" s="66"/>
      <c r="UCN35" s="67"/>
      <c r="UCO35" s="65"/>
      <c r="UCP35" s="66"/>
      <c r="UCQ35" s="66"/>
      <c r="UCR35" s="67"/>
      <c r="UCS35" s="65"/>
      <c r="UCT35" s="66"/>
      <c r="UCU35" s="66"/>
      <c r="UCV35" s="67"/>
      <c r="UCW35" s="65"/>
      <c r="UCX35" s="66"/>
      <c r="UCY35" s="66"/>
      <c r="UCZ35" s="67"/>
      <c r="UDA35" s="65"/>
      <c r="UDB35" s="66"/>
      <c r="UDC35" s="66"/>
      <c r="UDD35" s="67"/>
      <c r="UDE35" s="65"/>
      <c r="UDF35" s="66"/>
      <c r="UDG35" s="66"/>
      <c r="UDH35" s="67"/>
      <c r="UDI35" s="65"/>
      <c r="UDJ35" s="66"/>
      <c r="UDK35" s="66"/>
      <c r="UDL35" s="67"/>
      <c r="UDM35" s="65"/>
      <c r="UDN35" s="66"/>
      <c r="UDO35" s="66"/>
      <c r="UDP35" s="67"/>
      <c r="UDQ35" s="65"/>
      <c r="UDR35" s="66"/>
      <c r="UDS35" s="66"/>
      <c r="UDT35" s="67"/>
      <c r="UDU35" s="65"/>
      <c r="UDV35" s="66"/>
      <c r="UDW35" s="66"/>
      <c r="UDX35" s="67"/>
      <c r="UDY35" s="65"/>
      <c r="UDZ35" s="66"/>
      <c r="UEA35" s="66"/>
      <c r="UEB35" s="67"/>
      <c r="UEC35" s="65"/>
      <c r="UED35" s="66"/>
      <c r="UEE35" s="66"/>
      <c r="UEF35" s="67"/>
      <c r="UEG35" s="65"/>
      <c r="UEH35" s="66"/>
      <c r="UEI35" s="66"/>
      <c r="UEJ35" s="67"/>
      <c r="UEK35" s="65"/>
      <c r="UEL35" s="66"/>
      <c r="UEM35" s="66"/>
      <c r="UEN35" s="67"/>
      <c r="UEO35" s="65"/>
      <c r="UEP35" s="66"/>
      <c r="UEQ35" s="66"/>
      <c r="UER35" s="67"/>
      <c r="UES35" s="65"/>
      <c r="UET35" s="66"/>
      <c r="UEU35" s="66"/>
      <c r="UEV35" s="67"/>
      <c r="UEW35" s="65"/>
      <c r="UEX35" s="66"/>
      <c r="UEY35" s="66"/>
      <c r="UEZ35" s="67"/>
      <c r="UFA35" s="65"/>
      <c r="UFB35" s="66"/>
      <c r="UFC35" s="66"/>
      <c r="UFD35" s="67"/>
      <c r="UFE35" s="65"/>
      <c r="UFF35" s="66"/>
      <c r="UFG35" s="66"/>
      <c r="UFH35" s="67"/>
      <c r="UFI35" s="65"/>
      <c r="UFJ35" s="66"/>
      <c r="UFK35" s="66"/>
      <c r="UFL35" s="67"/>
      <c r="UFM35" s="65"/>
      <c r="UFN35" s="66"/>
      <c r="UFO35" s="66"/>
      <c r="UFP35" s="67"/>
      <c r="UFQ35" s="65"/>
      <c r="UFR35" s="66"/>
      <c r="UFS35" s="66"/>
      <c r="UFT35" s="67"/>
      <c r="UFU35" s="65"/>
      <c r="UFV35" s="66"/>
      <c r="UFW35" s="66"/>
      <c r="UFX35" s="67"/>
      <c r="UFY35" s="65"/>
      <c r="UFZ35" s="66"/>
      <c r="UGA35" s="66"/>
      <c r="UGB35" s="67"/>
      <c r="UGC35" s="65"/>
      <c r="UGD35" s="66"/>
      <c r="UGE35" s="66"/>
      <c r="UGF35" s="67"/>
      <c r="UGG35" s="65"/>
      <c r="UGH35" s="66"/>
      <c r="UGI35" s="66"/>
      <c r="UGJ35" s="67"/>
      <c r="UGK35" s="65"/>
      <c r="UGL35" s="66"/>
      <c r="UGM35" s="66"/>
      <c r="UGN35" s="67"/>
      <c r="UGO35" s="65"/>
      <c r="UGP35" s="66"/>
      <c r="UGQ35" s="66"/>
      <c r="UGR35" s="67"/>
      <c r="UGS35" s="65"/>
      <c r="UGT35" s="66"/>
      <c r="UGU35" s="66"/>
      <c r="UGV35" s="67"/>
      <c r="UGW35" s="65"/>
      <c r="UGX35" s="66"/>
      <c r="UGY35" s="66"/>
      <c r="UGZ35" s="67"/>
      <c r="UHA35" s="65"/>
      <c r="UHB35" s="66"/>
      <c r="UHC35" s="66"/>
      <c r="UHD35" s="67"/>
      <c r="UHE35" s="65"/>
      <c r="UHF35" s="66"/>
      <c r="UHG35" s="66"/>
      <c r="UHH35" s="67"/>
      <c r="UHI35" s="65"/>
      <c r="UHJ35" s="66"/>
      <c r="UHK35" s="66"/>
      <c r="UHL35" s="67"/>
      <c r="UHM35" s="65"/>
      <c r="UHN35" s="66"/>
      <c r="UHO35" s="66"/>
      <c r="UHP35" s="67"/>
      <c r="UHQ35" s="65"/>
      <c r="UHR35" s="66"/>
      <c r="UHS35" s="66"/>
      <c r="UHT35" s="67"/>
      <c r="UHU35" s="65"/>
      <c r="UHV35" s="66"/>
      <c r="UHW35" s="66"/>
      <c r="UHX35" s="67"/>
      <c r="UHY35" s="65"/>
      <c r="UHZ35" s="66"/>
      <c r="UIA35" s="66"/>
      <c r="UIB35" s="67"/>
      <c r="UIC35" s="65"/>
      <c r="UID35" s="66"/>
      <c r="UIE35" s="66"/>
      <c r="UIF35" s="67"/>
      <c r="UIG35" s="65"/>
      <c r="UIH35" s="66"/>
      <c r="UII35" s="66"/>
      <c r="UIJ35" s="67"/>
      <c r="UIK35" s="65"/>
      <c r="UIL35" s="66"/>
      <c r="UIM35" s="66"/>
      <c r="UIN35" s="67"/>
      <c r="UIO35" s="65"/>
      <c r="UIP35" s="66"/>
      <c r="UIQ35" s="66"/>
      <c r="UIR35" s="67"/>
      <c r="UIS35" s="65"/>
      <c r="UIT35" s="66"/>
      <c r="UIU35" s="66"/>
      <c r="UIV35" s="67"/>
      <c r="UIW35" s="65"/>
      <c r="UIX35" s="66"/>
      <c r="UIY35" s="66"/>
      <c r="UIZ35" s="67"/>
      <c r="UJA35" s="65"/>
      <c r="UJB35" s="66"/>
      <c r="UJC35" s="66"/>
      <c r="UJD35" s="67"/>
      <c r="UJE35" s="65"/>
      <c r="UJF35" s="66"/>
      <c r="UJG35" s="66"/>
      <c r="UJH35" s="67"/>
      <c r="UJI35" s="65"/>
      <c r="UJJ35" s="66"/>
      <c r="UJK35" s="66"/>
      <c r="UJL35" s="67"/>
      <c r="UJM35" s="65"/>
      <c r="UJN35" s="66"/>
      <c r="UJO35" s="66"/>
      <c r="UJP35" s="67"/>
      <c r="UJQ35" s="65"/>
      <c r="UJR35" s="66"/>
      <c r="UJS35" s="66"/>
      <c r="UJT35" s="67"/>
      <c r="UJU35" s="65"/>
      <c r="UJV35" s="66"/>
      <c r="UJW35" s="66"/>
      <c r="UJX35" s="67"/>
      <c r="UJY35" s="65"/>
      <c r="UJZ35" s="66"/>
      <c r="UKA35" s="66"/>
      <c r="UKB35" s="67"/>
      <c r="UKC35" s="65"/>
      <c r="UKD35" s="66"/>
      <c r="UKE35" s="66"/>
      <c r="UKF35" s="67"/>
      <c r="UKG35" s="65"/>
      <c r="UKH35" s="66"/>
      <c r="UKI35" s="66"/>
      <c r="UKJ35" s="67"/>
      <c r="UKK35" s="65"/>
      <c r="UKL35" s="66"/>
      <c r="UKM35" s="66"/>
      <c r="UKN35" s="67"/>
      <c r="UKO35" s="65"/>
      <c r="UKP35" s="66"/>
      <c r="UKQ35" s="66"/>
      <c r="UKR35" s="67"/>
      <c r="UKS35" s="65"/>
      <c r="UKT35" s="66"/>
      <c r="UKU35" s="66"/>
      <c r="UKV35" s="67"/>
      <c r="UKW35" s="65"/>
      <c r="UKX35" s="66"/>
      <c r="UKY35" s="66"/>
      <c r="UKZ35" s="67"/>
      <c r="ULA35" s="65"/>
      <c r="ULB35" s="66"/>
      <c r="ULC35" s="66"/>
      <c r="ULD35" s="67"/>
      <c r="ULE35" s="65"/>
      <c r="ULF35" s="66"/>
      <c r="ULG35" s="66"/>
      <c r="ULH35" s="67"/>
      <c r="ULI35" s="65"/>
      <c r="ULJ35" s="66"/>
      <c r="ULK35" s="66"/>
      <c r="ULL35" s="67"/>
      <c r="ULM35" s="65"/>
      <c r="ULN35" s="66"/>
      <c r="ULO35" s="66"/>
      <c r="ULP35" s="67"/>
      <c r="ULQ35" s="65"/>
      <c r="ULR35" s="66"/>
      <c r="ULS35" s="66"/>
      <c r="ULT35" s="67"/>
      <c r="ULU35" s="65"/>
      <c r="ULV35" s="66"/>
      <c r="ULW35" s="66"/>
      <c r="ULX35" s="67"/>
      <c r="ULY35" s="65"/>
      <c r="ULZ35" s="66"/>
      <c r="UMA35" s="66"/>
      <c r="UMB35" s="67"/>
      <c r="UMC35" s="65"/>
      <c r="UMD35" s="66"/>
      <c r="UME35" s="66"/>
      <c r="UMF35" s="67"/>
      <c r="UMG35" s="65"/>
      <c r="UMH35" s="66"/>
      <c r="UMI35" s="66"/>
      <c r="UMJ35" s="67"/>
      <c r="UMK35" s="65"/>
      <c r="UML35" s="66"/>
      <c r="UMM35" s="66"/>
      <c r="UMN35" s="67"/>
      <c r="UMO35" s="65"/>
      <c r="UMP35" s="66"/>
      <c r="UMQ35" s="66"/>
      <c r="UMR35" s="67"/>
      <c r="UMS35" s="65"/>
      <c r="UMT35" s="66"/>
      <c r="UMU35" s="66"/>
      <c r="UMV35" s="67"/>
      <c r="UMW35" s="65"/>
      <c r="UMX35" s="66"/>
      <c r="UMY35" s="66"/>
      <c r="UMZ35" s="67"/>
      <c r="UNA35" s="65"/>
      <c r="UNB35" s="66"/>
      <c r="UNC35" s="66"/>
      <c r="UND35" s="67"/>
      <c r="UNE35" s="65"/>
      <c r="UNF35" s="66"/>
      <c r="UNG35" s="66"/>
      <c r="UNH35" s="67"/>
      <c r="UNI35" s="65"/>
      <c r="UNJ35" s="66"/>
      <c r="UNK35" s="66"/>
      <c r="UNL35" s="67"/>
      <c r="UNM35" s="65"/>
      <c r="UNN35" s="66"/>
      <c r="UNO35" s="66"/>
      <c r="UNP35" s="67"/>
      <c r="UNQ35" s="65"/>
      <c r="UNR35" s="66"/>
      <c r="UNS35" s="66"/>
      <c r="UNT35" s="67"/>
      <c r="UNU35" s="65"/>
      <c r="UNV35" s="66"/>
      <c r="UNW35" s="66"/>
      <c r="UNX35" s="67"/>
      <c r="UNY35" s="65"/>
      <c r="UNZ35" s="66"/>
      <c r="UOA35" s="66"/>
      <c r="UOB35" s="67"/>
      <c r="UOC35" s="65"/>
      <c r="UOD35" s="66"/>
      <c r="UOE35" s="66"/>
      <c r="UOF35" s="67"/>
      <c r="UOG35" s="65"/>
      <c r="UOH35" s="66"/>
      <c r="UOI35" s="66"/>
      <c r="UOJ35" s="67"/>
      <c r="UOK35" s="65"/>
      <c r="UOL35" s="66"/>
      <c r="UOM35" s="66"/>
      <c r="UON35" s="67"/>
      <c r="UOO35" s="65"/>
      <c r="UOP35" s="66"/>
      <c r="UOQ35" s="66"/>
      <c r="UOR35" s="67"/>
      <c r="UOS35" s="65"/>
      <c r="UOT35" s="66"/>
      <c r="UOU35" s="66"/>
      <c r="UOV35" s="67"/>
      <c r="UOW35" s="65"/>
      <c r="UOX35" s="66"/>
      <c r="UOY35" s="66"/>
      <c r="UOZ35" s="67"/>
      <c r="UPA35" s="65"/>
      <c r="UPB35" s="66"/>
      <c r="UPC35" s="66"/>
      <c r="UPD35" s="67"/>
      <c r="UPE35" s="65"/>
      <c r="UPF35" s="66"/>
      <c r="UPG35" s="66"/>
      <c r="UPH35" s="67"/>
      <c r="UPI35" s="65"/>
      <c r="UPJ35" s="66"/>
      <c r="UPK35" s="66"/>
      <c r="UPL35" s="67"/>
      <c r="UPM35" s="65"/>
      <c r="UPN35" s="66"/>
      <c r="UPO35" s="66"/>
      <c r="UPP35" s="67"/>
      <c r="UPQ35" s="65"/>
      <c r="UPR35" s="66"/>
      <c r="UPS35" s="66"/>
      <c r="UPT35" s="67"/>
      <c r="UPU35" s="65"/>
      <c r="UPV35" s="66"/>
      <c r="UPW35" s="66"/>
      <c r="UPX35" s="67"/>
      <c r="UPY35" s="65"/>
      <c r="UPZ35" s="66"/>
      <c r="UQA35" s="66"/>
      <c r="UQB35" s="67"/>
      <c r="UQC35" s="65"/>
      <c r="UQD35" s="66"/>
      <c r="UQE35" s="66"/>
      <c r="UQF35" s="67"/>
      <c r="UQG35" s="65"/>
      <c r="UQH35" s="66"/>
      <c r="UQI35" s="66"/>
      <c r="UQJ35" s="67"/>
      <c r="UQK35" s="65"/>
      <c r="UQL35" s="66"/>
      <c r="UQM35" s="66"/>
      <c r="UQN35" s="67"/>
      <c r="UQO35" s="65"/>
      <c r="UQP35" s="66"/>
      <c r="UQQ35" s="66"/>
      <c r="UQR35" s="67"/>
      <c r="UQS35" s="65"/>
      <c r="UQT35" s="66"/>
      <c r="UQU35" s="66"/>
      <c r="UQV35" s="67"/>
      <c r="UQW35" s="65"/>
      <c r="UQX35" s="66"/>
      <c r="UQY35" s="66"/>
      <c r="UQZ35" s="67"/>
      <c r="URA35" s="65"/>
      <c r="URB35" s="66"/>
      <c r="URC35" s="66"/>
      <c r="URD35" s="67"/>
      <c r="URE35" s="65"/>
      <c r="URF35" s="66"/>
      <c r="URG35" s="66"/>
      <c r="URH35" s="67"/>
      <c r="URI35" s="65"/>
      <c r="URJ35" s="66"/>
      <c r="URK35" s="66"/>
      <c r="URL35" s="67"/>
      <c r="URM35" s="65"/>
      <c r="URN35" s="66"/>
      <c r="URO35" s="66"/>
      <c r="URP35" s="67"/>
      <c r="URQ35" s="65"/>
      <c r="URR35" s="66"/>
      <c r="URS35" s="66"/>
      <c r="URT35" s="67"/>
      <c r="URU35" s="65"/>
      <c r="URV35" s="66"/>
      <c r="URW35" s="66"/>
      <c r="URX35" s="67"/>
      <c r="URY35" s="65"/>
      <c r="URZ35" s="66"/>
      <c r="USA35" s="66"/>
      <c r="USB35" s="67"/>
      <c r="USC35" s="65"/>
      <c r="USD35" s="66"/>
      <c r="USE35" s="66"/>
      <c r="USF35" s="67"/>
      <c r="USG35" s="65"/>
      <c r="USH35" s="66"/>
      <c r="USI35" s="66"/>
      <c r="USJ35" s="67"/>
      <c r="USK35" s="65"/>
      <c r="USL35" s="66"/>
      <c r="USM35" s="66"/>
      <c r="USN35" s="67"/>
      <c r="USO35" s="65"/>
      <c r="USP35" s="66"/>
      <c r="USQ35" s="66"/>
      <c r="USR35" s="67"/>
      <c r="USS35" s="65"/>
      <c r="UST35" s="66"/>
      <c r="USU35" s="66"/>
      <c r="USV35" s="67"/>
      <c r="USW35" s="65"/>
      <c r="USX35" s="66"/>
      <c r="USY35" s="66"/>
      <c r="USZ35" s="67"/>
      <c r="UTA35" s="65"/>
      <c r="UTB35" s="66"/>
      <c r="UTC35" s="66"/>
      <c r="UTD35" s="67"/>
      <c r="UTE35" s="65"/>
      <c r="UTF35" s="66"/>
      <c r="UTG35" s="66"/>
      <c r="UTH35" s="67"/>
      <c r="UTI35" s="65"/>
      <c r="UTJ35" s="66"/>
      <c r="UTK35" s="66"/>
      <c r="UTL35" s="67"/>
      <c r="UTM35" s="65"/>
      <c r="UTN35" s="66"/>
      <c r="UTO35" s="66"/>
      <c r="UTP35" s="67"/>
      <c r="UTQ35" s="65"/>
      <c r="UTR35" s="66"/>
      <c r="UTS35" s="66"/>
      <c r="UTT35" s="67"/>
      <c r="UTU35" s="65"/>
      <c r="UTV35" s="66"/>
      <c r="UTW35" s="66"/>
      <c r="UTX35" s="67"/>
      <c r="UTY35" s="65"/>
      <c r="UTZ35" s="66"/>
      <c r="UUA35" s="66"/>
      <c r="UUB35" s="67"/>
      <c r="UUC35" s="65"/>
      <c r="UUD35" s="66"/>
      <c r="UUE35" s="66"/>
      <c r="UUF35" s="67"/>
      <c r="UUG35" s="65"/>
      <c r="UUH35" s="66"/>
      <c r="UUI35" s="66"/>
      <c r="UUJ35" s="67"/>
      <c r="UUK35" s="65"/>
      <c r="UUL35" s="66"/>
      <c r="UUM35" s="66"/>
      <c r="UUN35" s="67"/>
      <c r="UUO35" s="65"/>
      <c r="UUP35" s="66"/>
      <c r="UUQ35" s="66"/>
      <c r="UUR35" s="67"/>
      <c r="UUS35" s="65"/>
      <c r="UUT35" s="66"/>
      <c r="UUU35" s="66"/>
      <c r="UUV35" s="67"/>
      <c r="UUW35" s="65"/>
      <c r="UUX35" s="66"/>
      <c r="UUY35" s="66"/>
      <c r="UUZ35" s="67"/>
      <c r="UVA35" s="65"/>
      <c r="UVB35" s="66"/>
      <c r="UVC35" s="66"/>
      <c r="UVD35" s="67"/>
      <c r="UVE35" s="65"/>
      <c r="UVF35" s="66"/>
      <c r="UVG35" s="66"/>
      <c r="UVH35" s="67"/>
      <c r="UVI35" s="65"/>
      <c r="UVJ35" s="66"/>
      <c r="UVK35" s="66"/>
      <c r="UVL35" s="67"/>
      <c r="UVM35" s="65"/>
      <c r="UVN35" s="66"/>
      <c r="UVO35" s="66"/>
      <c r="UVP35" s="67"/>
      <c r="UVQ35" s="65"/>
      <c r="UVR35" s="66"/>
      <c r="UVS35" s="66"/>
      <c r="UVT35" s="67"/>
      <c r="UVU35" s="65"/>
      <c r="UVV35" s="66"/>
      <c r="UVW35" s="66"/>
      <c r="UVX35" s="67"/>
      <c r="UVY35" s="65"/>
      <c r="UVZ35" s="66"/>
      <c r="UWA35" s="66"/>
      <c r="UWB35" s="67"/>
      <c r="UWC35" s="65"/>
      <c r="UWD35" s="66"/>
      <c r="UWE35" s="66"/>
      <c r="UWF35" s="67"/>
      <c r="UWG35" s="65"/>
      <c r="UWH35" s="66"/>
      <c r="UWI35" s="66"/>
      <c r="UWJ35" s="67"/>
      <c r="UWK35" s="65"/>
      <c r="UWL35" s="66"/>
      <c r="UWM35" s="66"/>
      <c r="UWN35" s="67"/>
      <c r="UWO35" s="65"/>
      <c r="UWP35" s="66"/>
      <c r="UWQ35" s="66"/>
      <c r="UWR35" s="67"/>
      <c r="UWS35" s="65"/>
      <c r="UWT35" s="66"/>
      <c r="UWU35" s="66"/>
      <c r="UWV35" s="67"/>
      <c r="UWW35" s="65"/>
      <c r="UWX35" s="66"/>
      <c r="UWY35" s="66"/>
      <c r="UWZ35" s="67"/>
      <c r="UXA35" s="65"/>
      <c r="UXB35" s="66"/>
      <c r="UXC35" s="66"/>
      <c r="UXD35" s="67"/>
      <c r="UXE35" s="65"/>
      <c r="UXF35" s="66"/>
      <c r="UXG35" s="66"/>
      <c r="UXH35" s="67"/>
      <c r="UXI35" s="65"/>
      <c r="UXJ35" s="66"/>
      <c r="UXK35" s="66"/>
      <c r="UXL35" s="67"/>
      <c r="UXM35" s="65"/>
      <c r="UXN35" s="66"/>
      <c r="UXO35" s="66"/>
      <c r="UXP35" s="67"/>
      <c r="UXQ35" s="65"/>
      <c r="UXR35" s="66"/>
      <c r="UXS35" s="66"/>
      <c r="UXT35" s="67"/>
      <c r="UXU35" s="65"/>
      <c r="UXV35" s="66"/>
      <c r="UXW35" s="66"/>
      <c r="UXX35" s="67"/>
      <c r="UXY35" s="65"/>
      <c r="UXZ35" s="66"/>
      <c r="UYA35" s="66"/>
      <c r="UYB35" s="67"/>
      <c r="UYC35" s="65"/>
      <c r="UYD35" s="66"/>
      <c r="UYE35" s="66"/>
      <c r="UYF35" s="67"/>
      <c r="UYG35" s="65"/>
      <c r="UYH35" s="66"/>
      <c r="UYI35" s="66"/>
      <c r="UYJ35" s="67"/>
      <c r="UYK35" s="65"/>
      <c r="UYL35" s="66"/>
      <c r="UYM35" s="66"/>
      <c r="UYN35" s="67"/>
      <c r="UYO35" s="65"/>
      <c r="UYP35" s="66"/>
      <c r="UYQ35" s="66"/>
      <c r="UYR35" s="67"/>
      <c r="UYS35" s="65"/>
      <c r="UYT35" s="66"/>
      <c r="UYU35" s="66"/>
      <c r="UYV35" s="67"/>
      <c r="UYW35" s="65"/>
      <c r="UYX35" s="66"/>
      <c r="UYY35" s="66"/>
      <c r="UYZ35" s="67"/>
      <c r="UZA35" s="65"/>
      <c r="UZB35" s="66"/>
      <c r="UZC35" s="66"/>
      <c r="UZD35" s="67"/>
      <c r="UZE35" s="65"/>
      <c r="UZF35" s="66"/>
      <c r="UZG35" s="66"/>
      <c r="UZH35" s="67"/>
      <c r="UZI35" s="65"/>
      <c r="UZJ35" s="66"/>
      <c r="UZK35" s="66"/>
      <c r="UZL35" s="67"/>
      <c r="UZM35" s="65"/>
      <c r="UZN35" s="66"/>
      <c r="UZO35" s="66"/>
      <c r="UZP35" s="67"/>
      <c r="UZQ35" s="65"/>
      <c r="UZR35" s="66"/>
      <c r="UZS35" s="66"/>
      <c r="UZT35" s="67"/>
      <c r="UZU35" s="65"/>
      <c r="UZV35" s="66"/>
      <c r="UZW35" s="66"/>
      <c r="UZX35" s="67"/>
      <c r="UZY35" s="65"/>
      <c r="UZZ35" s="66"/>
      <c r="VAA35" s="66"/>
      <c r="VAB35" s="67"/>
      <c r="VAC35" s="65"/>
      <c r="VAD35" s="66"/>
      <c r="VAE35" s="66"/>
      <c r="VAF35" s="67"/>
      <c r="VAG35" s="65"/>
      <c r="VAH35" s="66"/>
      <c r="VAI35" s="66"/>
      <c r="VAJ35" s="67"/>
      <c r="VAK35" s="65"/>
      <c r="VAL35" s="66"/>
      <c r="VAM35" s="66"/>
      <c r="VAN35" s="67"/>
      <c r="VAO35" s="65"/>
      <c r="VAP35" s="66"/>
      <c r="VAQ35" s="66"/>
      <c r="VAR35" s="67"/>
      <c r="VAS35" s="65"/>
      <c r="VAT35" s="66"/>
      <c r="VAU35" s="66"/>
      <c r="VAV35" s="67"/>
      <c r="VAW35" s="65"/>
      <c r="VAX35" s="66"/>
      <c r="VAY35" s="66"/>
      <c r="VAZ35" s="67"/>
      <c r="VBA35" s="65"/>
      <c r="VBB35" s="66"/>
      <c r="VBC35" s="66"/>
      <c r="VBD35" s="67"/>
      <c r="VBE35" s="65"/>
      <c r="VBF35" s="66"/>
      <c r="VBG35" s="66"/>
      <c r="VBH35" s="67"/>
      <c r="VBI35" s="65"/>
      <c r="VBJ35" s="66"/>
      <c r="VBK35" s="66"/>
      <c r="VBL35" s="67"/>
      <c r="VBM35" s="65"/>
      <c r="VBN35" s="66"/>
      <c r="VBO35" s="66"/>
      <c r="VBP35" s="67"/>
      <c r="VBQ35" s="65"/>
      <c r="VBR35" s="66"/>
      <c r="VBS35" s="66"/>
      <c r="VBT35" s="67"/>
      <c r="VBU35" s="65"/>
      <c r="VBV35" s="66"/>
      <c r="VBW35" s="66"/>
      <c r="VBX35" s="67"/>
      <c r="VBY35" s="65"/>
      <c r="VBZ35" s="66"/>
      <c r="VCA35" s="66"/>
      <c r="VCB35" s="67"/>
      <c r="VCC35" s="65"/>
      <c r="VCD35" s="66"/>
      <c r="VCE35" s="66"/>
      <c r="VCF35" s="67"/>
      <c r="VCG35" s="65"/>
      <c r="VCH35" s="66"/>
      <c r="VCI35" s="66"/>
      <c r="VCJ35" s="67"/>
      <c r="VCK35" s="65"/>
      <c r="VCL35" s="66"/>
      <c r="VCM35" s="66"/>
      <c r="VCN35" s="67"/>
      <c r="VCO35" s="65"/>
      <c r="VCP35" s="66"/>
      <c r="VCQ35" s="66"/>
      <c r="VCR35" s="67"/>
      <c r="VCS35" s="65"/>
      <c r="VCT35" s="66"/>
      <c r="VCU35" s="66"/>
      <c r="VCV35" s="67"/>
      <c r="VCW35" s="65"/>
      <c r="VCX35" s="66"/>
      <c r="VCY35" s="66"/>
      <c r="VCZ35" s="67"/>
      <c r="VDA35" s="65"/>
      <c r="VDB35" s="66"/>
      <c r="VDC35" s="66"/>
      <c r="VDD35" s="67"/>
      <c r="VDE35" s="65"/>
      <c r="VDF35" s="66"/>
      <c r="VDG35" s="66"/>
      <c r="VDH35" s="67"/>
      <c r="VDI35" s="65"/>
      <c r="VDJ35" s="66"/>
      <c r="VDK35" s="66"/>
      <c r="VDL35" s="67"/>
      <c r="VDM35" s="65"/>
      <c r="VDN35" s="66"/>
      <c r="VDO35" s="66"/>
      <c r="VDP35" s="67"/>
      <c r="VDQ35" s="65"/>
      <c r="VDR35" s="66"/>
      <c r="VDS35" s="66"/>
      <c r="VDT35" s="67"/>
      <c r="VDU35" s="65"/>
      <c r="VDV35" s="66"/>
      <c r="VDW35" s="66"/>
      <c r="VDX35" s="67"/>
      <c r="VDY35" s="65"/>
      <c r="VDZ35" s="66"/>
      <c r="VEA35" s="66"/>
      <c r="VEB35" s="67"/>
      <c r="VEC35" s="65"/>
      <c r="VED35" s="66"/>
      <c r="VEE35" s="66"/>
      <c r="VEF35" s="67"/>
      <c r="VEG35" s="65"/>
      <c r="VEH35" s="66"/>
      <c r="VEI35" s="66"/>
      <c r="VEJ35" s="67"/>
      <c r="VEK35" s="65"/>
      <c r="VEL35" s="66"/>
      <c r="VEM35" s="66"/>
      <c r="VEN35" s="67"/>
      <c r="VEO35" s="65"/>
      <c r="VEP35" s="66"/>
      <c r="VEQ35" s="66"/>
      <c r="VER35" s="67"/>
      <c r="VES35" s="65"/>
      <c r="VET35" s="66"/>
      <c r="VEU35" s="66"/>
      <c r="VEV35" s="67"/>
      <c r="VEW35" s="65"/>
      <c r="VEX35" s="66"/>
      <c r="VEY35" s="66"/>
      <c r="VEZ35" s="67"/>
      <c r="VFA35" s="65"/>
      <c r="VFB35" s="66"/>
      <c r="VFC35" s="66"/>
      <c r="VFD35" s="67"/>
      <c r="VFE35" s="65"/>
      <c r="VFF35" s="66"/>
      <c r="VFG35" s="66"/>
      <c r="VFH35" s="67"/>
      <c r="VFI35" s="65"/>
      <c r="VFJ35" s="66"/>
      <c r="VFK35" s="66"/>
      <c r="VFL35" s="67"/>
      <c r="VFM35" s="65"/>
      <c r="VFN35" s="66"/>
      <c r="VFO35" s="66"/>
      <c r="VFP35" s="67"/>
      <c r="VFQ35" s="65"/>
      <c r="VFR35" s="66"/>
      <c r="VFS35" s="66"/>
      <c r="VFT35" s="67"/>
      <c r="VFU35" s="65"/>
      <c r="VFV35" s="66"/>
      <c r="VFW35" s="66"/>
      <c r="VFX35" s="67"/>
      <c r="VFY35" s="65"/>
      <c r="VFZ35" s="66"/>
      <c r="VGA35" s="66"/>
      <c r="VGB35" s="67"/>
      <c r="VGC35" s="65"/>
      <c r="VGD35" s="66"/>
      <c r="VGE35" s="66"/>
      <c r="VGF35" s="67"/>
      <c r="VGG35" s="65"/>
      <c r="VGH35" s="66"/>
      <c r="VGI35" s="66"/>
      <c r="VGJ35" s="67"/>
      <c r="VGK35" s="65"/>
      <c r="VGL35" s="66"/>
      <c r="VGM35" s="66"/>
      <c r="VGN35" s="67"/>
      <c r="VGO35" s="65"/>
      <c r="VGP35" s="66"/>
      <c r="VGQ35" s="66"/>
      <c r="VGR35" s="67"/>
      <c r="VGS35" s="65"/>
      <c r="VGT35" s="66"/>
      <c r="VGU35" s="66"/>
      <c r="VGV35" s="67"/>
      <c r="VGW35" s="65"/>
      <c r="VGX35" s="66"/>
      <c r="VGY35" s="66"/>
      <c r="VGZ35" s="67"/>
      <c r="VHA35" s="65"/>
      <c r="VHB35" s="66"/>
      <c r="VHC35" s="66"/>
      <c r="VHD35" s="67"/>
      <c r="VHE35" s="65"/>
      <c r="VHF35" s="66"/>
      <c r="VHG35" s="66"/>
      <c r="VHH35" s="67"/>
      <c r="VHI35" s="65"/>
      <c r="VHJ35" s="66"/>
      <c r="VHK35" s="66"/>
      <c r="VHL35" s="67"/>
      <c r="VHM35" s="65"/>
      <c r="VHN35" s="66"/>
      <c r="VHO35" s="66"/>
      <c r="VHP35" s="67"/>
      <c r="VHQ35" s="65"/>
      <c r="VHR35" s="66"/>
      <c r="VHS35" s="66"/>
      <c r="VHT35" s="67"/>
      <c r="VHU35" s="65"/>
      <c r="VHV35" s="66"/>
      <c r="VHW35" s="66"/>
      <c r="VHX35" s="67"/>
      <c r="VHY35" s="65"/>
      <c r="VHZ35" s="66"/>
      <c r="VIA35" s="66"/>
      <c r="VIB35" s="67"/>
      <c r="VIC35" s="65"/>
      <c r="VID35" s="66"/>
      <c r="VIE35" s="66"/>
      <c r="VIF35" s="67"/>
      <c r="VIG35" s="65"/>
      <c r="VIH35" s="66"/>
      <c r="VII35" s="66"/>
      <c r="VIJ35" s="67"/>
      <c r="VIK35" s="65"/>
      <c r="VIL35" s="66"/>
      <c r="VIM35" s="66"/>
      <c r="VIN35" s="67"/>
      <c r="VIO35" s="65"/>
      <c r="VIP35" s="66"/>
      <c r="VIQ35" s="66"/>
      <c r="VIR35" s="67"/>
      <c r="VIS35" s="65"/>
      <c r="VIT35" s="66"/>
      <c r="VIU35" s="66"/>
      <c r="VIV35" s="67"/>
      <c r="VIW35" s="65"/>
      <c r="VIX35" s="66"/>
      <c r="VIY35" s="66"/>
      <c r="VIZ35" s="67"/>
      <c r="VJA35" s="65"/>
      <c r="VJB35" s="66"/>
      <c r="VJC35" s="66"/>
      <c r="VJD35" s="67"/>
      <c r="VJE35" s="65"/>
      <c r="VJF35" s="66"/>
      <c r="VJG35" s="66"/>
      <c r="VJH35" s="67"/>
      <c r="VJI35" s="65"/>
      <c r="VJJ35" s="66"/>
      <c r="VJK35" s="66"/>
      <c r="VJL35" s="67"/>
      <c r="VJM35" s="65"/>
      <c r="VJN35" s="66"/>
      <c r="VJO35" s="66"/>
      <c r="VJP35" s="67"/>
      <c r="VJQ35" s="65"/>
      <c r="VJR35" s="66"/>
      <c r="VJS35" s="66"/>
      <c r="VJT35" s="67"/>
      <c r="VJU35" s="65"/>
      <c r="VJV35" s="66"/>
      <c r="VJW35" s="66"/>
      <c r="VJX35" s="67"/>
      <c r="VJY35" s="65"/>
      <c r="VJZ35" s="66"/>
      <c r="VKA35" s="66"/>
      <c r="VKB35" s="67"/>
      <c r="VKC35" s="65"/>
      <c r="VKD35" s="66"/>
      <c r="VKE35" s="66"/>
      <c r="VKF35" s="67"/>
      <c r="VKG35" s="65"/>
      <c r="VKH35" s="66"/>
      <c r="VKI35" s="66"/>
      <c r="VKJ35" s="67"/>
      <c r="VKK35" s="65"/>
      <c r="VKL35" s="66"/>
      <c r="VKM35" s="66"/>
      <c r="VKN35" s="67"/>
      <c r="VKO35" s="65"/>
      <c r="VKP35" s="66"/>
      <c r="VKQ35" s="66"/>
      <c r="VKR35" s="67"/>
      <c r="VKS35" s="65"/>
      <c r="VKT35" s="66"/>
      <c r="VKU35" s="66"/>
      <c r="VKV35" s="67"/>
      <c r="VKW35" s="65"/>
      <c r="VKX35" s="66"/>
      <c r="VKY35" s="66"/>
      <c r="VKZ35" s="67"/>
      <c r="VLA35" s="65"/>
      <c r="VLB35" s="66"/>
      <c r="VLC35" s="66"/>
      <c r="VLD35" s="67"/>
      <c r="VLE35" s="65"/>
      <c r="VLF35" s="66"/>
      <c r="VLG35" s="66"/>
      <c r="VLH35" s="67"/>
      <c r="VLI35" s="65"/>
      <c r="VLJ35" s="66"/>
      <c r="VLK35" s="66"/>
      <c r="VLL35" s="67"/>
      <c r="VLM35" s="65"/>
      <c r="VLN35" s="66"/>
      <c r="VLO35" s="66"/>
      <c r="VLP35" s="67"/>
      <c r="VLQ35" s="65"/>
      <c r="VLR35" s="66"/>
      <c r="VLS35" s="66"/>
      <c r="VLT35" s="67"/>
      <c r="VLU35" s="65"/>
      <c r="VLV35" s="66"/>
      <c r="VLW35" s="66"/>
      <c r="VLX35" s="67"/>
      <c r="VLY35" s="65"/>
      <c r="VLZ35" s="66"/>
      <c r="VMA35" s="66"/>
      <c r="VMB35" s="67"/>
      <c r="VMC35" s="65"/>
      <c r="VMD35" s="66"/>
      <c r="VME35" s="66"/>
      <c r="VMF35" s="67"/>
      <c r="VMG35" s="65"/>
      <c r="VMH35" s="66"/>
      <c r="VMI35" s="66"/>
      <c r="VMJ35" s="67"/>
      <c r="VMK35" s="65"/>
      <c r="VML35" s="66"/>
      <c r="VMM35" s="66"/>
      <c r="VMN35" s="67"/>
      <c r="VMO35" s="65"/>
      <c r="VMP35" s="66"/>
      <c r="VMQ35" s="66"/>
      <c r="VMR35" s="67"/>
      <c r="VMS35" s="65"/>
      <c r="VMT35" s="66"/>
      <c r="VMU35" s="66"/>
      <c r="VMV35" s="67"/>
      <c r="VMW35" s="65"/>
      <c r="VMX35" s="66"/>
      <c r="VMY35" s="66"/>
      <c r="VMZ35" s="67"/>
      <c r="VNA35" s="65"/>
      <c r="VNB35" s="66"/>
      <c r="VNC35" s="66"/>
      <c r="VND35" s="67"/>
      <c r="VNE35" s="65"/>
      <c r="VNF35" s="66"/>
      <c r="VNG35" s="66"/>
      <c r="VNH35" s="67"/>
      <c r="VNI35" s="65"/>
      <c r="VNJ35" s="66"/>
      <c r="VNK35" s="66"/>
      <c r="VNL35" s="67"/>
      <c r="VNM35" s="65"/>
      <c r="VNN35" s="66"/>
      <c r="VNO35" s="66"/>
      <c r="VNP35" s="67"/>
      <c r="VNQ35" s="65"/>
      <c r="VNR35" s="66"/>
      <c r="VNS35" s="66"/>
      <c r="VNT35" s="67"/>
      <c r="VNU35" s="65"/>
      <c r="VNV35" s="66"/>
      <c r="VNW35" s="66"/>
      <c r="VNX35" s="67"/>
      <c r="VNY35" s="65"/>
      <c r="VNZ35" s="66"/>
      <c r="VOA35" s="66"/>
      <c r="VOB35" s="67"/>
      <c r="VOC35" s="65"/>
      <c r="VOD35" s="66"/>
      <c r="VOE35" s="66"/>
      <c r="VOF35" s="67"/>
      <c r="VOG35" s="65"/>
      <c r="VOH35" s="66"/>
      <c r="VOI35" s="66"/>
      <c r="VOJ35" s="67"/>
      <c r="VOK35" s="65"/>
      <c r="VOL35" s="66"/>
      <c r="VOM35" s="66"/>
      <c r="VON35" s="67"/>
      <c r="VOO35" s="65"/>
      <c r="VOP35" s="66"/>
      <c r="VOQ35" s="66"/>
      <c r="VOR35" s="67"/>
      <c r="VOS35" s="65"/>
      <c r="VOT35" s="66"/>
      <c r="VOU35" s="66"/>
      <c r="VOV35" s="67"/>
      <c r="VOW35" s="65"/>
      <c r="VOX35" s="66"/>
      <c r="VOY35" s="66"/>
      <c r="VOZ35" s="67"/>
      <c r="VPA35" s="65"/>
      <c r="VPB35" s="66"/>
      <c r="VPC35" s="66"/>
      <c r="VPD35" s="67"/>
      <c r="VPE35" s="65"/>
      <c r="VPF35" s="66"/>
      <c r="VPG35" s="66"/>
      <c r="VPH35" s="67"/>
      <c r="VPI35" s="65"/>
      <c r="VPJ35" s="66"/>
      <c r="VPK35" s="66"/>
      <c r="VPL35" s="67"/>
      <c r="VPM35" s="65"/>
      <c r="VPN35" s="66"/>
      <c r="VPO35" s="66"/>
      <c r="VPP35" s="67"/>
      <c r="VPQ35" s="65"/>
      <c r="VPR35" s="66"/>
      <c r="VPS35" s="66"/>
      <c r="VPT35" s="67"/>
      <c r="VPU35" s="65"/>
      <c r="VPV35" s="66"/>
      <c r="VPW35" s="66"/>
      <c r="VPX35" s="67"/>
      <c r="VPY35" s="65"/>
      <c r="VPZ35" s="66"/>
      <c r="VQA35" s="66"/>
      <c r="VQB35" s="67"/>
      <c r="VQC35" s="65"/>
      <c r="VQD35" s="66"/>
      <c r="VQE35" s="66"/>
      <c r="VQF35" s="67"/>
      <c r="VQG35" s="65"/>
      <c r="VQH35" s="66"/>
      <c r="VQI35" s="66"/>
      <c r="VQJ35" s="67"/>
      <c r="VQK35" s="65"/>
      <c r="VQL35" s="66"/>
      <c r="VQM35" s="66"/>
      <c r="VQN35" s="67"/>
      <c r="VQO35" s="65"/>
      <c r="VQP35" s="66"/>
      <c r="VQQ35" s="66"/>
      <c r="VQR35" s="67"/>
      <c r="VQS35" s="65"/>
      <c r="VQT35" s="66"/>
      <c r="VQU35" s="66"/>
      <c r="VQV35" s="67"/>
      <c r="VQW35" s="65"/>
      <c r="VQX35" s="66"/>
      <c r="VQY35" s="66"/>
      <c r="VQZ35" s="67"/>
      <c r="VRA35" s="65"/>
      <c r="VRB35" s="66"/>
      <c r="VRC35" s="66"/>
      <c r="VRD35" s="67"/>
      <c r="VRE35" s="65"/>
      <c r="VRF35" s="66"/>
      <c r="VRG35" s="66"/>
      <c r="VRH35" s="67"/>
      <c r="VRI35" s="65"/>
      <c r="VRJ35" s="66"/>
      <c r="VRK35" s="66"/>
      <c r="VRL35" s="67"/>
      <c r="VRM35" s="65"/>
      <c r="VRN35" s="66"/>
      <c r="VRO35" s="66"/>
      <c r="VRP35" s="67"/>
      <c r="VRQ35" s="65"/>
      <c r="VRR35" s="66"/>
      <c r="VRS35" s="66"/>
      <c r="VRT35" s="67"/>
      <c r="VRU35" s="65"/>
      <c r="VRV35" s="66"/>
      <c r="VRW35" s="66"/>
      <c r="VRX35" s="67"/>
      <c r="VRY35" s="65"/>
      <c r="VRZ35" s="66"/>
      <c r="VSA35" s="66"/>
      <c r="VSB35" s="67"/>
      <c r="VSC35" s="65"/>
      <c r="VSD35" s="66"/>
      <c r="VSE35" s="66"/>
      <c r="VSF35" s="67"/>
      <c r="VSG35" s="65"/>
      <c r="VSH35" s="66"/>
      <c r="VSI35" s="66"/>
      <c r="VSJ35" s="67"/>
      <c r="VSK35" s="65"/>
      <c r="VSL35" s="66"/>
      <c r="VSM35" s="66"/>
      <c r="VSN35" s="67"/>
      <c r="VSO35" s="65"/>
      <c r="VSP35" s="66"/>
      <c r="VSQ35" s="66"/>
      <c r="VSR35" s="67"/>
      <c r="VSS35" s="65"/>
      <c r="VST35" s="66"/>
      <c r="VSU35" s="66"/>
      <c r="VSV35" s="67"/>
      <c r="VSW35" s="65"/>
      <c r="VSX35" s="66"/>
      <c r="VSY35" s="66"/>
      <c r="VSZ35" s="67"/>
      <c r="VTA35" s="65"/>
      <c r="VTB35" s="66"/>
      <c r="VTC35" s="66"/>
      <c r="VTD35" s="67"/>
      <c r="VTE35" s="65"/>
      <c r="VTF35" s="66"/>
      <c r="VTG35" s="66"/>
      <c r="VTH35" s="67"/>
      <c r="VTI35" s="65"/>
      <c r="VTJ35" s="66"/>
      <c r="VTK35" s="66"/>
      <c r="VTL35" s="67"/>
      <c r="VTM35" s="65"/>
      <c r="VTN35" s="66"/>
      <c r="VTO35" s="66"/>
      <c r="VTP35" s="67"/>
      <c r="VTQ35" s="65"/>
      <c r="VTR35" s="66"/>
      <c r="VTS35" s="66"/>
      <c r="VTT35" s="67"/>
      <c r="VTU35" s="65"/>
      <c r="VTV35" s="66"/>
      <c r="VTW35" s="66"/>
      <c r="VTX35" s="67"/>
      <c r="VTY35" s="65"/>
      <c r="VTZ35" s="66"/>
      <c r="VUA35" s="66"/>
      <c r="VUB35" s="67"/>
      <c r="VUC35" s="65"/>
      <c r="VUD35" s="66"/>
      <c r="VUE35" s="66"/>
      <c r="VUF35" s="67"/>
      <c r="VUG35" s="65"/>
      <c r="VUH35" s="66"/>
      <c r="VUI35" s="66"/>
      <c r="VUJ35" s="67"/>
      <c r="VUK35" s="65"/>
      <c r="VUL35" s="66"/>
      <c r="VUM35" s="66"/>
      <c r="VUN35" s="67"/>
      <c r="VUO35" s="65"/>
      <c r="VUP35" s="66"/>
      <c r="VUQ35" s="66"/>
      <c r="VUR35" s="67"/>
      <c r="VUS35" s="65"/>
      <c r="VUT35" s="66"/>
      <c r="VUU35" s="66"/>
      <c r="VUV35" s="67"/>
      <c r="VUW35" s="65"/>
      <c r="VUX35" s="66"/>
      <c r="VUY35" s="66"/>
      <c r="VUZ35" s="67"/>
      <c r="VVA35" s="65"/>
      <c r="VVB35" s="66"/>
      <c r="VVC35" s="66"/>
      <c r="VVD35" s="67"/>
      <c r="VVE35" s="65"/>
      <c r="VVF35" s="66"/>
      <c r="VVG35" s="66"/>
      <c r="VVH35" s="67"/>
      <c r="VVI35" s="65"/>
      <c r="VVJ35" s="66"/>
      <c r="VVK35" s="66"/>
      <c r="VVL35" s="67"/>
      <c r="VVM35" s="65"/>
      <c r="VVN35" s="66"/>
      <c r="VVO35" s="66"/>
      <c r="VVP35" s="67"/>
      <c r="VVQ35" s="65"/>
      <c r="VVR35" s="66"/>
      <c r="VVS35" s="66"/>
      <c r="VVT35" s="67"/>
      <c r="VVU35" s="65"/>
      <c r="VVV35" s="66"/>
      <c r="VVW35" s="66"/>
      <c r="VVX35" s="67"/>
      <c r="VVY35" s="65"/>
      <c r="VVZ35" s="66"/>
      <c r="VWA35" s="66"/>
      <c r="VWB35" s="67"/>
      <c r="VWC35" s="65"/>
      <c r="VWD35" s="66"/>
      <c r="VWE35" s="66"/>
      <c r="VWF35" s="67"/>
      <c r="VWG35" s="65"/>
      <c r="VWH35" s="66"/>
      <c r="VWI35" s="66"/>
      <c r="VWJ35" s="67"/>
      <c r="VWK35" s="65"/>
      <c r="VWL35" s="66"/>
      <c r="VWM35" s="66"/>
      <c r="VWN35" s="67"/>
      <c r="VWO35" s="65"/>
      <c r="VWP35" s="66"/>
      <c r="VWQ35" s="66"/>
      <c r="VWR35" s="67"/>
      <c r="VWS35" s="65"/>
      <c r="VWT35" s="66"/>
      <c r="VWU35" s="66"/>
      <c r="VWV35" s="67"/>
      <c r="VWW35" s="65"/>
      <c r="VWX35" s="66"/>
      <c r="VWY35" s="66"/>
      <c r="VWZ35" s="67"/>
      <c r="VXA35" s="65"/>
      <c r="VXB35" s="66"/>
      <c r="VXC35" s="66"/>
      <c r="VXD35" s="67"/>
      <c r="VXE35" s="65"/>
      <c r="VXF35" s="66"/>
      <c r="VXG35" s="66"/>
      <c r="VXH35" s="67"/>
      <c r="VXI35" s="65"/>
      <c r="VXJ35" s="66"/>
      <c r="VXK35" s="66"/>
      <c r="VXL35" s="67"/>
      <c r="VXM35" s="65"/>
      <c r="VXN35" s="66"/>
      <c r="VXO35" s="66"/>
      <c r="VXP35" s="67"/>
      <c r="VXQ35" s="65"/>
      <c r="VXR35" s="66"/>
      <c r="VXS35" s="66"/>
      <c r="VXT35" s="67"/>
      <c r="VXU35" s="65"/>
      <c r="VXV35" s="66"/>
      <c r="VXW35" s="66"/>
      <c r="VXX35" s="67"/>
      <c r="VXY35" s="65"/>
      <c r="VXZ35" s="66"/>
      <c r="VYA35" s="66"/>
      <c r="VYB35" s="67"/>
      <c r="VYC35" s="65"/>
      <c r="VYD35" s="66"/>
      <c r="VYE35" s="66"/>
      <c r="VYF35" s="67"/>
      <c r="VYG35" s="65"/>
      <c r="VYH35" s="66"/>
      <c r="VYI35" s="66"/>
      <c r="VYJ35" s="67"/>
      <c r="VYK35" s="65"/>
      <c r="VYL35" s="66"/>
      <c r="VYM35" s="66"/>
      <c r="VYN35" s="67"/>
      <c r="VYO35" s="65"/>
      <c r="VYP35" s="66"/>
      <c r="VYQ35" s="66"/>
      <c r="VYR35" s="67"/>
      <c r="VYS35" s="65"/>
      <c r="VYT35" s="66"/>
      <c r="VYU35" s="66"/>
      <c r="VYV35" s="67"/>
      <c r="VYW35" s="65"/>
      <c r="VYX35" s="66"/>
      <c r="VYY35" s="66"/>
      <c r="VYZ35" s="67"/>
      <c r="VZA35" s="65"/>
      <c r="VZB35" s="66"/>
      <c r="VZC35" s="66"/>
      <c r="VZD35" s="67"/>
      <c r="VZE35" s="65"/>
      <c r="VZF35" s="66"/>
      <c r="VZG35" s="66"/>
      <c r="VZH35" s="67"/>
      <c r="VZI35" s="65"/>
      <c r="VZJ35" s="66"/>
      <c r="VZK35" s="66"/>
      <c r="VZL35" s="67"/>
      <c r="VZM35" s="65"/>
      <c r="VZN35" s="66"/>
      <c r="VZO35" s="66"/>
      <c r="VZP35" s="67"/>
      <c r="VZQ35" s="65"/>
      <c r="VZR35" s="66"/>
      <c r="VZS35" s="66"/>
      <c r="VZT35" s="67"/>
      <c r="VZU35" s="65"/>
      <c r="VZV35" s="66"/>
      <c r="VZW35" s="66"/>
      <c r="VZX35" s="67"/>
      <c r="VZY35" s="65"/>
      <c r="VZZ35" s="66"/>
      <c r="WAA35" s="66"/>
      <c r="WAB35" s="67"/>
      <c r="WAC35" s="65"/>
      <c r="WAD35" s="66"/>
      <c r="WAE35" s="66"/>
      <c r="WAF35" s="67"/>
      <c r="WAG35" s="65"/>
      <c r="WAH35" s="66"/>
      <c r="WAI35" s="66"/>
      <c r="WAJ35" s="67"/>
      <c r="WAK35" s="65"/>
      <c r="WAL35" s="66"/>
      <c r="WAM35" s="66"/>
      <c r="WAN35" s="67"/>
      <c r="WAO35" s="65"/>
      <c r="WAP35" s="66"/>
      <c r="WAQ35" s="66"/>
      <c r="WAR35" s="67"/>
      <c r="WAS35" s="65"/>
      <c r="WAT35" s="66"/>
      <c r="WAU35" s="66"/>
      <c r="WAV35" s="67"/>
      <c r="WAW35" s="65"/>
      <c r="WAX35" s="66"/>
      <c r="WAY35" s="66"/>
      <c r="WAZ35" s="67"/>
      <c r="WBA35" s="65"/>
      <c r="WBB35" s="66"/>
      <c r="WBC35" s="66"/>
      <c r="WBD35" s="67"/>
      <c r="WBE35" s="65"/>
      <c r="WBF35" s="66"/>
      <c r="WBG35" s="66"/>
      <c r="WBH35" s="67"/>
      <c r="WBI35" s="65"/>
      <c r="WBJ35" s="66"/>
      <c r="WBK35" s="66"/>
      <c r="WBL35" s="67"/>
      <c r="WBM35" s="65"/>
      <c r="WBN35" s="66"/>
      <c r="WBO35" s="66"/>
      <c r="WBP35" s="67"/>
      <c r="WBQ35" s="65"/>
      <c r="WBR35" s="66"/>
      <c r="WBS35" s="66"/>
      <c r="WBT35" s="67"/>
      <c r="WBU35" s="65"/>
      <c r="WBV35" s="66"/>
      <c r="WBW35" s="66"/>
      <c r="WBX35" s="67"/>
      <c r="WBY35" s="65"/>
      <c r="WBZ35" s="66"/>
      <c r="WCA35" s="66"/>
      <c r="WCB35" s="67"/>
      <c r="WCC35" s="65"/>
      <c r="WCD35" s="66"/>
      <c r="WCE35" s="66"/>
      <c r="WCF35" s="67"/>
      <c r="WCG35" s="65"/>
      <c r="WCH35" s="66"/>
      <c r="WCI35" s="66"/>
      <c r="WCJ35" s="67"/>
      <c r="WCK35" s="65"/>
      <c r="WCL35" s="66"/>
      <c r="WCM35" s="66"/>
      <c r="WCN35" s="67"/>
      <c r="WCO35" s="65"/>
      <c r="WCP35" s="66"/>
      <c r="WCQ35" s="66"/>
      <c r="WCR35" s="67"/>
      <c r="WCS35" s="65"/>
      <c r="WCT35" s="66"/>
      <c r="WCU35" s="66"/>
      <c r="WCV35" s="67"/>
      <c r="WCW35" s="65"/>
      <c r="WCX35" s="66"/>
      <c r="WCY35" s="66"/>
      <c r="WCZ35" s="67"/>
      <c r="WDA35" s="65"/>
      <c r="WDB35" s="66"/>
      <c r="WDC35" s="66"/>
      <c r="WDD35" s="67"/>
      <c r="WDE35" s="65"/>
      <c r="WDF35" s="66"/>
      <c r="WDG35" s="66"/>
      <c r="WDH35" s="67"/>
      <c r="WDI35" s="65"/>
      <c r="WDJ35" s="66"/>
      <c r="WDK35" s="66"/>
      <c r="WDL35" s="67"/>
      <c r="WDM35" s="65"/>
      <c r="WDN35" s="66"/>
      <c r="WDO35" s="66"/>
      <c r="WDP35" s="67"/>
      <c r="WDQ35" s="65"/>
      <c r="WDR35" s="66"/>
      <c r="WDS35" s="66"/>
      <c r="WDT35" s="67"/>
      <c r="WDU35" s="65"/>
      <c r="WDV35" s="66"/>
      <c r="WDW35" s="66"/>
      <c r="WDX35" s="67"/>
      <c r="WDY35" s="65"/>
      <c r="WDZ35" s="66"/>
      <c r="WEA35" s="66"/>
      <c r="WEB35" s="67"/>
      <c r="WEC35" s="65"/>
      <c r="WED35" s="66"/>
      <c r="WEE35" s="66"/>
      <c r="WEF35" s="67"/>
      <c r="WEG35" s="65"/>
      <c r="WEH35" s="66"/>
      <c r="WEI35" s="66"/>
      <c r="WEJ35" s="67"/>
      <c r="WEK35" s="65"/>
      <c r="WEL35" s="66"/>
      <c r="WEM35" s="66"/>
      <c r="WEN35" s="67"/>
      <c r="WEO35" s="65"/>
      <c r="WEP35" s="66"/>
      <c r="WEQ35" s="66"/>
      <c r="WER35" s="67"/>
      <c r="WES35" s="65"/>
      <c r="WET35" s="66"/>
      <c r="WEU35" s="66"/>
      <c r="WEV35" s="67"/>
      <c r="WEW35" s="65"/>
      <c r="WEX35" s="66"/>
      <c r="WEY35" s="66"/>
      <c r="WEZ35" s="67"/>
      <c r="WFA35" s="65"/>
      <c r="WFB35" s="66"/>
      <c r="WFC35" s="66"/>
      <c r="WFD35" s="67"/>
      <c r="WFE35" s="65"/>
      <c r="WFF35" s="66"/>
      <c r="WFG35" s="66"/>
      <c r="WFH35" s="67"/>
      <c r="WFI35" s="65"/>
      <c r="WFJ35" s="66"/>
      <c r="WFK35" s="66"/>
      <c r="WFL35" s="67"/>
      <c r="WFM35" s="65"/>
      <c r="WFN35" s="66"/>
      <c r="WFO35" s="66"/>
      <c r="WFP35" s="67"/>
      <c r="WFQ35" s="65"/>
      <c r="WFR35" s="66"/>
      <c r="WFS35" s="66"/>
      <c r="WFT35" s="67"/>
      <c r="WFU35" s="65"/>
      <c r="WFV35" s="66"/>
      <c r="WFW35" s="66"/>
      <c r="WFX35" s="67"/>
      <c r="WFY35" s="65"/>
      <c r="WFZ35" s="66"/>
      <c r="WGA35" s="66"/>
      <c r="WGB35" s="67"/>
      <c r="WGC35" s="65"/>
      <c r="WGD35" s="66"/>
      <c r="WGE35" s="66"/>
      <c r="WGF35" s="67"/>
      <c r="WGG35" s="65"/>
      <c r="WGH35" s="66"/>
      <c r="WGI35" s="66"/>
      <c r="WGJ35" s="67"/>
      <c r="WGK35" s="65"/>
      <c r="WGL35" s="66"/>
      <c r="WGM35" s="66"/>
      <c r="WGN35" s="67"/>
      <c r="WGO35" s="65"/>
      <c r="WGP35" s="66"/>
      <c r="WGQ35" s="66"/>
      <c r="WGR35" s="67"/>
      <c r="WGS35" s="65"/>
      <c r="WGT35" s="66"/>
      <c r="WGU35" s="66"/>
      <c r="WGV35" s="67"/>
      <c r="WGW35" s="65"/>
      <c r="WGX35" s="66"/>
      <c r="WGY35" s="66"/>
      <c r="WGZ35" s="67"/>
      <c r="WHA35" s="65"/>
      <c r="WHB35" s="66"/>
      <c r="WHC35" s="66"/>
      <c r="WHD35" s="67"/>
      <c r="WHE35" s="65"/>
      <c r="WHF35" s="66"/>
      <c r="WHG35" s="66"/>
      <c r="WHH35" s="67"/>
      <c r="WHI35" s="65"/>
      <c r="WHJ35" s="66"/>
      <c r="WHK35" s="66"/>
      <c r="WHL35" s="67"/>
      <c r="WHM35" s="65"/>
      <c r="WHN35" s="66"/>
      <c r="WHO35" s="66"/>
      <c r="WHP35" s="67"/>
      <c r="WHQ35" s="65"/>
      <c r="WHR35" s="66"/>
      <c r="WHS35" s="66"/>
      <c r="WHT35" s="67"/>
      <c r="WHU35" s="65"/>
      <c r="WHV35" s="66"/>
      <c r="WHW35" s="66"/>
      <c r="WHX35" s="67"/>
      <c r="WHY35" s="65"/>
      <c r="WHZ35" s="66"/>
      <c r="WIA35" s="66"/>
      <c r="WIB35" s="67"/>
      <c r="WIC35" s="65"/>
      <c r="WID35" s="66"/>
      <c r="WIE35" s="66"/>
      <c r="WIF35" s="67"/>
      <c r="WIG35" s="65"/>
      <c r="WIH35" s="66"/>
      <c r="WII35" s="66"/>
      <c r="WIJ35" s="67"/>
      <c r="WIK35" s="65"/>
      <c r="WIL35" s="66"/>
      <c r="WIM35" s="66"/>
      <c r="WIN35" s="67"/>
      <c r="WIO35" s="65"/>
      <c r="WIP35" s="66"/>
      <c r="WIQ35" s="66"/>
      <c r="WIR35" s="67"/>
      <c r="WIS35" s="65"/>
      <c r="WIT35" s="66"/>
      <c r="WIU35" s="66"/>
      <c r="WIV35" s="67"/>
      <c r="WIW35" s="65"/>
      <c r="WIX35" s="66"/>
      <c r="WIY35" s="66"/>
      <c r="WIZ35" s="67"/>
      <c r="WJA35" s="65"/>
      <c r="WJB35" s="66"/>
      <c r="WJC35" s="66"/>
      <c r="WJD35" s="67"/>
      <c r="WJE35" s="65"/>
      <c r="WJF35" s="66"/>
      <c r="WJG35" s="66"/>
      <c r="WJH35" s="67"/>
      <c r="WJI35" s="65"/>
      <c r="WJJ35" s="66"/>
      <c r="WJK35" s="66"/>
      <c r="WJL35" s="67"/>
      <c r="WJM35" s="65"/>
      <c r="WJN35" s="66"/>
      <c r="WJO35" s="66"/>
      <c r="WJP35" s="67"/>
      <c r="WJQ35" s="65"/>
      <c r="WJR35" s="66"/>
      <c r="WJS35" s="66"/>
      <c r="WJT35" s="67"/>
      <c r="WJU35" s="65"/>
      <c r="WJV35" s="66"/>
      <c r="WJW35" s="66"/>
      <c r="WJX35" s="67"/>
      <c r="WJY35" s="65"/>
      <c r="WJZ35" s="66"/>
      <c r="WKA35" s="66"/>
      <c r="WKB35" s="67"/>
      <c r="WKC35" s="65"/>
      <c r="WKD35" s="66"/>
      <c r="WKE35" s="66"/>
      <c r="WKF35" s="67"/>
      <c r="WKG35" s="65"/>
      <c r="WKH35" s="66"/>
      <c r="WKI35" s="66"/>
      <c r="WKJ35" s="67"/>
      <c r="WKK35" s="65"/>
      <c r="WKL35" s="66"/>
      <c r="WKM35" s="66"/>
      <c r="WKN35" s="67"/>
      <c r="WKO35" s="65"/>
      <c r="WKP35" s="66"/>
      <c r="WKQ35" s="66"/>
      <c r="WKR35" s="67"/>
      <c r="WKS35" s="65"/>
      <c r="WKT35" s="66"/>
      <c r="WKU35" s="66"/>
      <c r="WKV35" s="67"/>
      <c r="WKW35" s="65"/>
      <c r="WKX35" s="66"/>
      <c r="WKY35" s="66"/>
      <c r="WKZ35" s="67"/>
      <c r="WLA35" s="65"/>
      <c r="WLB35" s="66"/>
      <c r="WLC35" s="66"/>
      <c r="WLD35" s="67"/>
      <c r="WLE35" s="65"/>
      <c r="WLF35" s="66"/>
      <c r="WLG35" s="66"/>
      <c r="WLH35" s="67"/>
      <c r="WLI35" s="65"/>
      <c r="WLJ35" s="66"/>
      <c r="WLK35" s="66"/>
      <c r="WLL35" s="67"/>
      <c r="WLM35" s="65"/>
      <c r="WLN35" s="66"/>
      <c r="WLO35" s="66"/>
      <c r="WLP35" s="67"/>
      <c r="WLQ35" s="65"/>
      <c r="WLR35" s="66"/>
      <c r="WLS35" s="66"/>
      <c r="WLT35" s="67"/>
      <c r="WLU35" s="65"/>
      <c r="WLV35" s="66"/>
      <c r="WLW35" s="66"/>
      <c r="WLX35" s="67"/>
      <c r="WLY35" s="65"/>
      <c r="WLZ35" s="66"/>
      <c r="WMA35" s="66"/>
      <c r="WMB35" s="67"/>
      <c r="WMC35" s="65"/>
      <c r="WMD35" s="66"/>
      <c r="WME35" s="66"/>
      <c r="WMF35" s="67"/>
      <c r="WMG35" s="65"/>
      <c r="WMH35" s="66"/>
      <c r="WMI35" s="66"/>
      <c r="WMJ35" s="67"/>
      <c r="WMK35" s="65"/>
      <c r="WML35" s="66"/>
      <c r="WMM35" s="66"/>
      <c r="WMN35" s="67"/>
      <c r="WMO35" s="65"/>
      <c r="WMP35" s="66"/>
      <c r="WMQ35" s="66"/>
      <c r="WMR35" s="67"/>
      <c r="WMS35" s="65"/>
      <c r="WMT35" s="66"/>
      <c r="WMU35" s="66"/>
      <c r="WMV35" s="67"/>
      <c r="WMW35" s="65"/>
      <c r="WMX35" s="66"/>
      <c r="WMY35" s="66"/>
      <c r="WMZ35" s="67"/>
      <c r="WNA35" s="65"/>
      <c r="WNB35" s="66"/>
      <c r="WNC35" s="66"/>
      <c r="WND35" s="67"/>
      <c r="WNE35" s="65"/>
      <c r="WNF35" s="66"/>
      <c r="WNG35" s="66"/>
      <c r="WNH35" s="67"/>
      <c r="WNI35" s="65"/>
      <c r="WNJ35" s="66"/>
      <c r="WNK35" s="66"/>
      <c r="WNL35" s="67"/>
      <c r="WNM35" s="65"/>
      <c r="WNN35" s="66"/>
      <c r="WNO35" s="66"/>
      <c r="WNP35" s="67"/>
      <c r="WNQ35" s="65"/>
      <c r="WNR35" s="66"/>
      <c r="WNS35" s="66"/>
      <c r="WNT35" s="67"/>
      <c r="WNU35" s="65"/>
      <c r="WNV35" s="66"/>
      <c r="WNW35" s="66"/>
      <c r="WNX35" s="67"/>
      <c r="WNY35" s="65"/>
      <c r="WNZ35" s="66"/>
      <c r="WOA35" s="66"/>
      <c r="WOB35" s="67"/>
      <c r="WOC35" s="65"/>
      <c r="WOD35" s="66"/>
      <c r="WOE35" s="66"/>
      <c r="WOF35" s="67"/>
      <c r="WOG35" s="65"/>
      <c r="WOH35" s="66"/>
      <c r="WOI35" s="66"/>
      <c r="WOJ35" s="67"/>
      <c r="WOK35" s="65"/>
      <c r="WOL35" s="66"/>
      <c r="WOM35" s="66"/>
      <c r="WON35" s="67"/>
      <c r="WOO35" s="65"/>
      <c r="WOP35" s="66"/>
      <c r="WOQ35" s="66"/>
      <c r="WOR35" s="67"/>
      <c r="WOS35" s="65"/>
      <c r="WOT35" s="66"/>
      <c r="WOU35" s="66"/>
      <c r="WOV35" s="67"/>
      <c r="WOW35" s="65"/>
      <c r="WOX35" s="66"/>
      <c r="WOY35" s="66"/>
      <c r="WOZ35" s="67"/>
      <c r="WPA35" s="65"/>
      <c r="WPB35" s="66"/>
      <c r="WPC35" s="66"/>
      <c r="WPD35" s="67"/>
      <c r="WPE35" s="65"/>
      <c r="WPF35" s="66"/>
      <c r="WPG35" s="66"/>
      <c r="WPH35" s="67"/>
      <c r="WPI35" s="65"/>
      <c r="WPJ35" s="66"/>
      <c r="WPK35" s="66"/>
      <c r="WPL35" s="67"/>
      <c r="WPM35" s="65"/>
      <c r="WPN35" s="66"/>
      <c r="WPO35" s="66"/>
      <c r="WPP35" s="67"/>
      <c r="WPQ35" s="65"/>
      <c r="WPR35" s="66"/>
      <c r="WPS35" s="66"/>
      <c r="WPT35" s="67"/>
      <c r="WPU35" s="65"/>
      <c r="WPV35" s="66"/>
      <c r="WPW35" s="66"/>
      <c r="WPX35" s="67"/>
      <c r="WPY35" s="65"/>
      <c r="WPZ35" s="66"/>
      <c r="WQA35" s="66"/>
      <c r="WQB35" s="67"/>
      <c r="WQC35" s="65"/>
      <c r="WQD35" s="66"/>
      <c r="WQE35" s="66"/>
      <c r="WQF35" s="67"/>
      <c r="WQG35" s="65"/>
      <c r="WQH35" s="66"/>
      <c r="WQI35" s="66"/>
      <c r="WQJ35" s="67"/>
      <c r="WQK35" s="65"/>
      <c r="WQL35" s="66"/>
      <c r="WQM35" s="66"/>
      <c r="WQN35" s="67"/>
      <c r="WQO35" s="65"/>
      <c r="WQP35" s="66"/>
      <c r="WQQ35" s="66"/>
      <c r="WQR35" s="67"/>
      <c r="WQS35" s="65"/>
      <c r="WQT35" s="66"/>
      <c r="WQU35" s="66"/>
      <c r="WQV35" s="67"/>
      <c r="WQW35" s="65"/>
      <c r="WQX35" s="66"/>
      <c r="WQY35" s="66"/>
      <c r="WQZ35" s="67"/>
      <c r="WRA35" s="65"/>
      <c r="WRB35" s="66"/>
      <c r="WRC35" s="66"/>
      <c r="WRD35" s="67"/>
      <c r="WRE35" s="65"/>
      <c r="WRF35" s="66"/>
      <c r="WRG35" s="66"/>
      <c r="WRH35" s="67"/>
      <c r="WRI35" s="65"/>
      <c r="WRJ35" s="66"/>
      <c r="WRK35" s="66"/>
      <c r="WRL35" s="67"/>
      <c r="WRM35" s="65"/>
      <c r="WRN35" s="66"/>
      <c r="WRO35" s="66"/>
      <c r="WRP35" s="67"/>
      <c r="WRQ35" s="65"/>
      <c r="WRR35" s="66"/>
      <c r="WRS35" s="66"/>
      <c r="WRT35" s="67"/>
      <c r="WRU35" s="65"/>
      <c r="WRV35" s="66"/>
      <c r="WRW35" s="66"/>
      <c r="WRX35" s="67"/>
      <c r="WRY35" s="65"/>
      <c r="WRZ35" s="66"/>
      <c r="WSA35" s="66"/>
      <c r="WSB35" s="67"/>
      <c r="WSC35" s="65"/>
      <c r="WSD35" s="66"/>
      <c r="WSE35" s="66"/>
      <c r="WSF35" s="67"/>
      <c r="WSG35" s="65"/>
      <c r="WSH35" s="66"/>
      <c r="WSI35" s="66"/>
      <c r="WSJ35" s="67"/>
      <c r="WSK35" s="65"/>
      <c r="WSL35" s="66"/>
      <c r="WSM35" s="66"/>
      <c r="WSN35" s="67"/>
      <c r="WSO35" s="65"/>
      <c r="WSP35" s="66"/>
      <c r="WSQ35" s="66"/>
      <c r="WSR35" s="67"/>
      <c r="WSS35" s="65"/>
      <c r="WST35" s="66"/>
      <c r="WSU35" s="66"/>
      <c r="WSV35" s="67"/>
      <c r="WSW35" s="65"/>
      <c r="WSX35" s="66"/>
      <c r="WSY35" s="66"/>
      <c r="WSZ35" s="67"/>
      <c r="WTA35" s="65"/>
      <c r="WTB35" s="66"/>
      <c r="WTC35" s="66"/>
      <c r="WTD35" s="67"/>
      <c r="WTE35" s="65"/>
      <c r="WTF35" s="66"/>
      <c r="WTG35" s="66"/>
      <c r="WTH35" s="67"/>
      <c r="WTI35" s="65"/>
      <c r="WTJ35" s="66"/>
      <c r="WTK35" s="66"/>
      <c r="WTL35" s="67"/>
      <c r="WTM35" s="65"/>
      <c r="WTN35" s="66"/>
      <c r="WTO35" s="66"/>
      <c r="WTP35" s="67"/>
      <c r="WTQ35" s="65"/>
      <c r="WTR35" s="66"/>
      <c r="WTS35" s="66"/>
      <c r="WTT35" s="67"/>
      <c r="WTU35" s="65"/>
      <c r="WTV35" s="66"/>
      <c r="WTW35" s="66"/>
      <c r="WTX35" s="67"/>
      <c r="WTY35" s="65"/>
      <c r="WTZ35" s="66"/>
      <c r="WUA35" s="66"/>
      <c r="WUB35" s="67"/>
      <c r="WUC35" s="65"/>
      <c r="WUD35" s="66"/>
      <c r="WUE35" s="66"/>
      <c r="WUF35" s="67"/>
      <c r="WUG35" s="65"/>
      <c r="WUH35" s="66"/>
      <c r="WUI35" s="66"/>
      <c r="WUJ35" s="67"/>
      <c r="WUK35" s="65"/>
      <c r="WUL35" s="66"/>
      <c r="WUM35" s="66"/>
      <c r="WUN35" s="67"/>
      <c r="WUO35" s="65"/>
      <c r="WUP35" s="66"/>
      <c r="WUQ35" s="66"/>
      <c r="WUR35" s="67"/>
      <c r="WUS35" s="65"/>
      <c r="WUT35" s="66"/>
      <c r="WUU35" s="66"/>
      <c r="WUV35" s="67"/>
      <c r="WUW35" s="65"/>
      <c r="WUX35" s="66"/>
      <c r="WUY35" s="66"/>
      <c r="WUZ35" s="67"/>
      <c r="WVA35" s="65"/>
      <c r="WVB35" s="66"/>
      <c r="WVC35" s="66"/>
      <c r="WVD35" s="67"/>
      <c r="WVE35" s="65"/>
      <c r="WVF35" s="66"/>
      <c r="WVG35" s="66"/>
      <c r="WVH35" s="67"/>
      <c r="WVI35" s="65"/>
      <c r="WVJ35" s="66"/>
      <c r="WVK35" s="66"/>
      <c r="WVL35" s="67"/>
      <c r="WVM35" s="65"/>
      <c r="WVN35" s="66"/>
      <c r="WVO35" s="66"/>
      <c r="WVP35" s="67"/>
      <c r="WVQ35" s="65"/>
      <c r="WVR35" s="66"/>
      <c r="WVS35" s="66"/>
      <c r="WVT35" s="67"/>
      <c r="WVU35" s="65"/>
      <c r="WVV35" s="66"/>
      <c r="WVW35" s="66"/>
      <c r="WVX35" s="67"/>
      <c r="WVY35" s="65"/>
      <c r="WVZ35" s="66"/>
      <c r="WWA35" s="66"/>
      <c r="WWB35" s="67"/>
      <c r="WWC35" s="65"/>
      <c r="WWD35" s="66"/>
      <c r="WWE35" s="66"/>
      <c r="WWF35" s="67"/>
      <c r="WWG35" s="65"/>
      <c r="WWH35" s="66"/>
      <c r="WWI35" s="66"/>
      <c r="WWJ35" s="67"/>
      <c r="WWK35" s="65"/>
      <c r="WWL35" s="66"/>
      <c r="WWM35" s="66"/>
      <c r="WWN35" s="67"/>
      <c r="WWO35" s="65"/>
      <c r="WWP35" s="66"/>
      <c r="WWQ35" s="66"/>
      <c r="WWR35" s="67"/>
      <c r="WWS35" s="65"/>
      <c r="WWT35" s="66"/>
      <c r="WWU35" s="66"/>
      <c r="WWV35" s="67"/>
      <c r="WWW35" s="65"/>
      <c r="WWX35" s="66"/>
      <c r="WWY35" s="66"/>
      <c r="WWZ35" s="67"/>
      <c r="WXA35" s="65"/>
      <c r="WXB35" s="66"/>
      <c r="WXC35" s="66"/>
      <c r="WXD35" s="67"/>
      <c r="WXE35" s="65"/>
      <c r="WXF35" s="66"/>
      <c r="WXG35" s="66"/>
      <c r="WXH35" s="67"/>
      <c r="WXI35" s="65"/>
      <c r="WXJ35" s="66"/>
      <c r="WXK35" s="66"/>
      <c r="WXL35" s="67"/>
      <c r="WXM35" s="65"/>
      <c r="WXN35" s="66"/>
      <c r="WXO35" s="66"/>
      <c r="WXP35" s="67"/>
      <c r="WXQ35" s="65"/>
      <c r="WXR35" s="66"/>
      <c r="WXS35" s="66"/>
      <c r="WXT35" s="67"/>
      <c r="WXU35" s="65"/>
      <c r="WXV35" s="66"/>
      <c r="WXW35" s="66"/>
      <c r="WXX35" s="67"/>
      <c r="WXY35" s="65"/>
      <c r="WXZ35" s="66"/>
      <c r="WYA35" s="66"/>
      <c r="WYB35" s="67"/>
      <c r="WYC35" s="65"/>
      <c r="WYD35" s="66"/>
      <c r="WYE35" s="66"/>
      <c r="WYF35" s="67"/>
      <c r="WYG35" s="65"/>
      <c r="WYH35" s="66"/>
      <c r="WYI35" s="66"/>
      <c r="WYJ35" s="67"/>
      <c r="WYK35" s="65"/>
      <c r="WYL35" s="66"/>
      <c r="WYM35" s="66"/>
      <c r="WYN35" s="67"/>
      <c r="WYO35" s="65"/>
      <c r="WYP35" s="66"/>
      <c r="WYQ35" s="66"/>
      <c r="WYR35" s="67"/>
      <c r="WYS35" s="65"/>
      <c r="WYT35" s="66"/>
      <c r="WYU35" s="66"/>
      <c r="WYV35" s="67"/>
      <c r="WYW35" s="65"/>
      <c r="WYX35" s="66"/>
      <c r="WYY35" s="66"/>
      <c r="WYZ35" s="67"/>
      <c r="WZA35" s="65"/>
      <c r="WZB35" s="66"/>
      <c r="WZC35" s="66"/>
      <c r="WZD35" s="67"/>
      <c r="WZE35" s="65"/>
      <c r="WZF35" s="66"/>
      <c r="WZG35" s="66"/>
      <c r="WZH35" s="67"/>
      <c r="WZI35" s="65"/>
      <c r="WZJ35" s="66"/>
      <c r="WZK35" s="66"/>
      <c r="WZL35" s="67"/>
      <c r="WZM35" s="65"/>
      <c r="WZN35" s="66"/>
      <c r="WZO35" s="66"/>
      <c r="WZP35" s="67"/>
      <c r="WZQ35" s="65"/>
      <c r="WZR35" s="66"/>
      <c r="WZS35" s="66"/>
      <c r="WZT35" s="67"/>
      <c r="WZU35" s="65"/>
      <c r="WZV35" s="66"/>
      <c r="WZW35" s="66"/>
      <c r="WZX35" s="67"/>
      <c r="WZY35" s="65"/>
      <c r="WZZ35" s="66"/>
      <c r="XAA35" s="66"/>
      <c r="XAB35" s="67"/>
      <c r="XAC35" s="65"/>
      <c r="XAD35" s="66"/>
      <c r="XAE35" s="66"/>
      <c r="XAF35" s="67"/>
      <c r="XAG35" s="65"/>
      <c r="XAH35" s="66"/>
      <c r="XAI35" s="66"/>
      <c r="XAJ35" s="67"/>
      <c r="XAK35" s="65"/>
      <c r="XAL35" s="66"/>
      <c r="XAM35" s="66"/>
      <c r="XAN35" s="67"/>
      <c r="XAO35" s="65"/>
      <c r="XAP35" s="66"/>
      <c r="XAQ35" s="66"/>
      <c r="XAR35" s="67"/>
      <c r="XAS35" s="65"/>
      <c r="XAT35" s="66"/>
      <c r="XAU35" s="66"/>
      <c r="XAV35" s="67"/>
      <c r="XAW35" s="65"/>
      <c r="XAX35" s="66"/>
      <c r="XAY35" s="66"/>
      <c r="XAZ35" s="67"/>
      <c r="XBA35" s="65"/>
      <c r="XBB35" s="66"/>
      <c r="XBC35" s="66"/>
      <c r="XBD35" s="67"/>
      <c r="XBE35" s="65"/>
      <c r="XBF35" s="66"/>
      <c r="XBG35" s="66"/>
      <c r="XBH35" s="67"/>
      <c r="XBI35" s="65"/>
      <c r="XBJ35" s="66"/>
      <c r="XBK35" s="66"/>
      <c r="XBL35" s="67"/>
      <c r="XBM35" s="65"/>
      <c r="XBN35" s="66"/>
      <c r="XBO35" s="66"/>
      <c r="XBP35" s="67"/>
      <c r="XBQ35" s="65"/>
      <c r="XBR35" s="66"/>
      <c r="XBS35" s="66"/>
      <c r="XBT35" s="67"/>
      <c r="XBU35" s="65"/>
      <c r="XBV35" s="66"/>
      <c r="XBW35" s="66"/>
      <c r="XBX35" s="67"/>
      <c r="XBY35" s="65"/>
      <c r="XBZ35" s="66"/>
      <c r="XCA35" s="66"/>
      <c r="XCB35" s="67"/>
      <c r="XCC35" s="65"/>
      <c r="XCD35" s="66"/>
      <c r="XCE35" s="66"/>
      <c r="XCF35" s="67"/>
      <c r="XCG35" s="65"/>
      <c r="XCH35" s="66"/>
      <c r="XCI35" s="66"/>
      <c r="XCJ35" s="67"/>
      <c r="XCK35" s="65"/>
      <c r="XCL35" s="66"/>
      <c r="XCM35" s="66"/>
      <c r="XCN35" s="67"/>
      <c r="XCO35" s="65"/>
      <c r="XCP35" s="66"/>
      <c r="XCQ35" s="66"/>
      <c r="XCR35" s="67"/>
      <c r="XCS35" s="65"/>
      <c r="XCT35" s="66"/>
      <c r="XCU35" s="66"/>
      <c r="XCV35" s="67"/>
      <c r="XCW35" s="65"/>
      <c r="XCX35" s="66"/>
      <c r="XCY35" s="66"/>
      <c r="XCZ35" s="67"/>
      <c r="XDA35" s="65"/>
      <c r="XDB35" s="66"/>
      <c r="XDC35" s="66"/>
      <c r="XDD35" s="67"/>
      <c r="XDE35" s="65"/>
      <c r="XDF35" s="66"/>
      <c r="XDG35" s="66"/>
      <c r="XDH35" s="67"/>
      <c r="XDI35" s="65"/>
      <c r="XDJ35" s="66"/>
      <c r="XDK35" s="66"/>
      <c r="XDL35" s="67"/>
      <c r="XDM35" s="65"/>
      <c r="XDN35" s="66"/>
      <c r="XDO35" s="66"/>
      <c r="XDP35" s="67"/>
      <c r="XDQ35" s="65"/>
      <c r="XDR35" s="66"/>
      <c r="XDS35" s="66"/>
      <c r="XDT35" s="67"/>
      <c r="XDU35" s="65"/>
      <c r="XDV35" s="66"/>
      <c r="XDW35" s="66"/>
      <c r="XDX35" s="67"/>
      <c r="XDY35" s="65"/>
      <c r="XDZ35" s="66"/>
      <c r="XEA35" s="66"/>
      <c r="XEB35" s="67"/>
      <c r="XEC35" s="65"/>
      <c r="XED35" s="66"/>
      <c r="XEE35" s="66"/>
      <c r="XEF35" s="67"/>
      <c r="XEG35" s="65"/>
      <c r="XEH35" s="66"/>
      <c r="XEI35" s="66"/>
      <c r="XEJ35" s="67"/>
      <c r="XEK35" s="65"/>
      <c r="XEL35" s="66"/>
      <c r="XEM35" s="66"/>
      <c r="XEN35" s="67"/>
      <c r="XEO35" s="65"/>
      <c r="XEP35" s="66"/>
      <c r="XEQ35" s="66"/>
      <c r="XER35" s="67"/>
      <c r="XES35" s="65"/>
      <c r="XET35" s="66"/>
      <c r="XEU35" s="66"/>
      <c r="XEV35" s="67"/>
      <c r="XEW35" s="65"/>
      <c r="XEX35" s="66"/>
      <c r="XEY35" s="66"/>
      <c r="XEZ35" s="67"/>
      <c r="XFA35" s="65"/>
      <c r="XFB35" s="66"/>
      <c r="XFC35" s="66"/>
      <c r="XFD35" s="67"/>
    </row>
    <row r="36" spans="1:16384">
      <c r="A36" s="64" t="s">
        <v>245</v>
      </c>
      <c r="B36" s="61">
        <v>1494</v>
      </c>
      <c r="C36" s="61">
        <v>428.05</v>
      </c>
      <c r="D36" s="62">
        <v>503</v>
      </c>
    </row>
    <row r="37" spans="1:16384">
      <c r="A37" s="64" t="s">
        <v>246</v>
      </c>
      <c r="B37" s="61">
        <v>1512</v>
      </c>
      <c r="C37" s="61">
        <v>408.28</v>
      </c>
      <c r="D37" s="62">
        <v>518</v>
      </c>
    </row>
    <row r="38" spans="1:16384">
      <c r="A38" s="64" t="s">
        <v>247</v>
      </c>
      <c r="B38" s="61">
        <v>1516</v>
      </c>
      <c r="C38" s="61">
        <v>413.36</v>
      </c>
      <c r="D38" s="62">
        <v>537</v>
      </c>
    </row>
    <row r="39" spans="1:16384">
      <c r="A39" s="64" t="s">
        <v>248</v>
      </c>
      <c r="B39" s="61">
        <v>1596.25</v>
      </c>
      <c r="C39" s="61">
        <v>421.1</v>
      </c>
      <c r="D39" s="62">
        <v>578</v>
      </c>
    </row>
    <row r="40" spans="1:16384">
      <c r="A40" s="64" t="s">
        <v>249</v>
      </c>
      <c r="B40" s="61">
        <v>1620</v>
      </c>
      <c r="C40" s="61">
        <v>377.32</v>
      </c>
      <c r="D40" s="62">
        <v>534</v>
      </c>
    </row>
    <row r="41" spans="1:16384">
      <c r="A41" s="64" t="s">
        <v>250</v>
      </c>
      <c r="B41" s="61">
        <v>1618</v>
      </c>
      <c r="C41" s="61">
        <v>364.6</v>
      </c>
      <c r="D41" s="62">
        <v>522</v>
      </c>
    </row>
    <row r="42" spans="1:16384">
      <c r="A42" s="64" t="s">
        <v>251</v>
      </c>
      <c r="B42" s="61">
        <v>1602</v>
      </c>
      <c r="C42" s="61">
        <v>359</v>
      </c>
      <c r="D42" s="62">
        <v>498</v>
      </c>
    </row>
    <row r="43" spans="1:16384">
      <c r="A43" s="64" t="s">
        <v>257</v>
      </c>
      <c r="B43" s="61">
        <v>1600</v>
      </c>
      <c r="C43" s="61">
        <v>380</v>
      </c>
      <c r="D43" s="62">
        <v>460</v>
      </c>
    </row>
    <row r="44" spans="1:16384">
      <c r="A44" s="64" t="s">
        <v>254</v>
      </c>
      <c r="B44" s="61">
        <v>1600</v>
      </c>
      <c r="C44" s="61">
        <v>379</v>
      </c>
      <c r="D44" s="62">
        <v>440</v>
      </c>
    </row>
    <row r="45" spans="1:16384">
      <c r="A45" s="64" t="s">
        <v>255</v>
      </c>
      <c r="B45" s="61">
        <v>1630</v>
      </c>
      <c r="C45" s="61">
        <v>380</v>
      </c>
      <c r="D45" s="62">
        <v>443</v>
      </c>
    </row>
    <row r="46" spans="1:16384">
      <c r="A46" s="64" t="s">
        <v>256</v>
      </c>
      <c r="B46" s="61">
        <v>1630</v>
      </c>
      <c r="C46" s="61">
        <v>379</v>
      </c>
      <c r="D46" s="62">
        <v>450</v>
      </c>
    </row>
    <row r="47" spans="1:16384">
      <c r="A47" s="57">
        <v>2022</v>
      </c>
      <c r="B47" s="58"/>
      <c r="C47" s="58"/>
      <c r="D47" s="59"/>
    </row>
    <row r="48" spans="1:16384">
      <c r="A48" s="64" t="s">
        <v>244</v>
      </c>
      <c r="B48" s="61">
        <v>1647</v>
      </c>
      <c r="C48" s="61">
        <v>379</v>
      </c>
      <c r="D48" s="62">
        <v>505.95091836438797</v>
      </c>
    </row>
    <row r="49" spans="1:4">
      <c r="A49" s="64" t="s">
        <v>245</v>
      </c>
      <c r="B49" s="61">
        <v>1660</v>
      </c>
      <c r="C49" s="61">
        <v>379</v>
      </c>
      <c r="D49" s="62">
        <v>575.24483191201602</v>
      </c>
    </row>
    <row r="50" spans="1:4">
      <c r="A50" s="64" t="s">
        <v>246</v>
      </c>
      <c r="B50" s="61">
        <v>1696</v>
      </c>
      <c r="C50" s="61">
        <v>487</v>
      </c>
      <c r="D50" s="62">
        <v>606.75559889570195</v>
      </c>
    </row>
    <row r="51" spans="1:4">
      <c r="A51" s="64" t="s">
        <v>247</v>
      </c>
      <c r="B51" s="61">
        <v>1739</v>
      </c>
      <c r="C51" s="61">
        <v>475</v>
      </c>
      <c r="D51" s="62">
        <v>614.43479853174597</v>
      </c>
    </row>
    <row r="52" spans="1:4">
      <c r="A52" s="64" t="s">
        <v>248</v>
      </c>
      <c r="B52" s="61">
        <v>1770</v>
      </c>
      <c r="C52" s="61">
        <v>435</v>
      </c>
      <c r="D52" s="62">
        <v>617.45149691822201</v>
      </c>
    </row>
    <row r="53" spans="1:4">
      <c r="A53" s="64" t="s">
        <v>249</v>
      </c>
      <c r="B53" s="61">
        <v>1741.5</v>
      </c>
      <c r="C53" s="61">
        <v>446.36</v>
      </c>
      <c r="D53" s="62">
        <v>629.02626673221801</v>
      </c>
    </row>
    <row r="54" spans="1:4">
      <c r="A54" s="64" t="s">
        <v>250</v>
      </c>
      <c r="B54" s="61">
        <v>1750</v>
      </c>
      <c r="C54" s="61">
        <v>468.07</v>
      </c>
      <c r="D54" s="62">
        <v>567.403724121192</v>
      </c>
    </row>
    <row r="55" spans="1:4">
      <c r="A55" s="64" t="s">
        <v>251</v>
      </c>
      <c r="B55" s="61">
        <v>1750</v>
      </c>
      <c r="C55" s="61">
        <v>511</v>
      </c>
      <c r="D55" s="62">
        <v>569.616813771701</v>
      </c>
    </row>
    <row r="56" spans="1:4">
      <c r="A56" s="64" t="s">
        <v>252</v>
      </c>
      <c r="B56" s="61">
        <v>1735</v>
      </c>
      <c r="C56" s="61">
        <v>474</v>
      </c>
      <c r="D56" s="62">
        <v>535.428178247863</v>
      </c>
    </row>
    <row r="57" spans="1:4">
      <c r="A57" s="64" t="s">
        <v>254</v>
      </c>
      <c r="B57" s="61">
        <v>1670</v>
      </c>
      <c r="C57" s="61">
        <v>469</v>
      </c>
      <c r="D57" s="62">
        <v>493.96809453579499</v>
      </c>
    </row>
    <row r="58" spans="1:4">
      <c r="A58" s="64" t="s">
        <v>255</v>
      </c>
      <c r="B58" s="61">
        <v>1704</v>
      </c>
      <c r="C58" s="61">
        <v>437</v>
      </c>
      <c r="D58" s="62">
        <v>518.75304740216905</v>
      </c>
    </row>
    <row r="59" spans="1:4">
      <c r="A59" s="64" t="s">
        <v>256</v>
      </c>
      <c r="B59" s="61">
        <v>1743</v>
      </c>
      <c r="C59" s="61">
        <v>454</v>
      </c>
      <c r="D59" s="62">
        <v>535.31878220111003</v>
      </c>
    </row>
    <row r="60" spans="1:4">
      <c r="A60" s="57">
        <v>2023</v>
      </c>
      <c r="B60" s="58"/>
      <c r="C60" s="58"/>
      <c r="D60" s="59"/>
    </row>
    <row r="61" spans="1:4">
      <c r="A61" s="64" t="s">
        <v>244</v>
      </c>
      <c r="B61" s="61">
        <v>1770</v>
      </c>
      <c r="C61" s="61">
        <v>482</v>
      </c>
      <c r="D61" s="62">
        <v>546.50740902259497</v>
      </c>
    </row>
    <row r="62" spans="1:4">
      <c r="A62" s="64" t="s">
        <v>245</v>
      </c>
      <c r="B62" s="61">
        <v>1784</v>
      </c>
      <c r="C62" s="61">
        <v>501</v>
      </c>
      <c r="D62" s="62">
        <v>554.38597869629996</v>
      </c>
    </row>
    <row r="63" spans="1:4">
      <c r="A63" s="64" t="s">
        <v>246</v>
      </c>
      <c r="B63" s="61">
        <v>1793</v>
      </c>
      <c r="C63" s="61">
        <v>484</v>
      </c>
      <c r="D63" s="62">
        <v>541.72658030057403</v>
      </c>
    </row>
    <row r="64" spans="1:4">
      <c r="A64" s="64" t="s">
        <v>247</v>
      </c>
      <c r="B64" s="61">
        <v>1852</v>
      </c>
      <c r="C64" s="61">
        <v>457</v>
      </c>
      <c r="D64" s="62">
        <v>539.26539072750404</v>
      </c>
    </row>
    <row r="65" spans="1:4">
      <c r="A65" s="64" t="s">
        <v>248</v>
      </c>
      <c r="B65" s="61">
        <v>2000</v>
      </c>
      <c r="C65" s="61">
        <v>424</v>
      </c>
      <c r="D65" s="62" t="s">
        <v>258</v>
      </c>
    </row>
    <row r="66" spans="1:4">
      <c r="A66" s="64" t="s">
        <v>249</v>
      </c>
      <c r="B66" s="61">
        <v>2009</v>
      </c>
      <c r="C66" s="61">
        <v>413</v>
      </c>
      <c r="D66" s="62" t="s">
        <v>258</v>
      </c>
    </row>
    <row r="67" spans="1:4">
      <c r="A67" s="64" t="s">
        <v>250</v>
      </c>
      <c r="B67" s="61">
        <v>2089</v>
      </c>
      <c r="C67" s="61">
        <v>443</v>
      </c>
      <c r="D67" s="62" t="s">
        <v>258</v>
      </c>
    </row>
    <row r="68" spans="1:4">
      <c r="A68" s="64" t="s">
        <v>251</v>
      </c>
      <c r="B68" s="61">
        <v>2115</v>
      </c>
      <c r="C68" s="61">
        <v>439</v>
      </c>
      <c r="D68" s="62" t="s">
        <v>258</v>
      </c>
    </row>
    <row r="69" spans="1:4">
      <c r="A69" s="64" t="s">
        <v>252</v>
      </c>
      <c r="B69" s="61">
        <v>2148</v>
      </c>
      <c r="C69" s="61">
        <v>411</v>
      </c>
      <c r="D69" s="62" t="s">
        <v>258</v>
      </c>
    </row>
    <row r="70" spans="1:4">
      <c r="A70" s="64" t="s">
        <v>254</v>
      </c>
      <c r="B70" s="61">
        <v>2150</v>
      </c>
      <c r="C70" s="61">
        <v>416</v>
      </c>
      <c r="D70" s="62" t="s">
        <v>258</v>
      </c>
    </row>
    <row r="71" spans="1:4">
      <c r="A71" s="64" t="s">
        <v>255</v>
      </c>
      <c r="B71" s="61">
        <v>2147</v>
      </c>
      <c r="C71" s="61">
        <v>464</v>
      </c>
      <c r="D71" s="62" t="s">
        <v>258</v>
      </c>
    </row>
    <row r="72" spans="1:4">
      <c r="A72" s="64" t="s">
        <v>256</v>
      </c>
      <c r="B72" s="61">
        <v>2064</v>
      </c>
      <c r="C72" s="61">
        <v>435</v>
      </c>
      <c r="D72" s="62" t="s">
        <v>258</v>
      </c>
    </row>
    <row r="73" spans="1:4">
      <c r="A73" s="57">
        <v>2024</v>
      </c>
      <c r="B73" s="58"/>
      <c r="C73" s="58"/>
      <c r="D73" s="59"/>
    </row>
    <row r="74" spans="1:4">
      <c r="A74" s="64" t="s">
        <v>244</v>
      </c>
      <c r="B74" s="61">
        <v>1916</v>
      </c>
      <c r="C74" s="61">
        <v>380</v>
      </c>
      <c r="D74" s="62" t="s">
        <v>258</v>
      </c>
    </row>
    <row r="75" spans="1:4">
      <c r="A75" s="64" t="s">
        <v>245</v>
      </c>
      <c r="B75" s="61">
        <v>1904</v>
      </c>
      <c r="C75" s="61">
        <v>416</v>
      </c>
      <c r="D75" s="62" t="s">
        <v>258</v>
      </c>
    </row>
    <row r="76" spans="1:4">
      <c r="A76" s="64" t="s">
        <v>246</v>
      </c>
      <c r="B76" s="61">
        <v>1884</v>
      </c>
      <c r="C76" s="61">
        <v>362</v>
      </c>
      <c r="D76" s="62" t="s">
        <v>258</v>
      </c>
    </row>
    <row r="77" spans="1:4">
      <c r="A77" s="68" t="s">
        <v>247</v>
      </c>
      <c r="B77" s="61">
        <v>1777</v>
      </c>
      <c r="C77" s="61">
        <v>359</v>
      </c>
      <c r="D77" s="62" t="s">
        <v>258</v>
      </c>
    </row>
    <row r="78" spans="1:4">
      <c r="A78" s="68" t="s">
        <v>248</v>
      </c>
      <c r="B78" s="61">
        <v>1664</v>
      </c>
      <c r="C78" s="61">
        <v>389</v>
      </c>
      <c r="D78" s="62" t="s">
        <v>258</v>
      </c>
    </row>
    <row r="79" spans="1:4">
      <c r="A79" s="68" t="s">
        <v>249</v>
      </c>
      <c r="B79" s="61">
        <v>1652</v>
      </c>
      <c r="C79" s="61">
        <v>384</v>
      </c>
      <c r="D79" s="62" t="s">
        <v>258</v>
      </c>
    </row>
    <row r="80" spans="1:4">
      <c r="A80" s="68" t="s">
        <v>250</v>
      </c>
      <c r="B80" s="61">
        <v>1630</v>
      </c>
      <c r="C80" s="61">
        <v>364</v>
      </c>
      <c r="D80" s="62" t="s">
        <v>258</v>
      </c>
    </row>
    <row r="81" spans="1:4">
      <c r="A81" s="68" t="s">
        <v>251</v>
      </c>
      <c r="B81" s="61">
        <v>1630</v>
      </c>
      <c r="C81" s="61">
        <v>343</v>
      </c>
      <c r="D81" s="62" t="s">
        <v>258</v>
      </c>
    </row>
    <row r="82" spans="1:4">
      <c r="A82" s="68" t="s">
        <v>252</v>
      </c>
      <c r="B82" s="66">
        <v>1594</v>
      </c>
      <c r="C82" s="428">
        <v>346</v>
      </c>
      <c r="D82" s="429" t="s">
        <v>258</v>
      </c>
    </row>
    <row r="83" spans="1:4">
      <c r="A83" s="68" t="s">
        <v>254</v>
      </c>
      <c r="B83" s="66">
        <v>1523</v>
      </c>
      <c r="C83" s="428">
        <v>343</v>
      </c>
      <c r="D83" s="429" t="s">
        <v>258</v>
      </c>
    </row>
    <row r="84" spans="1:4">
      <c r="A84" s="68" t="s">
        <v>255</v>
      </c>
      <c r="B84" s="66">
        <v>1507</v>
      </c>
      <c r="C84" s="428">
        <v>316</v>
      </c>
      <c r="D84" s="429" t="s">
        <v>258</v>
      </c>
    </row>
    <row r="85" spans="1:4">
      <c r="A85" s="68" t="s">
        <v>256</v>
      </c>
      <c r="B85" s="66">
        <v>1533</v>
      </c>
      <c r="C85" s="428">
        <v>306</v>
      </c>
      <c r="D85" s="429" t="s">
        <v>258</v>
      </c>
    </row>
    <row r="86" spans="1:4">
      <c r="A86" s="57">
        <v>2025</v>
      </c>
      <c r="B86" s="58"/>
      <c r="C86" s="58"/>
      <c r="D86" s="59"/>
    </row>
    <row r="87" spans="1:4">
      <c r="A87" s="68" t="s">
        <v>244</v>
      </c>
      <c r="B87" s="66">
        <v>1556.52173913043</v>
      </c>
      <c r="C87" s="428">
        <v>348.40945310702102</v>
      </c>
      <c r="D87" s="429" t="s">
        <v>258</v>
      </c>
    </row>
    <row r="88" spans="1:4">
      <c r="A88" s="68" t="s">
        <v>245</v>
      </c>
      <c r="B88" s="66">
        <v>1569</v>
      </c>
      <c r="C88" s="428">
        <v>339.48432598193801</v>
      </c>
      <c r="D88" s="429" t="s">
        <v>258</v>
      </c>
    </row>
    <row r="89" spans="1:4">
      <c r="A89" s="68" t="s">
        <v>246</v>
      </c>
      <c r="B89" s="66">
        <v>1646.6666666666699</v>
      </c>
      <c r="C89" s="428">
        <v>335.06580029999998</v>
      </c>
      <c r="D89" s="429" t="s">
        <v>258</v>
      </c>
    </row>
    <row r="90" spans="1:4">
      <c r="A90" s="68" t="s">
        <v>247</v>
      </c>
      <c r="B90" s="66">
        <v>1682.02173913043</v>
      </c>
      <c r="C90" s="428">
        <v>325.99854919397001</v>
      </c>
      <c r="D90" s="429" t="s">
        <v>258</v>
      </c>
    </row>
    <row r="91" spans="1:4">
      <c r="A91" s="68" t="s">
        <v>248</v>
      </c>
      <c r="B91" s="66">
        <v>1607.72727272727</v>
      </c>
      <c r="C91" s="428">
        <v>318.30491729431401</v>
      </c>
      <c r="D91" s="429" t="s">
        <v>258</v>
      </c>
    </row>
    <row r="92" spans="1:4">
      <c r="A92" s="68" t="s">
        <v>249</v>
      </c>
      <c r="B92" s="66">
        <v>1604</v>
      </c>
      <c r="C92" s="428">
        <v>314</v>
      </c>
      <c r="D92" s="429" t="s">
        <v>258</v>
      </c>
    </row>
    <row r="93" spans="1:4">
      <c r="A93" s="68" t="s">
        <v>250</v>
      </c>
      <c r="B93" s="66">
        <v>1683.04347826087</v>
      </c>
      <c r="C93" s="428">
        <v>287.40610736310299</v>
      </c>
      <c r="D93" s="429" t="s">
        <v>258</v>
      </c>
    </row>
    <row r="94" spans="1:4">
      <c r="A94" s="68" t="s">
        <v>251</v>
      </c>
      <c r="B94" s="66">
        <v>1701</v>
      </c>
      <c r="C94" s="428">
        <v>284</v>
      </c>
      <c r="D94" s="429" t="s">
        <v>258</v>
      </c>
    </row>
    <row r="95" spans="1:4">
      <c r="A95" s="68" t="s">
        <v>252</v>
      </c>
      <c r="B95" s="66">
        <v>1726</v>
      </c>
      <c r="C95" s="428">
        <v>301</v>
      </c>
      <c r="D95" s="429" t="s">
        <v>258</v>
      </c>
    </row>
    <row r="96" spans="1:4">
      <c r="A96" s="68" t="s">
        <v>254</v>
      </c>
      <c r="B96" s="66">
        <v>1831</v>
      </c>
      <c r="C96" s="428">
        <v>301</v>
      </c>
      <c r="D96" s="429" t="s">
        <v>258</v>
      </c>
    </row>
    <row r="97" spans="1:13">
      <c r="A97" s="590" t="s">
        <v>255</v>
      </c>
      <c r="B97" s="591">
        <v>1859</v>
      </c>
      <c r="C97" s="592">
        <v>331</v>
      </c>
      <c r="D97" s="593" t="s">
        <v>258</v>
      </c>
    </row>
    <row r="99" spans="1:13">
      <c r="A99" s="69" t="s">
        <v>259</v>
      </c>
      <c r="B99" s="70"/>
      <c r="C99" s="70"/>
      <c r="D99" s="70"/>
      <c r="E99" s="71"/>
      <c r="F99" s="71"/>
      <c r="G99" s="71"/>
      <c r="H99" s="71"/>
      <c r="I99" s="71"/>
      <c r="J99" s="71"/>
      <c r="K99" s="71"/>
      <c r="L99" s="71"/>
      <c r="M99" s="71"/>
    </row>
    <row r="100" spans="1:13">
      <c r="A100" s="70" t="s">
        <v>260</v>
      </c>
    </row>
    <row r="101" spans="1:13">
      <c r="A101" s="70" t="s">
        <v>61</v>
      </c>
    </row>
    <row r="102" spans="1:13">
      <c r="A102" s="584" t="s">
        <v>261</v>
      </c>
      <c r="B102" s="72"/>
      <c r="C102" s="73"/>
    </row>
    <row r="105" spans="1:13">
      <c r="C105" s="45"/>
    </row>
  </sheetData>
  <mergeCells count="2">
    <mergeCell ref="A3:D3"/>
    <mergeCell ref="A6:A7"/>
  </mergeCells>
  <hyperlinks>
    <hyperlink ref="A1" location="INDICE!A1" display="INDICE" xr:uid="{00000000-0004-0000-1600-000000000000}"/>
    <hyperlink ref="A102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O29"/>
  <sheetViews>
    <sheetView showGridLines="0" tabSelected="1" zoomScale="84" zoomScaleNormal="84" workbookViewId="0">
      <pane xSplit="1" ySplit="7" topLeftCell="BV8" activePane="bottomRight" state="frozen"/>
      <selection pane="topRight"/>
      <selection pane="bottomLeft"/>
      <selection pane="bottomRight" activeCell="CF26" sqref="CF26"/>
    </sheetView>
  </sheetViews>
  <sheetFormatPr baseColWidth="10" defaultColWidth="11" defaultRowHeight="15"/>
  <cols>
    <col min="1" max="1" width="26" customWidth="1"/>
    <col min="2" max="86" width="12.5703125" customWidth="1"/>
    <col min="87" max="87" width="16.42578125" style="1" customWidth="1"/>
    <col min="88" max="88" width="13.5703125" customWidth="1"/>
  </cols>
  <sheetData>
    <row r="1" spans="1:87">
      <c r="A1" s="2" t="s">
        <v>30</v>
      </c>
    </row>
    <row r="2" spans="1:87">
      <c r="A2" s="2"/>
    </row>
    <row r="3" spans="1:87">
      <c r="A3" s="3" t="s">
        <v>262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4"/>
    </row>
    <row r="4" spans="1:87">
      <c r="A4" s="3" t="s">
        <v>263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"/>
    </row>
    <row r="5" spans="1:87">
      <c r="A5" s="5" t="s">
        <v>232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4"/>
    </row>
    <row r="6" spans="1:87">
      <c r="A6" s="702" t="s">
        <v>264</v>
      </c>
      <c r="B6" s="696">
        <v>2019</v>
      </c>
      <c r="C6" s="697"/>
      <c r="D6" s="697"/>
      <c r="E6" s="697"/>
      <c r="F6" s="697"/>
      <c r="G6" s="697"/>
      <c r="H6" s="697"/>
      <c r="I6" s="697"/>
      <c r="J6" s="697"/>
      <c r="K6" s="697"/>
      <c r="L6" s="697"/>
      <c r="M6" s="697"/>
      <c r="N6" s="696">
        <v>2020</v>
      </c>
      <c r="O6" s="697"/>
      <c r="P6" s="697"/>
      <c r="Q6" s="697"/>
      <c r="R6" s="697"/>
      <c r="S6" s="697"/>
      <c r="T6" s="697"/>
      <c r="U6" s="697"/>
      <c r="V6" s="697"/>
      <c r="W6" s="697"/>
      <c r="X6" s="697"/>
      <c r="Y6" s="704"/>
      <c r="Z6" s="696">
        <v>2021</v>
      </c>
      <c r="AA6" s="697"/>
      <c r="AB6" s="697"/>
      <c r="AC6" s="697"/>
      <c r="AD6" s="697"/>
      <c r="AE6" s="697"/>
      <c r="AF6" s="697"/>
      <c r="AG6" s="697"/>
      <c r="AH6" s="697"/>
      <c r="AI6" s="697"/>
      <c r="AJ6" s="697"/>
      <c r="AK6" s="697"/>
      <c r="AL6" s="696">
        <v>2022</v>
      </c>
      <c r="AM6" s="697"/>
      <c r="AN6" s="697"/>
      <c r="AO6" s="697"/>
      <c r="AP6" s="697"/>
      <c r="AQ6" s="697"/>
      <c r="AR6" s="697"/>
      <c r="AS6" s="697"/>
      <c r="AT6" s="697"/>
      <c r="AU6" s="697"/>
      <c r="AV6" s="697"/>
      <c r="AW6" s="697"/>
      <c r="AX6" s="696">
        <v>2023</v>
      </c>
      <c r="AY6" s="697"/>
      <c r="AZ6" s="697"/>
      <c r="BA6" s="697"/>
      <c r="BB6" s="697"/>
      <c r="BC6" s="697"/>
      <c r="BD6" s="697"/>
      <c r="BE6" s="697"/>
      <c r="BF6" s="697"/>
      <c r="BG6" s="697"/>
      <c r="BH6" s="697"/>
      <c r="BI6" s="697"/>
      <c r="BJ6" s="698">
        <v>2024</v>
      </c>
      <c r="BK6" s="699"/>
      <c r="BL6" s="699"/>
      <c r="BM6" s="699"/>
      <c r="BN6" s="699"/>
      <c r="BO6" s="699"/>
      <c r="BP6" s="699"/>
      <c r="BQ6" s="699"/>
      <c r="BR6" s="699"/>
      <c r="BS6" s="699"/>
      <c r="BT6" s="699"/>
      <c r="BU6" s="700"/>
      <c r="BV6" s="701">
        <v>2025</v>
      </c>
      <c r="BW6" s="697"/>
      <c r="BX6" s="697"/>
      <c r="BY6" s="697"/>
      <c r="BZ6" s="697"/>
      <c r="CA6" s="697"/>
      <c r="CB6" s="697"/>
      <c r="CC6" s="697"/>
      <c r="CD6" s="697"/>
      <c r="CE6" s="697"/>
      <c r="CF6" s="697"/>
      <c r="CG6" s="697"/>
      <c r="CH6" s="700"/>
    </row>
    <row r="7" spans="1:87" ht="26.25" customHeight="1">
      <c r="A7" s="703"/>
      <c r="B7" s="6" t="s">
        <v>35</v>
      </c>
      <c r="C7" s="6" t="s">
        <v>36</v>
      </c>
      <c r="D7" s="7" t="s">
        <v>37</v>
      </c>
      <c r="E7" s="8" t="s">
        <v>38</v>
      </c>
      <c r="F7" s="8" t="s">
        <v>39</v>
      </c>
      <c r="G7" s="8" t="s">
        <v>40</v>
      </c>
      <c r="H7" s="8" t="s">
        <v>41</v>
      </c>
      <c r="I7" s="8" t="s">
        <v>42</v>
      </c>
      <c r="J7" s="8" t="s">
        <v>43</v>
      </c>
      <c r="K7" s="8" t="s">
        <v>44</v>
      </c>
      <c r="L7" s="8" t="s">
        <v>45</v>
      </c>
      <c r="M7" s="8" t="s">
        <v>46</v>
      </c>
      <c r="N7" s="8" t="s">
        <v>35</v>
      </c>
      <c r="O7" s="8" t="s">
        <v>36</v>
      </c>
      <c r="P7" s="8" t="s">
        <v>37</v>
      </c>
      <c r="Q7" s="8" t="s">
        <v>38</v>
      </c>
      <c r="R7" s="8" t="s">
        <v>39</v>
      </c>
      <c r="S7" s="8" t="s">
        <v>40</v>
      </c>
      <c r="T7" s="8" t="s">
        <v>41</v>
      </c>
      <c r="U7" s="8" t="s">
        <v>42</v>
      </c>
      <c r="V7" s="8" t="s">
        <v>43</v>
      </c>
      <c r="W7" s="8" t="s">
        <v>44</v>
      </c>
      <c r="X7" s="8" t="s">
        <v>45</v>
      </c>
      <c r="Y7" s="7" t="s">
        <v>46</v>
      </c>
      <c r="Z7" s="31" t="s">
        <v>35</v>
      </c>
      <c r="AA7" s="31" t="s">
        <v>36</v>
      </c>
      <c r="AB7" s="31" t="s">
        <v>37</v>
      </c>
      <c r="AC7" s="31" t="s">
        <v>38</v>
      </c>
      <c r="AD7" s="31" t="s">
        <v>39</v>
      </c>
      <c r="AE7" s="6" t="s">
        <v>40</v>
      </c>
      <c r="AF7" s="6" t="s">
        <v>41</v>
      </c>
      <c r="AG7" s="6" t="s">
        <v>42</v>
      </c>
      <c r="AH7" s="6" t="s">
        <v>47</v>
      </c>
      <c r="AI7" s="6" t="s">
        <v>44</v>
      </c>
      <c r="AJ7" s="6" t="s">
        <v>45</v>
      </c>
      <c r="AK7" s="7" t="s">
        <v>46</v>
      </c>
      <c r="AL7" s="31" t="s">
        <v>35</v>
      </c>
      <c r="AM7" s="6" t="s">
        <v>36</v>
      </c>
      <c r="AN7" s="6" t="s">
        <v>37</v>
      </c>
      <c r="AO7" s="6" t="s">
        <v>38</v>
      </c>
      <c r="AP7" s="6" t="s">
        <v>39</v>
      </c>
      <c r="AQ7" s="6" t="s">
        <v>40</v>
      </c>
      <c r="AR7" s="6" t="s">
        <v>41</v>
      </c>
      <c r="AS7" s="31" t="s">
        <v>42</v>
      </c>
      <c r="AT7" s="6" t="s">
        <v>47</v>
      </c>
      <c r="AU7" s="6" t="s">
        <v>44</v>
      </c>
      <c r="AV7" s="6" t="s">
        <v>45</v>
      </c>
      <c r="AW7" s="7" t="s">
        <v>46</v>
      </c>
      <c r="AX7" s="31" t="s">
        <v>35</v>
      </c>
      <c r="AY7" s="6" t="s">
        <v>36</v>
      </c>
      <c r="AZ7" s="6" t="s">
        <v>37</v>
      </c>
      <c r="BA7" s="6" t="s">
        <v>38</v>
      </c>
      <c r="BB7" s="6" t="s">
        <v>39</v>
      </c>
      <c r="BC7" s="6" t="s">
        <v>40</v>
      </c>
      <c r="BD7" s="6" t="s">
        <v>41</v>
      </c>
      <c r="BE7" s="6" t="s">
        <v>42</v>
      </c>
      <c r="BF7" s="6" t="s">
        <v>43</v>
      </c>
      <c r="BG7" s="6" t="s">
        <v>44</v>
      </c>
      <c r="BH7" s="6" t="s">
        <v>45</v>
      </c>
      <c r="BI7" s="31" t="s">
        <v>46</v>
      </c>
      <c r="BJ7" s="6" t="s">
        <v>35</v>
      </c>
      <c r="BK7" s="6" t="s">
        <v>36</v>
      </c>
      <c r="BL7" s="6" t="s">
        <v>37</v>
      </c>
      <c r="BM7" s="6" t="s">
        <v>38</v>
      </c>
      <c r="BN7" s="6" t="s">
        <v>39</v>
      </c>
      <c r="BO7" s="6" t="s">
        <v>40</v>
      </c>
      <c r="BP7" s="6" t="s">
        <v>41</v>
      </c>
      <c r="BQ7" s="6" t="s">
        <v>42</v>
      </c>
      <c r="BR7" s="6" t="s">
        <v>43</v>
      </c>
      <c r="BS7" s="6" t="s">
        <v>44</v>
      </c>
      <c r="BT7" s="6" t="s">
        <v>45</v>
      </c>
      <c r="BU7" s="6" t="s">
        <v>46</v>
      </c>
      <c r="BV7" s="6" t="s">
        <v>35</v>
      </c>
      <c r="BW7" s="6" t="s">
        <v>36</v>
      </c>
      <c r="BX7" s="6" t="s">
        <v>37</v>
      </c>
      <c r="BY7" s="6" t="s">
        <v>38</v>
      </c>
      <c r="BZ7" s="6" t="s">
        <v>39</v>
      </c>
      <c r="CA7" s="6" t="s">
        <v>40</v>
      </c>
      <c r="CB7" s="6" t="s">
        <v>41</v>
      </c>
      <c r="CC7" s="6" t="s">
        <v>42</v>
      </c>
      <c r="CD7" s="6" t="s">
        <v>43</v>
      </c>
      <c r="CE7" s="6" t="s">
        <v>44</v>
      </c>
      <c r="CF7" s="6" t="s">
        <v>45</v>
      </c>
      <c r="CG7" s="6" t="s">
        <v>46</v>
      </c>
      <c r="CH7" s="565" t="str">
        <f>'Cdr 15'!CH7</f>
        <v>Var. % 
Dic 25/24</v>
      </c>
      <c r="CI7"/>
    </row>
    <row r="8" spans="1:87">
      <c r="A8" s="9" t="s">
        <v>48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28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2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2">
        <f t="shared" si="1"/>
        <v>5033.6325420230014</v>
      </c>
      <c r="AL8" s="35">
        <f t="shared" si="1"/>
        <v>5285.7581695349991</v>
      </c>
      <c r="AM8" s="35">
        <f t="shared" si="1"/>
        <v>5521.8696735240001</v>
      </c>
      <c r="AN8" s="35">
        <f t="shared" si="1"/>
        <v>5386.5969873510003</v>
      </c>
      <c r="AO8" s="35">
        <f t="shared" si="1"/>
        <v>5020.5693773870007</v>
      </c>
      <c r="AP8" s="35">
        <f t="shared" si="1"/>
        <v>4512.2731707459998</v>
      </c>
      <c r="AQ8" s="35">
        <f t="shared" si="1"/>
        <v>5451.0841016309996</v>
      </c>
      <c r="AR8" s="35">
        <f t="shared" si="1"/>
        <v>4683.1644834089993</v>
      </c>
      <c r="AS8" s="35">
        <f t="shared" si="1"/>
        <v>5555.0804993799993</v>
      </c>
      <c r="AT8" s="35">
        <f t="shared" si="1"/>
        <v>5449.8837592100008</v>
      </c>
      <c r="AU8" s="35">
        <f t="shared" si="1"/>
        <v>5125.3217687449996</v>
      </c>
      <c r="AV8" s="35">
        <f t="shared" si="1"/>
        <v>4548.4138508400001</v>
      </c>
      <c r="AW8" s="32">
        <f t="shared" ref="AW8:BE8" si="2">+AW9+AW10+AW11+AW12+AW13+AW14+AW19+AW20+AW21+AW22+AW23</f>
        <v>5213.0154312460008</v>
      </c>
      <c r="AX8" s="35">
        <f t="shared" si="2"/>
        <v>4648.788404938</v>
      </c>
      <c r="AY8" s="35">
        <f t="shared" si="2"/>
        <v>4710.1649390019984</v>
      </c>
      <c r="AZ8" s="35">
        <f t="shared" si="2"/>
        <v>5789.5374348269997</v>
      </c>
      <c r="BA8" s="35">
        <f t="shared" si="2"/>
        <v>5305.1781556120004</v>
      </c>
      <c r="BB8" s="35">
        <f t="shared" ref="BB8" si="3">+BB9+BB10+BB11+BB12+BB13+BB14+BB19+BB20+BB21+BB22+BB23</f>
        <v>4779.6871792410002</v>
      </c>
      <c r="BC8" s="35">
        <f t="shared" si="2"/>
        <v>5305.413961885999</v>
      </c>
      <c r="BD8" s="35">
        <f t="shared" si="2"/>
        <v>4850.465551401001</v>
      </c>
      <c r="BE8" s="35">
        <f t="shared" si="2"/>
        <v>4868.4223655840005</v>
      </c>
      <c r="BF8" s="35">
        <f t="shared" ref="BF8:CD8" si="4">+BF9+BF10+BF11+BF12+BF13+BF14+BF19+BF20+BF21+BF22+BF23</f>
        <v>5079.4899644770003</v>
      </c>
      <c r="BG8" s="35">
        <f t="shared" si="4"/>
        <v>5080.3840322809992</v>
      </c>
      <c r="BH8" s="35">
        <f t="shared" si="4"/>
        <v>4860.3059816209998</v>
      </c>
      <c r="BI8" s="569">
        <f t="shared" si="4"/>
        <v>4800.2315659430005</v>
      </c>
      <c r="BJ8" s="573">
        <f t="shared" si="4"/>
        <v>5290.8459878229996</v>
      </c>
      <c r="BK8" s="574">
        <f t="shared" si="4"/>
        <v>5351.3156455160015</v>
      </c>
      <c r="BL8" s="574">
        <f t="shared" si="4"/>
        <v>5544.6973122399995</v>
      </c>
      <c r="BM8" s="574">
        <f t="shared" si="4"/>
        <v>4940.1712847599993</v>
      </c>
      <c r="BN8" s="574">
        <f t="shared" si="4"/>
        <v>6071.7263720860001</v>
      </c>
      <c r="BO8" s="574">
        <f t="shared" si="4"/>
        <v>5972.0068193040006</v>
      </c>
      <c r="BP8" s="574">
        <f t="shared" si="4"/>
        <v>6372.9982008470006</v>
      </c>
      <c r="BQ8" s="574">
        <f t="shared" si="4"/>
        <v>6163.0374764630005</v>
      </c>
      <c r="BR8" s="574">
        <f t="shared" si="4"/>
        <v>5906.9035173999991</v>
      </c>
      <c r="BS8" s="574">
        <f t="shared" si="4"/>
        <v>5467.9629537199989</v>
      </c>
      <c r="BT8" s="574">
        <f t="shared" si="4"/>
        <v>5608.1438073549989</v>
      </c>
      <c r="BU8" s="466">
        <f t="shared" si="4"/>
        <v>5885.8917483429987</v>
      </c>
      <c r="BV8" s="573">
        <f t="shared" si="4"/>
        <v>6810.6101295009985</v>
      </c>
      <c r="BW8" s="574">
        <f t="shared" si="4"/>
        <v>5987.1741310440011</v>
      </c>
      <c r="BX8" s="574">
        <f t="shared" si="4"/>
        <v>6735.8913951399973</v>
      </c>
      <c r="BY8" s="574">
        <f t="shared" si="4"/>
        <v>5723.7812643579991</v>
      </c>
      <c r="BZ8" s="574">
        <f t="shared" si="4"/>
        <v>5712.9910042230003</v>
      </c>
      <c r="CA8" s="574">
        <f t="shared" si="4"/>
        <v>5775.8306265240017</v>
      </c>
      <c r="CB8" s="574">
        <f t="shared" si="4"/>
        <v>5773.3388869769988</v>
      </c>
      <c r="CC8" s="574">
        <f t="shared" si="4"/>
        <v>5605.2798600819988</v>
      </c>
      <c r="CD8" s="574">
        <f t="shared" si="4"/>
        <v>396.54</v>
      </c>
      <c r="CE8" s="574">
        <f t="shared" ref="CE8:CG8" si="5">+CE9+CE10+CE11+CE12+CE13+CE14+CE19+CE20+CE21+CE22+CE23</f>
        <v>264.15999999999997</v>
      </c>
      <c r="CF8" s="574">
        <f t="shared" ref="CF8" si="6">+CF9+CF10+CF11+CF12+CF13+CF14+CF19+CF20+CF21+CF22+CF23</f>
        <v>220.2</v>
      </c>
      <c r="CG8" s="574">
        <f t="shared" si="5"/>
        <v>331.92</v>
      </c>
      <c r="CH8" s="581">
        <f>+IFERROR(CG8/BU8-1,"-")</f>
        <v>-0.94360752555575922</v>
      </c>
      <c r="CI8"/>
    </row>
    <row r="9" spans="1:87">
      <c r="A9" s="11" t="s">
        <v>265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3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3">
        <v>165.62586036900001</v>
      </c>
      <c r="AL9" s="36">
        <v>139.796836617</v>
      </c>
      <c r="AM9" s="36">
        <v>118.563754711</v>
      </c>
      <c r="AN9" s="36">
        <v>69.337803280000003</v>
      </c>
      <c r="AO9" s="36">
        <v>34.594669771</v>
      </c>
      <c r="AP9" s="36">
        <v>33.915368237999999</v>
      </c>
      <c r="AQ9" s="36">
        <v>65.406568587999999</v>
      </c>
      <c r="AR9" s="36">
        <v>104.049095064</v>
      </c>
      <c r="AS9" s="36">
        <v>158.416083837</v>
      </c>
      <c r="AT9" s="36">
        <v>194.78247663799999</v>
      </c>
      <c r="AU9" s="36">
        <v>175.75748219299999</v>
      </c>
      <c r="AV9" s="36">
        <v>152.131920888</v>
      </c>
      <c r="AW9" s="33">
        <v>107.470302788</v>
      </c>
      <c r="AX9" s="36">
        <v>64.760564836</v>
      </c>
      <c r="AY9" s="36">
        <v>28.526229190999999</v>
      </c>
      <c r="AZ9" s="36">
        <v>19.298220689000001</v>
      </c>
      <c r="BA9" s="36">
        <v>17.710320861</v>
      </c>
      <c r="BB9" s="36">
        <v>29.954496518999999</v>
      </c>
      <c r="BC9" s="36">
        <v>46.353961220000002</v>
      </c>
      <c r="BD9" s="36">
        <v>71.556170524999999</v>
      </c>
      <c r="BE9" s="36">
        <v>123.142992861</v>
      </c>
      <c r="BF9" s="36">
        <v>125.451110156</v>
      </c>
      <c r="BG9" s="36">
        <v>140.19093686400001</v>
      </c>
      <c r="BH9" s="36">
        <v>134.28301292699999</v>
      </c>
      <c r="BI9" s="570">
        <v>167.917964071</v>
      </c>
      <c r="BJ9" s="575">
        <v>93.266657408</v>
      </c>
      <c r="BK9" s="576">
        <v>58.868030298000001</v>
      </c>
      <c r="BL9" s="576">
        <v>27.812852611</v>
      </c>
      <c r="BM9" s="576">
        <v>21.81630775</v>
      </c>
      <c r="BN9" s="576">
        <v>36.633472937000008</v>
      </c>
      <c r="BO9" s="576">
        <v>64.440325231000003</v>
      </c>
      <c r="BP9" s="576">
        <v>141.07409538100001</v>
      </c>
      <c r="BQ9" s="576">
        <v>181.65291796699998</v>
      </c>
      <c r="BR9" s="576">
        <v>192.485847449</v>
      </c>
      <c r="BS9" s="576">
        <v>183.58272133700001</v>
      </c>
      <c r="BT9" s="576">
        <v>142.93162152899998</v>
      </c>
      <c r="BU9" s="467">
        <v>83.318224216999994</v>
      </c>
      <c r="BV9" s="575">
        <v>59.95335248</v>
      </c>
      <c r="BW9" s="576">
        <v>27.891636668</v>
      </c>
      <c r="BX9" s="576">
        <v>28.529193527999997</v>
      </c>
      <c r="BY9" s="576">
        <v>31.232414163999998</v>
      </c>
      <c r="BZ9" s="576">
        <v>61.460277634999997</v>
      </c>
      <c r="CA9" s="576">
        <v>130.881697417</v>
      </c>
      <c r="CB9" s="576">
        <v>190.42352337800003</v>
      </c>
      <c r="CC9" s="576">
        <v>212.89654698900003</v>
      </c>
      <c r="CD9" s="576"/>
      <c r="CE9" s="576"/>
      <c r="CF9" s="576"/>
      <c r="CG9" s="576"/>
      <c r="CH9" s="582">
        <f t="shared" ref="CH9:CH23" si="7">+IFERROR(CG9/BU9-1,"-")</f>
        <v>-1</v>
      </c>
      <c r="CI9"/>
    </row>
    <row r="10" spans="1:87">
      <c r="A10" s="11" t="s">
        <v>266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3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3">
        <v>980.86403287999997</v>
      </c>
      <c r="AL10" s="36">
        <v>769.42332991599994</v>
      </c>
      <c r="AM10" s="36">
        <v>635.31712500799995</v>
      </c>
      <c r="AN10" s="36">
        <v>546.37791532699998</v>
      </c>
      <c r="AO10" s="36">
        <v>486.669146356</v>
      </c>
      <c r="AP10" s="36">
        <v>523.02881152199996</v>
      </c>
      <c r="AQ10" s="36">
        <v>519.35481256699995</v>
      </c>
      <c r="AR10" s="36">
        <v>677.71538444199996</v>
      </c>
      <c r="AS10" s="36">
        <v>790.55990726200002</v>
      </c>
      <c r="AT10" s="36">
        <v>795.39243081200004</v>
      </c>
      <c r="AU10" s="36">
        <v>834.288719636</v>
      </c>
      <c r="AV10" s="36">
        <v>879.01891546599995</v>
      </c>
      <c r="AW10" s="33">
        <v>961.25831104400004</v>
      </c>
      <c r="AX10" s="36">
        <v>791.72213079400001</v>
      </c>
      <c r="AY10" s="36">
        <v>713.47398677199999</v>
      </c>
      <c r="AZ10" s="36">
        <v>557.92947790000005</v>
      </c>
      <c r="BA10" s="36">
        <v>517.93325600200001</v>
      </c>
      <c r="BB10" s="36">
        <v>523.622768877</v>
      </c>
      <c r="BC10" s="36">
        <v>514.35785822499997</v>
      </c>
      <c r="BD10" s="36">
        <v>635.73988696000004</v>
      </c>
      <c r="BE10" s="36">
        <v>767.334554067</v>
      </c>
      <c r="BF10" s="36">
        <v>773.28809171600005</v>
      </c>
      <c r="BG10" s="36">
        <v>1071.174427942</v>
      </c>
      <c r="BH10" s="36">
        <v>1184.014653077</v>
      </c>
      <c r="BI10" s="570">
        <v>1105.6681886419999</v>
      </c>
      <c r="BJ10" s="575">
        <v>970.34294254899999</v>
      </c>
      <c r="BK10" s="576">
        <v>665.23864414000002</v>
      </c>
      <c r="BL10" s="576">
        <v>558.49818972399999</v>
      </c>
      <c r="BM10" s="576">
        <v>491.221365994</v>
      </c>
      <c r="BN10" s="576">
        <v>614.73586633700006</v>
      </c>
      <c r="BO10" s="576">
        <v>720.29285002900008</v>
      </c>
      <c r="BP10" s="576">
        <v>939.75499870500005</v>
      </c>
      <c r="BQ10" s="576">
        <v>929.92409683599999</v>
      </c>
      <c r="BR10" s="576">
        <v>1062.2685903880001</v>
      </c>
      <c r="BS10" s="576">
        <v>1389.14641087</v>
      </c>
      <c r="BT10" s="576">
        <v>1476.0920255030001</v>
      </c>
      <c r="BU10" s="467">
        <v>1360.1301889869999</v>
      </c>
      <c r="BV10" s="575">
        <v>1131.4412098139999</v>
      </c>
      <c r="BW10" s="576">
        <v>797.38757428899999</v>
      </c>
      <c r="BX10" s="576">
        <v>711.28423509599997</v>
      </c>
      <c r="BY10" s="576">
        <v>715.94176989699997</v>
      </c>
      <c r="BZ10" s="576">
        <v>742.79059526499998</v>
      </c>
      <c r="CA10" s="576">
        <v>806.814928721</v>
      </c>
      <c r="CB10" s="576">
        <v>1007.81160057</v>
      </c>
      <c r="CC10" s="576">
        <v>1181.395900967</v>
      </c>
      <c r="CD10" s="576"/>
      <c r="CE10" s="576"/>
      <c r="CF10" s="576"/>
      <c r="CG10" s="576"/>
      <c r="CH10" s="582">
        <f t="shared" si="7"/>
        <v>-1</v>
      </c>
      <c r="CI10"/>
    </row>
    <row r="11" spans="1:87">
      <c r="A11" s="11" t="s">
        <v>267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3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3">
        <v>54.317543970000003</v>
      </c>
      <c r="AL11" s="36">
        <v>39.889553251000002</v>
      </c>
      <c r="AM11" s="36">
        <v>51.508755430000001</v>
      </c>
      <c r="AN11" s="36">
        <v>61.028236855999999</v>
      </c>
      <c r="AO11" s="36">
        <v>52.659663797</v>
      </c>
      <c r="AP11" s="36">
        <v>59.124654917000001</v>
      </c>
      <c r="AQ11" s="36">
        <v>48.005825737999999</v>
      </c>
      <c r="AR11" s="36">
        <v>61.388614531999998</v>
      </c>
      <c r="AS11" s="36">
        <v>61.269976137</v>
      </c>
      <c r="AT11" s="36">
        <v>60.036883791000001</v>
      </c>
      <c r="AU11" s="36">
        <v>55.131404523999997</v>
      </c>
      <c r="AV11" s="36">
        <v>51.908739402999998</v>
      </c>
      <c r="AW11" s="33">
        <v>55.686116314000003</v>
      </c>
      <c r="AX11" s="36">
        <v>52.387372167999999</v>
      </c>
      <c r="AY11" s="36">
        <v>49.691840919999997</v>
      </c>
      <c r="AZ11" s="36">
        <v>73.766463447999996</v>
      </c>
      <c r="BA11" s="36">
        <v>49.960214743999998</v>
      </c>
      <c r="BB11" s="36">
        <v>69.068037097000001</v>
      </c>
      <c r="BC11" s="36">
        <v>55.184778942000001</v>
      </c>
      <c r="BD11" s="36">
        <v>62.829474292999997</v>
      </c>
      <c r="BE11" s="36">
        <v>61.789645141999998</v>
      </c>
      <c r="BF11" s="36">
        <v>52.537446998</v>
      </c>
      <c r="BG11" s="36">
        <v>53.888606461999998</v>
      </c>
      <c r="BH11" s="36">
        <v>72.522540954999997</v>
      </c>
      <c r="BI11" s="570">
        <v>66.348906162000006</v>
      </c>
      <c r="BJ11" s="575">
        <v>48.767400641000002</v>
      </c>
      <c r="BK11" s="576">
        <v>46.630303998999999</v>
      </c>
      <c r="BL11" s="576">
        <v>50.704904501000001</v>
      </c>
      <c r="BM11" s="576">
        <v>57.817798551999999</v>
      </c>
      <c r="BN11" s="576">
        <v>79.276693266000009</v>
      </c>
      <c r="BO11" s="576">
        <v>59.772605114000001</v>
      </c>
      <c r="BP11" s="576">
        <v>56.148470129000003</v>
      </c>
      <c r="BQ11" s="576">
        <v>51.099226049999999</v>
      </c>
      <c r="BR11" s="576">
        <v>72.341779514999999</v>
      </c>
      <c r="BS11" s="576">
        <v>71.002411585999994</v>
      </c>
      <c r="BT11" s="576">
        <v>66.285143071000007</v>
      </c>
      <c r="BU11" s="467">
        <v>70.822009406000006</v>
      </c>
      <c r="BV11" s="575">
        <v>111.804603915</v>
      </c>
      <c r="BW11" s="576">
        <v>53.654632554999999</v>
      </c>
      <c r="BX11" s="576">
        <v>59.837284599</v>
      </c>
      <c r="BY11" s="576">
        <v>61.504980963000001</v>
      </c>
      <c r="BZ11" s="576">
        <v>49.649625968000002</v>
      </c>
      <c r="CA11" s="576">
        <v>49.422956995</v>
      </c>
      <c r="CB11" s="576">
        <v>55.454536683000001</v>
      </c>
      <c r="CC11" s="576">
        <v>66.350912683000004</v>
      </c>
      <c r="CD11" s="576"/>
      <c r="CE11" s="576"/>
      <c r="CF11" s="576"/>
      <c r="CG11" s="576"/>
      <c r="CH11" s="582">
        <f t="shared" si="7"/>
        <v>-1</v>
      </c>
      <c r="CI11"/>
    </row>
    <row r="12" spans="1:87">
      <c r="A12" s="11" t="s">
        <v>268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3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3">
        <v>68.662879996000001</v>
      </c>
      <c r="AL12" s="36">
        <v>61.332802516000001</v>
      </c>
      <c r="AM12" s="36">
        <v>71.833618872000002</v>
      </c>
      <c r="AN12" s="36">
        <v>71.627650536000004</v>
      </c>
      <c r="AO12" s="36">
        <v>62.849548996000003</v>
      </c>
      <c r="AP12" s="36">
        <v>86.945726738999994</v>
      </c>
      <c r="AQ12" s="36">
        <v>100.76158008</v>
      </c>
      <c r="AR12" s="36">
        <v>99.559785753</v>
      </c>
      <c r="AS12" s="36">
        <v>100.149140077</v>
      </c>
      <c r="AT12" s="36">
        <v>68.502454960999998</v>
      </c>
      <c r="AU12" s="36">
        <v>136.39628987399999</v>
      </c>
      <c r="AV12" s="36">
        <v>95.701169665999998</v>
      </c>
      <c r="AW12" s="33">
        <v>136.73586090399999</v>
      </c>
      <c r="AX12" s="36">
        <v>110.707299303</v>
      </c>
      <c r="AY12" s="36">
        <v>112.11191200899999</v>
      </c>
      <c r="AZ12" s="36">
        <v>97.624441766999993</v>
      </c>
      <c r="BA12" s="36">
        <v>122.098727869</v>
      </c>
      <c r="BB12" s="36">
        <v>103.742441261</v>
      </c>
      <c r="BC12" s="36">
        <v>104.878607308</v>
      </c>
      <c r="BD12" s="36">
        <v>81.739871234999995</v>
      </c>
      <c r="BE12" s="36">
        <v>73.068116520000004</v>
      </c>
      <c r="BF12" s="36">
        <v>110.755257312</v>
      </c>
      <c r="BG12" s="36">
        <v>84.556219251000002</v>
      </c>
      <c r="BH12" s="36">
        <v>102.551508582</v>
      </c>
      <c r="BI12" s="570">
        <v>89.811720778999998</v>
      </c>
      <c r="BJ12" s="575">
        <v>94.049836286000001</v>
      </c>
      <c r="BK12" s="576">
        <v>74.212825917999993</v>
      </c>
      <c r="BL12" s="576">
        <v>90.225293658999988</v>
      </c>
      <c r="BM12" s="576">
        <v>86.124676543999996</v>
      </c>
      <c r="BN12" s="576">
        <v>88.458094157000005</v>
      </c>
      <c r="BO12" s="576">
        <v>78.645004122999993</v>
      </c>
      <c r="BP12" s="576">
        <v>97.217105324000002</v>
      </c>
      <c r="BQ12" s="576">
        <v>106.232568649</v>
      </c>
      <c r="BR12" s="576">
        <v>89.261965029999999</v>
      </c>
      <c r="BS12" s="576">
        <v>68.418583038999998</v>
      </c>
      <c r="BT12" s="576">
        <v>83.160454761000011</v>
      </c>
      <c r="BU12" s="467">
        <v>91.746246485</v>
      </c>
      <c r="BV12" s="575">
        <v>81.364322438999992</v>
      </c>
      <c r="BW12" s="576">
        <v>74.660329660000002</v>
      </c>
      <c r="BX12" s="576">
        <v>82.847481246000001</v>
      </c>
      <c r="BY12" s="576">
        <v>84.531813348</v>
      </c>
      <c r="BZ12" s="576">
        <v>74.169390504999996</v>
      </c>
      <c r="CA12" s="576">
        <v>93.065305444999993</v>
      </c>
      <c r="CB12" s="576">
        <v>78.674177988999986</v>
      </c>
      <c r="CC12" s="576">
        <v>79.867979293999994</v>
      </c>
      <c r="CD12" s="576"/>
      <c r="CE12" s="576"/>
      <c r="CF12" s="576"/>
      <c r="CG12" s="576"/>
      <c r="CH12" s="582">
        <f t="shared" si="7"/>
        <v>-1</v>
      </c>
      <c r="CI12"/>
    </row>
    <row r="13" spans="1:87">
      <c r="A13" s="11" t="s">
        <v>269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3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3">
        <v>2277.6413897689999</v>
      </c>
      <c r="AL13" s="36">
        <v>2878.2857319059999</v>
      </c>
      <c r="AM13" s="36">
        <v>3197.8232986409998</v>
      </c>
      <c r="AN13" s="36">
        <v>2754.736198697</v>
      </c>
      <c r="AO13" s="36">
        <v>2994.371448637</v>
      </c>
      <c r="AP13" s="36">
        <v>2488.0400568079999</v>
      </c>
      <c r="AQ13" s="36">
        <v>3147.149750608</v>
      </c>
      <c r="AR13" s="36">
        <v>2470.8283595379999</v>
      </c>
      <c r="AS13" s="36">
        <v>2956.4976463769999</v>
      </c>
      <c r="AT13" s="36">
        <v>3067.9918782599998</v>
      </c>
      <c r="AU13" s="36">
        <v>2757.7084598199999</v>
      </c>
      <c r="AV13" s="36">
        <v>2369.5326066100001</v>
      </c>
      <c r="AW13" s="33">
        <v>2570.1353257280002</v>
      </c>
      <c r="AX13" s="36">
        <v>2437.2056581420002</v>
      </c>
      <c r="AY13" s="36">
        <v>2470.4525530330002</v>
      </c>
      <c r="AZ13" s="36">
        <v>3541.528469974</v>
      </c>
      <c r="BA13" s="36">
        <v>3405.8677302460001</v>
      </c>
      <c r="BB13" s="36">
        <v>3081.1892589180002</v>
      </c>
      <c r="BC13" s="36">
        <v>3654.0511821059999</v>
      </c>
      <c r="BD13" s="36">
        <v>3158.2785674900001</v>
      </c>
      <c r="BE13" s="36">
        <v>2979.3202921249999</v>
      </c>
      <c r="BF13" s="36">
        <v>2956.071695913</v>
      </c>
      <c r="BG13" s="36">
        <v>2788.9809649399999</v>
      </c>
      <c r="BH13" s="36">
        <v>2472.6177842410002</v>
      </c>
      <c r="BI13" s="570">
        <v>2433.5927170179998</v>
      </c>
      <c r="BJ13" s="575">
        <v>3002.0972945560002</v>
      </c>
      <c r="BK13" s="576">
        <v>3398.0059725990004</v>
      </c>
      <c r="BL13" s="576">
        <v>3708.1424425229998</v>
      </c>
      <c r="BM13" s="576">
        <v>3284.7282476639994</v>
      </c>
      <c r="BN13" s="576">
        <v>4091.5020149439993</v>
      </c>
      <c r="BO13" s="576">
        <v>3704.5104229389995</v>
      </c>
      <c r="BP13" s="576">
        <v>3588.6427352309997</v>
      </c>
      <c r="BQ13" s="576">
        <v>3582.5845618250005</v>
      </c>
      <c r="BR13" s="576">
        <v>3301.3010534839991</v>
      </c>
      <c r="BS13" s="576">
        <v>2755.1148549139994</v>
      </c>
      <c r="BT13" s="576">
        <v>2782.3370706140004</v>
      </c>
      <c r="BU13" s="467">
        <v>3152.1326324649995</v>
      </c>
      <c r="BV13" s="575">
        <v>4213.776749955</v>
      </c>
      <c r="BW13" s="576">
        <v>3627.8246912140003</v>
      </c>
      <c r="BX13" s="576">
        <v>4471.3892445829988</v>
      </c>
      <c r="BY13" s="576">
        <v>3648.5378819449998</v>
      </c>
      <c r="BZ13" s="576">
        <v>3515.8740446389997</v>
      </c>
      <c r="CA13" s="576">
        <v>3310.7854580650001</v>
      </c>
      <c r="CB13" s="576">
        <v>3081.00918267</v>
      </c>
      <c r="CC13" s="576">
        <v>2901.9538113499998</v>
      </c>
      <c r="CD13" s="576"/>
      <c r="CE13" s="576"/>
      <c r="CF13" s="576"/>
      <c r="CG13" s="576"/>
      <c r="CH13" s="582">
        <f t="shared" si="7"/>
        <v>-1</v>
      </c>
      <c r="CI13"/>
    </row>
    <row r="14" spans="1:87">
      <c r="A14" s="14" t="s">
        <v>270</v>
      </c>
      <c r="B14" s="15">
        <f>+B15+B16</f>
        <v>246.26</v>
      </c>
      <c r="C14" s="16">
        <f t="shared" ref="C14:AV14" si="8">+C15+C16</f>
        <v>377.66</v>
      </c>
      <c r="D14" s="16">
        <f t="shared" si="8"/>
        <v>432.11</v>
      </c>
      <c r="E14" s="16">
        <f t="shared" si="8"/>
        <v>323.83</v>
      </c>
      <c r="F14" s="16">
        <f t="shared" si="8"/>
        <v>175.35</v>
      </c>
      <c r="G14" s="16">
        <f t="shared" si="8"/>
        <v>364.08000000000004</v>
      </c>
      <c r="H14" s="16">
        <f t="shared" si="8"/>
        <v>397.18</v>
      </c>
      <c r="I14" s="16">
        <f t="shared" si="8"/>
        <v>238.87</v>
      </c>
      <c r="J14" s="16">
        <f t="shared" si="8"/>
        <v>277.16054105000001</v>
      </c>
      <c r="K14" s="16">
        <f t="shared" si="8"/>
        <v>269.26</v>
      </c>
      <c r="L14" s="16">
        <f t="shared" si="8"/>
        <v>205.72</v>
      </c>
      <c r="M14" s="16">
        <f t="shared" si="8"/>
        <v>205.2</v>
      </c>
      <c r="N14" s="15">
        <f t="shared" si="8"/>
        <v>207.22386527</v>
      </c>
      <c r="O14" s="16">
        <f t="shared" si="8"/>
        <v>212.51845063000002</v>
      </c>
      <c r="P14" s="16">
        <f t="shared" si="8"/>
        <v>180.73930060999999</v>
      </c>
      <c r="Q14" s="16">
        <f t="shared" si="8"/>
        <v>106.93592620000001</v>
      </c>
      <c r="R14" s="16">
        <f t="shared" si="8"/>
        <v>115.03603583</v>
      </c>
      <c r="S14" s="16">
        <f t="shared" si="8"/>
        <v>161.60691876000001</v>
      </c>
      <c r="T14" s="16">
        <f t="shared" si="8"/>
        <v>422.77797614000002</v>
      </c>
      <c r="U14" s="16">
        <f t="shared" si="8"/>
        <v>469.20884397000003</v>
      </c>
      <c r="V14" s="16">
        <f t="shared" si="8"/>
        <v>352.34880944999998</v>
      </c>
      <c r="W14" s="16">
        <f t="shared" si="8"/>
        <v>251.54929797999998</v>
      </c>
      <c r="X14" s="16">
        <f t="shared" si="8"/>
        <v>144.17864456999999</v>
      </c>
      <c r="Y14" s="34">
        <f t="shared" si="8"/>
        <v>239.98434463000001</v>
      </c>
      <c r="Z14" s="16">
        <f t="shared" si="8"/>
        <v>296.45299999999997</v>
      </c>
      <c r="AA14" s="16">
        <f t="shared" si="8"/>
        <v>461.45000000000005</v>
      </c>
      <c r="AB14" s="16">
        <f t="shared" si="8"/>
        <v>384.46000000000004</v>
      </c>
      <c r="AC14" s="16">
        <f t="shared" si="8"/>
        <v>372.01</v>
      </c>
      <c r="AD14" s="16">
        <f t="shared" si="8"/>
        <v>283.09000000000003</v>
      </c>
      <c r="AE14" s="16">
        <f t="shared" si="8"/>
        <v>345.18000000000006</v>
      </c>
      <c r="AF14" s="16">
        <f t="shared" si="8"/>
        <v>414.02</v>
      </c>
      <c r="AG14" s="16">
        <f t="shared" si="8"/>
        <v>425.12</v>
      </c>
      <c r="AH14" s="16">
        <f t="shared" si="8"/>
        <v>296.11</v>
      </c>
      <c r="AI14" s="16">
        <f t="shared" si="8"/>
        <v>231.38</v>
      </c>
      <c r="AJ14" s="16">
        <f t="shared" si="8"/>
        <v>118.15</v>
      </c>
      <c r="AK14" s="34">
        <f t="shared" si="8"/>
        <v>216.25</v>
      </c>
      <c r="AL14" s="37">
        <f t="shared" si="8"/>
        <v>250.268</v>
      </c>
      <c r="AM14" s="37">
        <f t="shared" si="8"/>
        <v>397.94400000000002</v>
      </c>
      <c r="AN14" s="37">
        <f t="shared" si="8"/>
        <v>537.404</v>
      </c>
      <c r="AO14" s="37">
        <f t="shared" si="8"/>
        <v>270.83899999999994</v>
      </c>
      <c r="AP14" s="37">
        <f t="shared" si="8"/>
        <v>186.33299999999997</v>
      </c>
      <c r="AQ14" s="37">
        <f t="shared" si="8"/>
        <v>346.85</v>
      </c>
      <c r="AR14" s="37">
        <f t="shared" si="8"/>
        <v>426.46100000000001</v>
      </c>
      <c r="AS14" s="37">
        <f t="shared" si="8"/>
        <v>481.90500000000003</v>
      </c>
      <c r="AT14" s="37">
        <f t="shared" si="8"/>
        <v>354.44439999999997</v>
      </c>
      <c r="AU14" s="37">
        <f t="shared" si="8"/>
        <v>281.185</v>
      </c>
      <c r="AV14" s="37">
        <f t="shared" si="8"/>
        <v>162.05700000000002</v>
      </c>
      <c r="AW14" s="34">
        <f t="shared" ref="AW14:BE14" si="9">+AW15+AW16</f>
        <v>271.52</v>
      </c>
      <c r="AX14" s="37">
        <f t="shared" si="9"/>
        <v>330.49299999999999</v>
      </c>
      <c r="AY14" s="37">
        <f t="shared" si="9"/>
        <v>433.45</v>
      </c>
      <c r="AZ14" s="37">
        <f t="shared" si="9"/>
        <v>582.322</v>
      </c>
      <c r="BA14" s="37">
        <f t="shared" si="9"/>
        <v>325.11</v>
      </c>
      <c r="BB14" s="37">
        <f t="shared" ref="BB14" si="10">+BB15+BB16</f>
        <v>217.10000000000002</v>
      </c>
      <c r="BC14" s="37">
        <f t="shared" si="9"/>
        <v>165.78</v>
      </c>
      <c r="BD14" s="37">
        <f t="shared" si="9"/>
        <v>139.32999999999998</v>
      </c>
      <c r="BE14" s="37">
        <f t="shared" si="9"/>
        <v>133.81</v>
      </c>
      <c r="BF14" s="37">
        <f t="shared" ref="BF14:CG14" si="11">+BF15+BF16</f>
        <v>194.39</v>
      </c>
      <c r="BG14" s="37">
        <f t="shared" si="11"/>
        <v>152.20999999999998</v>
      </c>
      <c r="BH14" s="37">
        <f t="shared" si="11"/>
        <v>177.82999999999998</v>
      </c>
      <c r="BI14" s="571">
        <f t="shared" si="11"/>
        <v>187.57</v>
      </c>
      <c r="BJ14" s="577">
        <f t="shared" si="11"/>
        <v>262.38099999999997</v>
      </c>
      <c r="BK14" s="578">
        <f t="shared" si="11"/>
        <v>385.39</v>
      </c>
      <c r="BL14" s="578">
        <f t="shared" si="11"/>
        <v>278.8</v>
      </c>
      <c r="BM14" s="578">
        <f t="shared" si="11"/>
        <v>136.05000000000001</v>
      </c>
      <c r="BN14" s="578">
        <f t="shared" si="11"/>
        <v>265.73</v>
      </c>
      <c r="BO14" s="578">
        <f t="shared" si="11"/>
        <v>469.18</v>
      </c>
      <c r="BP14" s="578">
        <f t="shared" si="11"/>
        <v>650.26</v>
      </c>
      <c r="BQ14" s="578">
        <f t="shared" si="11"/>
        <v>465.40260000000001</v>
      </c>
      <c r="BR14" s="578">
        <f t="shared" si="11"/>
        <v>273.5367</v>
      </c>
      <c r="BS14" s="578">
        <f t="shared" si="11"/>
        <v>146.98899999999998</v>
      </c>
      <c r="BT14" s="578">
        <f t="shared" si="11"/>
        <v>145.67000000000002</v>
      </c>
      <c r="BU14" s="468">
        <f t="shared" si="11"/>
        <v>167.04685000000001</v>
      </c>
      <c r="BV14" s="577">
        <f t="shared" si="11"/>
        <v>321.61099999999999</v>
      </c>
      <c r="BW14" s="578">
        <f t="shared" si="11"/>
        <v>466.25900000000001</v>
      </c>
      <c r="BX14" s="578">
        <f t="shared" si="11"/>
        <v>436.99400000000003</v>
      </c>
      <c r="BY14" s="578">
        <f t="shared" si="11"/>
        <v>430.28400000000005</v>
      </c>
      <c r="BZ14" s="578">
        <f t="shared" si="11"/>
        <v>390.88</v>
      </c>
      <c r="CA14" s="578">
        <f t="shared" si="11"/>
        <v>577.13</v>
      </c>
      <c r="CB14" s="578">
        <f t="shared" si="11"/>
        <v>480.32000000000005</v>
      </c>
      <c r="CC14" s="578">
        <f t="shared" si="11"/>
        <v>395.11</v>
      </c>
      <c r="CD14" s="578">
        <f t="shared" si="11"/>
        <v>396.54</v>
      </c>
      <c r="CE14" s="578">
        <f t="shared" ref="CE14:CF14" si="12">+CE15+CE16</f>
        <v>264.15999999999997</v>
      </c>
      <c r="CF14" s="578">
        <f t="shared" si="12"/>
        <v>220.2</v>
      </c>
      <c r="CG14" s="578">
        <f t="shared" si="11"/>
        <v>331.92</v>
      </c>
      <c r="CH14" s="582">
        <f t="shared" si="7"/>
        <v>0.98698748285286442</v>
      </c>
      <c r="CI14"/>
    </row>
    <row r="15" spans="1:87">
      <c r="A15" s="17" t="s">
        <v>271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29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29">
        <v>128.4</v>
      </c>
      <c r="AL15" s="38">
        <v>109.71299999999999</v>
      </c>
      <c r="AM15" s="38">
        <v>165.947</v>
      </c>
      <c r="AN15" s="38">
        <v>181.822</v>
      </c>
      <c r="AO15" s="38">
        <v>137.75899999999999</v>
      </c>
      <c r="AP15" s="38">
        <v>134.56299999999999</v>
      </c>
      <c r="AQ15" s="38">
        <v>126.73</v>
      </c>
      <c r="AR15" s="38">
        <v>139.08799999999999</v>
      </c>
      <c r="AS15" s="38">
        <v>113.53100000000001</v>
      </c>
      <c r="AT15" s="38">
        <v>119.8168</v>
      </c>
      <c r="AU15" s="38">
        <v>108.11</v>
      </c>
      <c r="AV15" s="38">
        <v>111.77500000000001</v>
      </c>
      <c r="AW15" s="29">
        <v>178.84</v>
      </c>
      <c r="AX15" s="38">
        <v>151.61600000000001</v>
      </c>
      <c r="AY15" s="38">
        <v>227.54</v>
      </c>
      <c r="AZ15" s="38">
        <v>267.89800000000002</v>
      </c>
      <c r="BA15" s="38">
        <v>219.15</v>
      </c>
      <c r="BB15" s="38">
        <v>183.05</v>
      </c>
      <c r="BC15" s="38">
        <v>139.97</v>
      </c>
      <c r="BD15" s="38">
        <v>108.96</v>
      </c>
      <c r="BE15" s="38">
        <v>110.76</v>
      </c>
      <c r="BF15" s="38">
        <v>103.02</v>
      </c>
      <c r="BG15" s="38">
        <v>102.64</v>
      </c>
      <c r="BH15" s="38">
        <v>107.3</v>
      </c>
      <c r="BI15" s="572">
        <v>116.26</v>
      </c>
      <c r="BJ15" s="579">
        <v>106.172</v>
      </c>
      <c r="BK15" s="580">
        <v>126.66</v>
      </c>
      <c r="BL15" s="580">
        <v>121.42</v>
      </c>
      <c r="BM15" s="580">
        <v>95.44</v>
      </c>
      <c r="BN15" s="580">
        <v>123.58</v>
      </c>
      <c r="BO15" s="580">
        <v>117.07</v>
      </c>
      <c r="BP15" s="580">
        <v>146.03</v>
      </c>
      <c r="BQ15" s="580">
        <v>126.3322</v>
      </c>
      <c r="BR15" s="580">
        <v>130.29669999999999</v>
      </c>
      <c r="BS15" s="580">
        <v>89.691999999999993</v>
      </c>
      <c r="BT15" s="580">
        <v>73.180000000000007</v>
      </c>
      <c r="BU15" s="469">
        <v>80.283360000000002</v>
      </c>
      <c r="BV15" s="579">
        <v>84.774000000000001</v>
      </c>
      <c r="BW15" s="580">
        <v>137.423</v>
      </c>
      <c r="BX15" s="580">
        <v>176.75399999999999</v>
      </c>
      <c r="BY15" s="580">
        <v>271.57600000000002</v>
      </c>
      <c r="BZ15" s="580">
        <v>275.35000000000002</v>
      </c>
      <c r="CA15" s="580">
        <v>270.04000000000002</v>
      </c>
      <c r="CB15" s="580">
        <v>221.04</v>
      </c>
      <c r="CC15" s="580">
        <v>121.79</v>
      </c>
      <c r="CD15" s="580">
        <v>176.75</v>
      </c>
      <c r="CE15" s="580">
        <v>203.2</v>
      </c>
      <c r="CF15" s="580">
        <v>186.95</v>
      </c>
      <c r="CG15" s="580">
        <v>172.86</v>
      </c>
      <c r="CH15" s="583">
        <f t="shared" si="7"/>
        <v>1.1531236360810011</v>
      </c>
      <c r="CI15"/>
    </row>
    <row r="16" spans="1:87">
      <c r="A16" s="17" t="s">
        <v>272</v>
      </c>
      <c r="B16" s="18">
        <f t="shared" ref="B16:M16" si="13">+B17+B18</f>
        <v>158.98999999999998</v>
      </c>
      <c r="C16" s="19">
        <f t="shared" si="13"/>
        <v>251.10000000000002</v>
      </c>
      <c r="D16" s="19">
        <f t="shared" si="13"/>
        <v>251.06</v>
      </c>
      <c r="E16" s="19">
        <f t="shared" si="13"/>
        <v>160.16</v>
      </c>
      <c r="F16" s="19">
        <f t="shared" si="13"/>
        <v>69.349999999999994</v>
      </c>
      <c r="G16" s="19">
        <f t="shared" si="13"/>
        <v>218.09</v>
      </c>
      <c r="H16" s="19">
        <f t="shared" si="13"/>
        <v>239.1</v>
      </c>
      <c r="I16" s="19">
        <f t="shared" si="13"/>
        <v>98.509999999999991</v>
      </c>
      <c r="J16" s="19">
        <f t="shared" si="13"/>
        <v>131.06054104999998</v>
      </c>
      <c r="K16" s="19">
        <f t="shared" si="13"/>
        <v>157.25</v>
      </c>
      <c r="L16" s="19">
        <f t="shared" si="13"/>
        <v>99.3</v>
      </c>
      <c r="M16" s="29">
        <f t="shared" si="13"/>
        <v>56.58</v>
      </c>
      <c r="N16" s="18">
        <f t="shared" ref="N16:AW16" si="14">+N17+N18</f>
        <v>114.94386527</v>
      </c>
      <c r="O16" s="19">
        <f t="shared" si="14"/>
        <v>102.55845063000001</v>
      </c>
      <c r="P16" s="19">
        <f t="shared" si="14"/>
        <v>87.799300610000003</v>
      </c>
      <c r="Q16" s="19">
        <f t="shared" si="14"/>
        <v>43.195926200000002</v>
      </c>
      <c r="R16" s="19">
        <f t="shared" si="14"/>
        <v>48.256035830000002</v>
      </c>
      <c r="S16" s="19">
        <f t="shared" si="14"/>
        <v>87.736918760000009</v>
      </c>
      <c r="T16" s="19">
        <f t="shared" si="14"/>
        <v>298.29797614</v>
      </c>
      <c r="U16" s="19">
        <f t="shared" si="14"/>
        <v>316.38884397000004</v>
      </c>
      <c r="V16" s="19">
        <f t="shared" si="14"/>
        <v>212.49880945000001</v>
      </c>
      <c r="W16" s="19">
        <f t="shared" si="14"/>
        <v>88.849297979999989</v>
      </c>
      <c r="X16" s="19">
        <f t="shared" si="14"/>
        <v>23.218644570000002</v>
      </c>
      <c r="Y16" s="29">
        <f t="shared" si="14"/>
        <v>122.52434463</v>
      </c>
      <c r="Z16" s="19">
        <f t="shared" si="14"/>
        <v>196.69299999999998</v>
      </c>
      <c r="AA16" s="19">
        <f t="shared" si="14"/>
        <v>325.83000000000004</v>
      </c>
      <c r="AB16" s="19">
        <f t="shared" si="14"/>
        <v>236.06</v>
      </c>
      <c r="AC16" s="19">
        <f t="shared" si="14"/>
        <v>214.17000000000002</v>
      </c>
      <c r="AD16" s="19">
        <f t="shared" si="14"/>
        <v>133.60000000000002</v>
      </c>
      <c r="AE16" s="19">
        <f t="shared" si="14"/>
        <v>204.57000000000002</v>
      </c>
      <c r="AF16" s="19">
        <f t="shared" si="14"/>
        <v>279.36</v>
      </c>
      <c r="AG16" s="19">
        <f t="shared" si="14"/>
        <v>314.98</v>
      </c>
      <c r="AH16" s="19">
        <f t="shared" si="14"/>
        <v>173.53</v>
      </c>
      <c r="AI16" s="19">
        <f t="shared" si="14"/>
        <v>127.88999999999999</v>
      </c>
      <c r="AJ16" s="19">
        <f t="shared" si="14"/>
        <v>30.43</v>
      </c>
      <c r="AK16" s="29">
        <f t="shared" si="14"/>
        <v>87.85</v>
      </c>
      <c r="AL16" s="38">
        <f t="shared" si="14"/>
        <v>140.55500000000001</v>
      </c>
      <c r="AM16" s="38">
        <f t="shared" si="14"/>
        <v>231.99700000000001</v>
      </c>
      <c r="AN16" s="38">
        <f t="shared" si="14"/>
        <v>355.58199999999999</v>
      </c>
      <c r="AO16" s="38">
        <f t="shared" si="14"/>
        <v>133.07999999999998</v>
      </c>
      <c r="AP16" s="38">
        <f t="shared" si="14"/>
        <v>51.769999999999996</v>
      </c>
      <c r="AQ16" s="38">
        <f t="shared" si="14"/>
        <v>220.12</v>
      </c>
      <c r="AR16" s="38">
        <f t="shared" si="14"/>
        <v>287.37299999999999</v>
      </c>
      <c r="AS16" s="38">
        <f t="shared" si="14"/>
        <v>368.37400000000002</v>
      </c>
      <c r="AT16" s="38">
        <f t="shared" si="14"/>
        <v>234.62759999999997</v>
      </c>
      <c r="AU16" s="38">
        <f t="shared" si="14"/>
        <v>173.07499999999999</v>
      </c>
      <c r="AV16" s="38">
        <f t="shared" si="14"/>
        <v>50.281999999999996</v>
      </c>
      <c r="AW16" s="29">
        <f t="shared" si="14"/>
        <v>92.68</v>
      </c>
      <c r="AX16" s="38">
        <f t="shared" ref="AX16:BE16" si="15">+AX17+AX18</f>
        <v>178.87699999999998</v>
      </c>
      <c r="AY16" s="38">
        <f t="shared" si="15"/>
        <v>205.91</v>
      </c>
      <c r="AZ16" s="38">
        <f t="shared" si="15"/>
        <v>314.42399999999998</v>
      </c>
      <c r="BA16" s="38">
        <f t="shared" si="15"/>
        <v>105.96000000000001</v>
      </c>
      <c r="BB16" s="38">
        <f t="shared" si="15"/>
        <v>34.049999999999997</v>
      </c>
      <c r="BC16" s="38">
        <f t="shared" si="15"/>
        <v>25.810000000000002</v>
      </c>
      <c r="BD16" s="38">
        <f t="shared" si="15"/>
        <v>30.37</v>
      </c>
      <c r="BE16" s="38">
        <f t="shared" si="15"/>
        <v>23.05</v>
      </c>
      <c r="BF16" s="38">
        <f t="shared" ref="BF16:BS16" si="16">+BF17+BF18</f>
        <v>91.37</v>
      </c>
      <c r="BG16" s="38">
        <f t="shared" si="16"/>
        <v>49.569999999999993</v>
      </c>
      <c r="BH16" s="38">
        <f t="shared" si="16"/>
        <v>70.53</v>
      </c>
      <c r="BI16" s="572">
        <f t="shared" si="16"/>
        <v>71.31</v>
      </c>
      <c r="BJ16" s="579">
        <f t="shared" si="16"/>
        <v>156.209</v>
      </c>
      <c r="BK16" s="580">
        <f>+BK17+BK18</f>
        <v>258.73</v>
      </c>
      <c r="BL16" s="580">
        <f t="shared" si="16"/>
        <v>157.38</v>
      </c>
      <c r="BM16" s="580">
        <f t="shared" si="16"/>
        <v>40.61</v>
      </c>
      <c r="BN16" s="580">
        <f t="shared" si="16"/>
        <v>142.15</v>
      </c>
      <c r="BO16" s="580">
        <f t="shared" si="16"/>
        <v>352.11</v>
      </c>
      <c r="BP16" s="580">
        <f t="shared" si="16"/>
        <v>504.23</v>
      </c>
      <c r="BQ16" s="580">
        <f t="shared" si="16"/>
        <v>339.07040000000001</v>
      </c>
      <c r="BR16" s="580">
        <f t="shared" si="16"/>
        <v>143.24</v>
      </c>
      <c r="BS16" s="580">
        <f t="shared" si="16"/>
        <v>57.296999999999997</v>
      </c>
      <c r="BT16" s="580">
        <f t="shared" ref="BT16:BV16" si="17">+BT17+BT18</f>
        <v>72.490000000000009</v>
      </c>
      <c r="BU16" s="469">
        <f t="shared" si="17"/>
        <v>86.76348999999999</v>
      </c>
      <c r="BV16" s="579">
        <f t="shared" si="17"/>
        <v>236.83699999999999</v>
      </c>
      <c r="BW16" s="580">
        <f>+BW17+BW18</f>
        <v>328.83600000000001</v>
      </c>
      <c r="BX16" s="580">
        <f t="shared" ref="BX16:CG16" si="18">+BX17+BX18</f>
        <v>260.24</v>
      </c>
      <c r="BY16" s="580">
        <f t="shared" si="18"/>
        <v>158.70800000000003</v>
      </c>
      <c r="BZ16" s="580">
        <f t="shared" si="18"/>
        <v>115.53</v>
      </c>
      <c r="CA16" s="580">
        <f t="shared" si="18"/>
        <v>307.08999999999997</v>
      </c>
      <c r="CB16" s="580">
        <f t="shared" si="18"/>
        <v>259.28000000000003</v>
      </c>
      <c r="CC16" s="580">
        <f t="shared" si="18"/>
        <v>273.32</v>
      </c>
      <c r="CD16" s="580">
        <f t="shared" si="18"/>
        <v>219.79000000000002</v>
      </c>
      <c r="CE16" s="580">
        <f t="shared" ref="CE16:CF16" si="19">+CE17+CE18</f>
        <v>60.96</v>
      </c>
      <c r="CF16" s="580">
        <f t="shared" si="19"/>
        <v>33.25</v>
      </c>
      <c r="CG16" s="580">
        <f t="shared" si="18"/>
        <v>159.06</v>
      </c>
      <c r="CH16" s="583">
        <f t="shared" si="7"/>
        <v>0.83325958879708528</v>
      </c>
      <c r="CI16"/>
    </row>
    <row r="17" spans="1:93">
      <c r="A17" s="17" t="s">
        <v>273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29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29">
        <v>71.14</v>
      </c>
      <c r="AL17" s="38">
        <v>117.14100000000001</v>
      </c>
      <c r="AM17" s="38">
        <v>195.05600000000001</v>
      </c>
      <c r="AN17" s="38">
        <v>279.56799999999998</v>
      </c>
      <c r="AO17" s="38">
        <v>90.35</v>
      </c>
      <c r="AP17" s="38">
        <v>33.26</v>
      </c>
      <c r="AQ17" s="38">
        <v>201.15</v>
      </c>
      <c r="AR17" s="38">
        <v>235.98599999999999</v>
      </c>
      <c r="AS17" s="38">
        <v>259.90100000000001</v>
      </c>
      <c r="AT17" s="38">
        <v>170.09049999999999</v>
      </c>
      <c r="AU17" s="38">
        <v>93.06</v>
      </c>
      <c r="AV17" s="38">
        <v>19.059000000000001</v>
      </c>
      <c r="AW17" s="29">
        <v>72.48</v>
      </c>
      <c r="AX17" s="38">
        <v>166.70699999999999</v>
      </c>
      <c r="AY17" s="38">
        <v>188.64</v>
      </c>
      <c r="AZ17" s="38">
        <v>246.69300000000001</v>
      </c>
      <c r="BA17" s="38">
        <v>82.5</v>
      </c>
      <c r="BB17" s="38">
        <v>10.06</v>
      </c>
      <c r="BC17" s="38">
        <v>9.99</v>
      </c>
      <c r="BD17" s="38">
        <v>17.73</v>
      </c>
      <c r="BE17" s="38">
        <v>11.89</v>
      </c>
      <c r="BF17" s="38">
        <v>64.680000000000007</v>
      </c>
      <c r="BG17" s="38">
        <v>32.229999999999997</v>
      </c>
      <c r="BH17" s="38">
        <v>48.52</v>
      </c>
      <c r="BI17" s="572">
        <v>62.5</v>
      </c>
      <c r="BJ17" s="579">
        <v>127.13800000000001</v>
      </c>
      <c r="BK17" s="580">
        <v>226.72</v>
      </c>
      <c r="BL17" s="580">
        <v>108.4</v>
      </c>
      <c r="BM17" s="580">
        <v>23.51</v>
      </c>
      <c r="BN17" s="580">
        <v>111.51</v>
      </c>
      <c r="BO17" s="580">
        <v>286.18</v>
      </c>
      <c r="BP17" s="580">
        <v>361.8</v>
      </c>
      <c r="BQ17" s="580">
        <v>169.97200000000001</v>
      </c>
      <c r="BR17" s="580">
        <v>60.76</v>
      </c>
      <c r="BS17" s="580">
        <v>14.348000000000001</v>
      </c>
      <c r="BT17" s="580">
        <v>11.15</v>
      </c>
      <c r="BU17" s="469">
        <v>77.254059999999996</v>
      </c>
      <c r="BV17" s="579">
        <v>218.45699999999999</v>
      </c>
      <c r="BW17" s="580">
        <v>194.94900000000001</v>
      </c>
      <c r="BX17" s="580">
        <v>192.91499999999999</v>
      </c>
      <c r="BY17" s="580">
        <v>135.68100000000001</v>
      </c>
      <c r="BZ17" s="580">
        <v>95.39</v>
      </c>
      <c r="CA17" s="580">
        <v>291.39999999999998</v>
      </c>
      <c r="CB17" s="580">
        <v>237.52</v>
      </c>
      <c r="CC17" s="580">
        <v>151.53</v>
      </c>
      <c r="CD17" s="580">
        <v>192.12</v>
      </c>
      <c r="CE17" s="580">
        <v>47.34</v>
      </c>
      <c r="CF17" s="580">
        <v>18.04</v>
      </c>
      <c r="CG17" s="580">
        <v>118.55</v>
      </c>
      <c r="CH17" s="583">
        <f t="shared" si="7"/>
        <v>0.53454718108019184</v>
      </c>
      <c r="CI17"/>
    </row>
    <row r="18" spans="1:93">
      <c r="A18" s="17" t="s">
        <v>274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29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29">
        <v>16.71</v>
      </c>
      <c r="AL18" s="38">
        <v>23.414000000000001</v>
      </c>
      <c r="AM18" s="38">
        <v>36.941000000000003</v>
      </c>
      <c r="AN18" s="38">
        <v>76.013999999999996</v>
      </c>
      <c r="AO18" s="38">
        <v>42.73</v>
      </c>
      <c r="AP18" s="38">
        <v>18.510000000000002</v>
      </c>
      <c r="AQ18" s="38">
        <v>18.97</v>
      </c>
      <c r="AR18" s="38">
        <v>51.387</v>
      </c>
      <c r="AS18" s="38">
        <v>108.473</v>
      </c>
      <c r="AT18" s="38">
        <v>64.537099999999995</v>
      </c>
      <c r="AU18" s="38">
        <v>80.015000000000001</v>
      </c>
      <c r="AV18" s="38">
        <v>31.222999999999999</v>
      </c>
      <c r="AW18" s="29">
        <v>20.2</v>
      </c>
      <c r="AX18" s="38">
        <v>12.17</v>
      </c>
      <c r="AY18" s="38">
        <v>17.27</v>
      </c>
      <c r="AZ18" s="38">
        <v>67.730999999999995</v>
      </c>
      <c r="BA18" s="38">
        <v>23.46</v>
      </c>
      <c r="BB18" s="38">
        <v>23.99</v>
      </c>
      <c r="BC18" s="38">
        <v>15.82</v>
      </c>
      <c r="BD18" s="38">
        <v>12.64</v>
      </c>
      <c r="BE18" s="38">
        <v>11.16</v>
      </c>
      <c r="BF18" s="38">
        <v>26.69</v>
      </c>
      <c r="BG18" s="38">
        <v>17.34</v>
      </c>
      <c r="BH18" s="38">
        <v>22.01</v>
      </c>
      <c r="BI18" s="572">
        <v>8.81</v>
      </c>
      <c r="BJ18" s="579">
        <v>29.071000000000002</v>
      </c>
      <c r="BK18" s="580">
        <v>32.01</v>
      </c>
      <c r="BL18" s="580">
        <v>48.98</v>
      </c>
      <c r="BM18" s="580">
        <v>17.100000000000001</v>
      </c>
      <c r="BN18" s="580">
        <v>30.64</v>
      </c>
      <c r="BO18" s="580">
        <v>65.930000000000007</v>
      </c>
      <c r="BP18" s="580">
        <v>142.43</v>
      </c>
      <c r="BQ18" s="580">
        <v>169.0984</v>
      </c>
      <c r="BR18" s="580">
        <v>82.48</v>
      </c>
      <c r="BS18" s="580">
        <v>42.948999999999998</v>
      </c>
      <c r="BT18" s="580">
        <v>61.34</v>
      </c>
      <c r="BU18" s="469">
        <v>9.50943</v>
      </c>
      <c r="BV18" s="579">
        <v>18.38</v>
      </c>
      <c r="BW18" s="580">
        <v>133.887</v>
      </c>
      <c r="BX18" s="580">
        <v>67.325000000000003</v>
      </c>
      <c r="BY18" s="580">
        <v>23.027000000000001</v>
      </c>
      <c r="BZ18" s="580">
        <v>20.14</v>
      </c>
      <c r="CA18" s="580">
        <v>15.69</v>
      </c>
      <c r="CB18" s="580">
        <v>21.76</v>
      </c>
      <c r="CC18" s="580">
        <v>121.79</v>
      </c>
      <c r="CD18" s="580">
        <v>27.67</v>
      </c>
      <c r="CE18" s="580">
        <v>13.62</v>
      </c>
      <c r="CF18" s="580">
        <v>15.21</v>
      </c>
      <c r="CG18" s="580">
        <v>40.51</v>
      </c>
      <c r="CH18" s="583">
        <f t="shared" si="7"/>
        <v>3.2599819337226306</v>
      </c>
      <c r="CI18"/>
    </row>
    <row r="19" spans="1:93">
      <c r="A19" s="11" t="s">
        <v>275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3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3">
        <v>676.59441947699997</v>
      </c>
      <c r="AL19" s="36">
        <v>611.06349288000001</v>
      </c>
      <c r="AM19" s="36">
        <v>509.49149843200001</v>
      </c>
      <c r="AN19" s="36">
        <v>737.65181713899995</v>
      </c>
      <c r="AO19" s="36">
        <v>561.36620964999997</v>
      </c>
      <c r="AP19" s="36">
        <v>509.77451019900002</v>
      </c>
      <c r="AQ19" s="36">
        <v>632.116327727</v>
      </c>
      <c r="AR19" s="36">
        <v>267.83803988699998</v>
      </c>
      <c r="AS19" s="36">
        <v>454.11195765299999</v>
      </c>
      <c r="AT19" s="36">
        <v>329.786927488</v>
      </c>
      <c r="AU19" s="36">
        <v>336.66125489799998</v>
      </c>
      <c r="AV19" s="36">
        <v>369.60235891100001</v>
      </c>
      <c r="AW19" s="33">
        <v>585.27161013</v>
      </c>
      <c r="AX19" s="36">
        <v>418.65946535900002</v>
      </c>
      <c r="AY19" s="36">
        <v>426.92284583499998</v>
      </c>
      <c r="AZ19" s="36">
        <v>398.02431467700001</v>
      </c>
      <c r="BA19" s="36">
        <v>392.522369373</v>
      </c>
      <c r="BB19" s="36">
        <v>249.46821800999999</v>
      </c>
      <c r="BC19" s="36">
        <v>302.869050114</v>
      </c>
      <c r="BD19" s="36">
        <v>232.484452602</v>
      </c>
      <c r="BE19" s="36">
        <v>238.22712402799999</v>
      </c>
      <c r="BF19" s="36">
        <v>394.954001328</v>
      </c>
      <c r="BG19" s="36">
        <v>294.59117921000001</v>
      </c>
      <c r="BH19" s="36">
        <v>316.11154409400001</v>
      </c>
      <c r="BI19" s="570">
        <v>285.50496026899998</v>
      </c>
      <c r="BJ19" s="575">
        <v>355.97326914899998</v>
      </c>
      <c r="BK19" s="576">
        <v>269.85141296799998</v>
      </c>
      <c r="BL19" s="576">
        <v>316.64962449400002</v>
      </c>
      <c r="BM19" s="576">
        <v>372.04589186399994</v>
      </c>
      <c r="BN19" s="576">
        <v>324.82613336400004</v>
      </c>
      <c r="BO19" s="576">
        <v>336.91202323699997</v>
      </c>
      <c r="BP19" s="576">
        <v>293.80310346800002</v>
      </c>
      <c r="BQ19" s="576">
        <v>284.67473696299999</v>
      </c>
      <c r="BR19" s="576">
        <v>374.21570774699995</v>
      </c>
      <c r="BS19" s="576">
        <v>301.393756865</v>
      </c>
      <c r="BT19" s="576">
        <v>356.35136907500004</v>
      </c>
      <c r="BU19" s="467">
        <v>414.51711564699997</v>
      </c>
      <c r="BV19" s="575">
        <v>318.67986150600007</v>
      </c>
      <c r="BW19" s="576">
        <v>379.253977986</v>
      </c>
      <c r="BX19" s="576">
        <v>331.84634033700002</v>
      </c>
      <c r="BY19" s="576">
        <v>183.795008043</v>
      </c>
      <c r="BZ19" s="576">
        <v>302.45983896399997</v>
      </c>
      <c r="CA19" s="576">
        <v>288.17679357099996</v>
      </c>
      <c r="CB19" s="576">
        <v>284.08931818899998</v>
      </c>
      <c r="CC19" s="576">
        <v>230.41043804300006</v>
      </c>
      <c r="CD19" s="576"/>
      <c r="CE19" s="576"/>
      <c r="CF19" s="576"/>
      <c r="CG19" s="576"/>
      <c r="CH19" s="582">
        <f t="shared" si="7"/>
        <v>-1</v>
      </c>
      <c r="CI19"/>
    </row>
    <row r="20" spans="1:93">
      <c r="A20" s="11" t="s">
        <v>276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3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3">
        <v>206.87265472799999</v>
      </c>
      <c r="AL20" s="36">
        <v>156.451571882</v>
      </c>
      <c r="AM20" s="36">
        <v>178.929890245</v>
      </c>
      <c r="AN20" s="36">
        <v>192.35492509700001</v>
      </c>
      <c r="AO20" s="36">
        <v>193.21256508900001</v>
      </c>
      <c r="AP20" s="36">
        <v>221.03853770000001</v>
      </c>
      <c r="AQ20" s="36">
        <v>211.192775283</v>
      </c>
      <c r="AR20" s="36">
        <v>209.46376417499999</v>
      </c>
      <c r="AS20" s="36">
        <v>202.86304303</v>
      </c>
      <c r="AT20" s="36">
        <v>224.40558643099999</v>
      </c>
      <c r="AU20" s="36">
        <v>215.67735050300001</v>
      </c>
      <c r="AV20" s="36">
        <v>153.70740136800001</v>
      </c>
      <c r="AW20" s="33">
        <v>189.42292292400001</v>
      </c>
      <c r="AX20" s="36">
        <v>135.622246636</v>
      </c>
      <c r="AY20" s="36">
        <v>155.52589330000001</v>
      </c>
      <c r="AZ20" s="36">
        <v>165.09705048999999</v>
      </c>
      <c r="BA20" s="36">
        <v>160.671755117</v>
      </c>
      <c r="BB20" s="36">
        <v>182.79205358600001</v>
      </c>
      <c r="BC20" s="36">
        <v>170.909729473</v>
      </c>
      <c r="BD20" s="36">
        <v>154.60240725599999</v>
      </c>
      <c r="BE20" s="36">
        <v>188.021573289</v>
      </c>
      <c r="BF20" s="36">
        <v>171.33656059699999</v>
      </c>
      <c r="BG20" s="36">
        <v>179.44361240399999</v>
      </c>
      <c r="BH20" s="36">
        <v>168.41085438499999</v>
      </c>
      <c r="BI20" s="570">
        <v>163.116788176</v>
      </c>
      <c r="BJ20" s="575">
        <v>161.574063763</v>
      </c>
      <c r="BK20" s="576">
        <v>167.42807652900001</v>
      </c>
      <c r="BL20" s="576">
        <v>182.89028818700001</v>
      </c>
      <c r="BM20" s="576">
        <v>165.48945571100001</v>
      </c>
      <c r="BN20" s="576">
        <v>194.82105514100002</v>
      </c>
      <c r="BO20" s="576">
        <v>181.295555122</v>
      </c>
      <c r="BP20" s="576">
        <v>196.825099709</v>
      </c>
      <c r="BQ20" s="576">
        <v>199.73297603200001</v>
      </c>
      <c r="BR20" s="576">
        <v>194.40806827099999</v>
      </c>
      <c r="BS20" s="576">
        <v>192.676426679</v>
      </c>
      <c r="BT20" s="576">
        <v>180.871343497</v>
      </c>
      <c r="BU20" s="467">
        <v>170.15270880399999</v>
      </c>
      <c r="BV20" s="575">
        <v>208.06701963399999</v>
      </c>
      <c r="BW20" s="576">
        <v>177.231110255</v>
      </c>
      <c r="BX20" s="576">
        <v>222.541754688</v>
      </c>
      <c r="BY20" s="576">
        <v>197.11706622</v>
      </c>
      <c r="BZ20" s="576">
        <v>203.98861467199998</v>
      </c>
      <c r="CA20" s="576">
        <v>183.48772212</v>
      </c>
      <c r="CB20" s="576">
        <v>185.71621630000001</v>
      </c>
      <c r="CC20" s="576">
        <v>191.90914706300001</v>
      </c>
      <c r="CD20" s="576"/>
      <c r="CE20" s="576"/>
      <c r="CF20" s="576"/>
      <c r="CG20" s="576"/>
      <c r="CH20" s="582">
        <f t="shared" si="7"/>
        <v>-1</v>
      </c>
      <c r="CI20"/>
    </row>
    <row r="21" spans="1:93">
      <c r="A21" s="11" t="s">
        <v>277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3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3">
        <v>137.87386355999999</v>
      </c>
      <c r="AL21" s="36">
        <v>126.21244930500001</v>
      </c>
      <c r="AM21" s="36">
        <v>151.460682934</v>
      </c>
      <c r="AN21" s="36">
        <v>172.55810338800001</v>
      </c>
      <c r="AO21" s="36">
        <v>154.177807801</v>
      </c>
      <c r="AP21" s="36">
        <v>150.909769904</v>
      </c>
      <c r="AQ21" s="36">
        <v>146.51800676299999</v>
      </c>
      <c r="AR21" s="36">
        <v>124.006864823</v>
      </c>
      <c r="AS21" s="36">
        <v>108.469087802</v>
      </c>
      <c r="AT21" s="36">
        <v>124.95283009800001</v>
      </c>
      <c r="AU21" s="36">
        <v>111.364047414</v>
      </c>
      <c r="AV21" s="36">
        <v>121.48421721699999</v>
      </c>
      <c r="AW21" s="33">
        <v>132.73753851800001</v>
      </c>
      <c r="AX21" s="36">
        <v>109.89240643700001</v>
      </c>
      <c r="AY21" s="36">
        <v>131.56692694</v>
      </c>
      <c r="AZ21" s="36">
        <v>144.069525825</v>
      </c>
      <c r="BA21" s="36">
        <v>142.31481687799999</v>
      </c>
      <c r="BB21" s="36">
        <v>142.43783411999999</v>
      </c>
      <c r="BC21" s="36">
        <v>115.32165176700001</v>
      </c>
      <c r="BD21" s="36">
        <v>122.95776262699999</v>
      </c>
      <c r="BE21" s="36">
        <v>113.073136334</v>
      </c>
      <c r="BF21" s="36">
        <v>111.464159475</v>
      </c>
      <c r="BG21" s="36">
        <v>125.651730875</v>
      </c>
      <c r="BH21" s="36">
        <v>97.732770083000005</v>
      </c>
      <c r="BI21" s="570">
        <v>96.702524500999999</v>
      </c>
      <c r="BJ21" s="575">
        <v>132.88123726700002</v>
      </c>
      <c r="BK21" s="576">
        <v>121.565774705</v>
      </c>
      <c r="BL21" s="576">
        <v>153.22668775400001</v>
      </c>
      <c r="BM21" s="576">
        <v>125.755030651</v>
      </c>
      <c r="BN21" s="576">
        <v>154.86948863299997</v>
      </c>
      <c r="BO21" s="576">
        <v>152.75531516100003</v>
      </c>
      <c r="BP21" s="576">
        <v>172.262483038</v>
      </c>
      <c r="BQ21" s="576">
        <v>158.67770014700002</v>
      </c>
      <c r="BR21" s="576">
        <v>139.266308356</v>
      </c>
      <c r="BS21" s="576">
        <v>154.37785072400001</v>
      </c>
      <c r="BT21" s="576">
        <v>166.06197429400001</v>
      </c>
      <c r="BU21" s="467">
        <v>162.32752644999999</v>
      </c>
      <c r="BV21" s="575">
        <v>168.32788154800002</v>
      </c>
      <c r="BW21" s="576">
        <v>173.71047280799999</v>
      </c>
      <c r="BX21" s="576">
        <v>181.937501879</v>
      </c>
      <c r="BY21" s="576">
        <v>179.70351630599998</v>
      </c>
      <c r="BZ21" s="576">
        <v>157.137606928</v>
      </c>
      <c r="CA21" s="576">
        <v>169.31921828799997</v>
      </c>
      <c r="CB21" s="576">
        <v>194.873790576</v>
      </c>
      <c r="CC21" s="576">
        <v>166.047257401</v>
      </c>
      <c r="CD21" s="576"/>
      <c r="CE21" s="576"/>
      <c r="CF21" s="576"/>
      <c r="CG21" s="576"/>
      <c r="CH21" s="582">
        <f t="shared" si="7"/>
        <v>-1</v>
      </c>
      <c r="CI21"/>
    </row>
    <row r="22" spans="1:93">
      <c r="A22" s="11" t="s">
        <v>278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3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3">
        <v>173.17389727400001</v>
      </c>
      <c r="AL22" s="36">
        <v>122.291901262</v>
      </c>
      <c r="AM22" s="36">
        <v>143.819249251</v>
      </c>
      <c r="AN22" s="36">
        <v>169.82453703100001</v>
      </c>
      <c r="AO22" s="36">
        <v>150.65931728999999</v>
      </c>
      <c r="AP22" s="36">
        <v>176.73913471899999</v>
      </c>
      <c r="AQ22" s="36">
        <v>164.18695427700001</v>
      </c>
      <c r="AR22" s="36">
        <v>171.45167519500001</v>
      </c>
      <c r="AS22" s="36">
        <v>170.69945720499999</v>
      </c>
      <c r="AT22" s="36">
        <v>159.57179073099999</v>
      </c>
      <c r="AU22" s="36">
        <v>160.441759883</v>
      </c>
      <c r="AV22" s="36">
        <v>134.90862131099999</v>
      </c>
      <c r="AW22" s="33">
        <v>146.083342896</v>
      </c>
      <c r="AX22" s="36">
        <v>144.28894926300001</v>
      </c>
      <c r="AY22" s="36">
        <v>140.48761500200001</v>
      </c>
      <c r="AZ22" s="36">
        <v>148.32021205699999</v>
      </c>
      <c r="BA22" s="36">
        <v>117.75723852199999</v>
      </c>
      <c r="BB22" s="36">
        <v>129.460347853</v>
      </c>
      <c r="BC22" s="36">
        <v>126.77730873100001</v>
      </c>
      <c r="BD22" s="36">
        <v>144.62145241299999</v>
      </c>
      <c r="BE22" s="36">
        <v>128.18571721800001</v>
      </c>
      <c r="BF22" s="36">
        <v>123.25866698199999</v>
      </c>
      <c r="BG22" s="36">
        <v>126.428264333</v>
      </c>
      <c r="BH22" s="36">
        <v>132.559089277</v>
      </c>
      <c r="BI22" s="570">
        <v>136.58745432500001</v>
      </c>
      <c r="BJ22" s="575">
        <v>125.043886204</v>
      </c>
      <c r="BK22" s="576">
        <v>113.11370436</v>
      </c>
      <c r="BL22" s="576">
        <v>124.552898787</v>
      </c>
      <c r="BM22" s="576">
        <v>128.64401003</v>
      </c>
      <c r="BN22" s="576">
        <v>146.094253307</v>
      </c>
      <c r="BO22" s="576">
        <v>142.45834534799999</v>
      </c>
      <c r="BP22" s="576">
        <v>153.32246386199998</v>
      </c>
      <c r="BQ22" s="576">
        <v>137.94538099399998</v>
      </c>
      <c r="BR22" s="576">
        <v>138.44788616</v>
      </c>
      <c r="BS22" s="576">
        <v>134.763029706</v>
      </c>
      <c r="BT22" s="576">
        <v>132.25348001099999</v>
      </c>
      <c r="BU22" s="467">
        <v>154.672290882</v>
      </c>
      <c r="BV22" s="575">
        <v>138.25585821000001</v>
      </c>
      <c r="BW22" s="576">
        <v>144.19664060899999</v>
      </c>
      <c r="BX22" s="576">
        <v>140.71902918399999</v>
      </c>
      <c r="BY22" s="576">
        <v>141.70651347200001</v>
      </c>
      <c r="BZ22" s="576">
        <v>148.68699964700002</v>
      </c>
      <c r="CA22" s="576">
        <v>144.123135902</v>
      </c>
      <c r="CB22" s="576">
        <v>153.30372062200001</v>
      </c>
      <c r="CC22" s="576">
        <v>134.806246292</v>
      </c>
      <c r="CD22" s="576"/>
      <c r="CE22" s="576"/>
      <c r="CF22" s="576"/>
      <c r="CG22" s="576"/>
      <c r="CH22" s="582">
        <f t="shared" si="7"/>
        <v>-1</v>
      </c>
      <c r="CI22"/>
    </row>
    <row r="23" spans="1:93" ht="15.75" thickBot="1">
      <c r="A23" s="20" t="s">
        <v>120</v>
      </c>
      <c r="B23" s="610">
        <v>65.83</v>
      </c>
      <c r="C23" s="611">
        <v>62.17</v>
      </c>
      <c r="D23" s="611">
        <v>81.349999999999994</v>
      </c>
      <c r="E23" s="611">
        <v>73.69</v>
      </c>
      <c r="F23" s="611">
        <v>64.47</v>
      </c>
      <c r="G23" s="611">
        <v>59.51</v>
      </c>
      <c r="H23" s="611">
        <v>61.23</v>
      </c>
      <c r="I23" s="611">
        <v>54.36</v>
      </c>
      <c r="J23" s="611">
        <v>58.08</v>
      </c>
      <c r="K23" s="611">
        <v>58.2</v>
      </c>
      <c r="L23" s="611">
        <v>52.83</v>
      </c>
      <c r="M23" s="611">
        <v>51.03</v>
      </c>
      <c r="N23" s="610">
        <v>45.23</v>
      </c>
      <c r="O23" s="611">
        <v>50.91</v>
      </c>
      <c r="P23" s="611">
        <v>38.020000000000003</v>
      </c>
      <c r="Q23" s="611">
        <v>21.77</v>
      </c>
      <c r="R23" s="611">
        <v>25.06</v>
      </c>
      <c r="S23" s="611">
        <v>31.43</v>
      </c>
      <c r="T23" s="611">
        <v>43.71</v>
      </c>
      <c r="U23" s="611">
        <v>41.02</v>
      </c>
      <c r="V23" s="611">
        <v>51.69</v>
      </c>
      <c r="W23" s="611">
        <v>53.15</v>
      </c>
      <c r="X23" s="611">
        <v>56.19</v>
      </c>
      <c r="Y23" s="612">
        <v>61.63</v>
      </c>
      <c r="Z23" s="611">
        <v>9.9429999999999996</v>
      </c>
      <c r="AA23" s="611">
        <v>39.340000000000003</v>
      </c>
      <c r="AB23" s="611">
        <v>51.29</v>
      </c>
      <c r="AC23" s="611">
        <v>45.23</v>
      </c>
      <c r="AD23" s="611">
        <v>47.4</v>
      </c>
      <c r="AE23" s="611">
        <v>55.22</v>
      </c>
      <c r="AF23" s="611">
        <v>64.61</v>
      </c>
      <c r="AG23" s="611">
        <v>53.058</v>
      </c>
      <c r="AH23" s="611">
        <v>63.470999999999997</v>
      </c>
      <c r="AI23" s="611">
        <v>78.807000000000002</v>
      </c>
      <c r="AJ23" s="611">
        <v>69.650999999999996</v>
      </c>
      <c r="AK23" s="612">
        <v>75.756</v>
      </c>
      <c r="AL23" s="613">
        <v>130.74250000000001</v>
      </c>
      <c r="AM23" s="613">
        <v>65.177800000000005</v>
      </c>
      <c r="AN23" s="613">
        <v>73.695800000000006</v>
      </c>
      <c r="AO23" s="613">
        <v>59.17</v>
      </c>
      <c r="AP23" s="613">
        <v>76.423599999999993</v>
      </c>
      <c r="AQ23" s="613">
        <v>69.541499999999999</v>
      </c>
      <c r="AR23" s="613">
        <v>70.401899999999998</v>
      </c>
      <c r="AS23" s="613">
        <v>70.139200000000002</v>
      </c>
      <c r="AT23" s="613">
        <v>70.016099999999994</v>
      </c>
      <c r="AU23" s="613">
        <v>60.71</v>
      </c>
      <c r="AV23" s="613">
        <v>58.360900000000001</v>
      </c>
      <c r="AW23" s="612">
        <v>56.694099999999999</v>
      </c>
      <c r="AX23" s="613">
        <v>53.049312</v>
      </c>
      <c r="AY23" s="613">
        <v>47.955136000000003</v>
      </c>
      <c r="AZ23" s="613">
        <v>61.557257999999997</v>
      </c>
      <c r="BA23" s="613">
        <v>53.231726000000002</v>
      </c>
      <c r="BB23" s="613">
        <v>50.851723</v>
      </c>
      <c r="BC23" s="613">
        <v>48.929834</v>
      </c>
      <c r="BD23" s="613">
        <v>46.325505999999997</v>
      </c>
      <c r="BE23" s="613">
        <v>62.449213999999998</v>
      </c>
      <c r="BF23" s="613">
        <v>65.982973999999999</v>
      </c>
      <c r="BG23" s="613">
        <v>63.268090000000001</v>
      </c>
      <c r="BH23" s="613">
        <v>1.6722239999999999</v>
      </c>
      <c r="BI23" s="611">
        <v>67.410342</v>
      </c>
      <c r="BJ23" s="614">
        <v>44.468400000000003</v>
      </c>
      <c r="BK23" s="613">
        <v>51.010899999999999</v>
      </c>
      <c r="BL23" s="613">
        <v>53.194130000000001</v>
      </c>
      <c r="BM23" s="613">
        <v>70.478499999999997</v>
      </c>
      <c r="BN23" s="613">
        <v>74.779300000000006</v>
      </c>
      <c r="BO23" s="613">
        <v>61.744373000000003</v>
      </c>
      <c r="BP23" s="613">
        <v>83.687646000000001</v>
      </c>
      <c r="BQ23" s="613">
        <v>65.110710999999995</v>
      </c>
      <c r="BR23" s="613">
        <v>69.369611000000006</v>
      </c>
      <c r="BS23" s="613">
        <v>70.497907999999995</v>
      </c>
      <c r="BT23" s="613">
        <v>76.129324999999994</v>
      </c>
      <c r="BU23" s="615">
        <v>59.025955000000003</v>
      </c>
      <c r="BV23" s="614">
        <v>57.328270000000003</v>
      </c>
      <c r="BW23" s="613">
        <v>65.104065000000006</v>
      </c>
      <c r="BX23" s="613">
        <v>67.965329999999994</v>
      </c>
      <c r="BY23" s="613">
        <v>49.426299999999998</v>
      </c>
      <c r="BZ23" s="613">
        <v>65.894009999999994</v>
      </c>
      <c r="CA23" s="613">
        <v>22.62341</v>
      </c>
      <c r="CB23" s="613">
        <v>61.662820000000004</v>
      </c>
      <c r="CC23" s="613">
        <v>44.531619999999997</v>
      </c>
      <c r="CD23" s="613"/>
      <c r="CE23" s="613"/>
      <c r="CF23" s="613"/>
      <c r="CG23" s="613"/>
      <c r="CH23" s="616">
        <f t="shared" si="7"/>
        <v>-1</v>
      </c>
      <c r="CI23"/>
    </row>
    <row r="24" spans="1:93">
      <c r="A24" s="21" t="s">
        <v>59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30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42"/>
    </row>
    <row r="25" spans="1:93">
      <c r="A25" s="23" t="s">
        <v>229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30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</row>
    <row r="26" spans="1:93">
      <c r="A26" s="24" t="s">
        <v>61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Z26" s="22"/>
      <c r="CA26" s="22"/>
      <c r="CB26" s="22"/>
      <c r="CC26" s="22"/>
      <c r="CD26" s="22"/>
      <c r="CE26" s="22"/>
      <c r="CF26" s="22"/>
      <c r="CG26" s="22"/>
      <c r="CH26" s="22"/>
      <c r="CM26" s="43"/>
    </row>
    <row r="27" spans="1:93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Z27" s="22"/>
      <c r="CA27" s="22"/>
      <c r="CB27" s="22"/>
      <c r="CC27" s="22"/>
      <c r="CD27" s="22"/>
      <c r="CE27" s="22"/>
      <c r="CF27" s="22"/>
      <c r="CG27" s="22"/>
      <c r="CM27" s="43"/>
    </row>
    <row r="28" spans="1:93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Z28" s="22"/>
      <c r="CA28" s="22"/>
      <c r="CB28" s="22"/>
      <c r="CC28" s="22"/>
      <c r="CD28" s="22"/>
      <c r="CE28" s="22"/>
      <c r="CF28" s="22"/>
      <c r="CG28" s="22"/>
      <c r="CM28" s="43"/>
    </row>
    <row r="29" spans="1:93">
      <c r="B29" s="25"/>
      <c r="C29" s="25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CM29" s="44"/>
      <c r="CO29" s="44"/>
    </row>
  </sheetData>
  <sortState ref="S27:U29">
    <sortCondition descending="1" ref="T27:T29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2" r:id="rId4" name="Control 6">
          <controlPr defaultSize="0" r:id="rId5">
            <anchor moveWithCells="1">
              <from>
                <xdr:col>73</xdr:col>
                <xdr:colOff>76200</xdr:colOff>
                <xdr:row>22</xdr:row>
                <xdr:rowOff>104775</xdr:rowOff>
              </from>
              <to>
                <xdr:col>73</xdr:col>
                <xdr:colOff>247650</xdr:colOff>
                <xdr:row>23</xdr:row>
                <xdr:rowOff>95250</xdr:rowOff>
              </to>
            </anchor>
          </controlPr>
        </control>
      </mc:Choice>
      <mc:Fallback>
        <control shapeId="24582" r:id="rId4" name="Control 6"/>
      </mc:Fallback>
    </mc:AlternateContent>
    <mc:AlternateContent xmlns:mc="http://schemas.openxmlformats.org/markup-compatibility/2006">
      <mc:Choice Requires="x14">
        <control shapeId="24581" r:id="rId6" name="Control 5">
          <controlPr defaultSize="0" r:id="rId7">
            <anchor moveWithCells="1">
              <from>
                <xdr:col>73</xdr:col>
                <xdr:colOff>76200</xdr:colOff>
                <xdr:row>22</xdr:row>
                <xdr:rowOff>104775</xdr:rowOff>
              </from>
              <to>
                <xdr:col>73</xdr:col>
                <xdr:colOff>295275</xdr:colOff>
                <xdr:row>23</xdr:row>
                <xdr:rowOff>95250</xdr:rowOff>
              </to>
            </anchor>
          </controlPr>
        </control>
      </mc:Choice>
      <mc:Fallback>
        <control shapeId="24581" r:id="rId6" name="Control 5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K68"/>
  <sheetViews>
    <sheetView showGridLines="0" zoomScale="90" zoomScaleNormal="90" workbookViewId="0">
      <pane xSplit="1" ySplit="7" topLeftCell="CA8" activePane="bottomRight" state="frozen"/>
      <selection pane="topRight"/>
      <selection pane="bottomLeft"/>
      <selection pane="bottomRight" activeCell="CG19" sqref="CG19:CG20"/>
    </sheetView>
  </sheetViews>
  <sheetFormatPr baseColWidth="10" defaultColWidth="11.42578125" defaultRowHeight="15"/>
  <cols>
    <col min="1" max="1" width="15.7109375" style="45" customWidth="1"/>
    <col min="2" max="2" width="10.140625" style="45" customWidth="1"/>
    <col min="3" max="3" width="10.5703125" style="45" customWidth="1"/>
    <col min="4" max="4" width="10.42578125" style="45" customWidth="1"/>
    <col min="5" max="5" width="10.140625" style="45" customWidth="1"/>
    <col min="6" max="6" width="10.42578125" style="45" customWidth="1"/>
    <col min="7" max="7" width="9.5703125" style="45" customWidth="1"/>
    <col min="8" max="8" width="10.140625" style="45" customWidth="1"/>
    <col min="9" max="9" width="10" style="45" customWidth="1"/>
    <col min="10" max="10" width="9.42578125" style="45" customWidth="1"/>
    <col min="11" max="11" width="10" style="45" customWidth="1"/>
    <col min="12" max="12" width="10.42578125" style="45" customWidth="1"/>
    <col min="13" max="13" width="11" style="45" customWidth="1"/>
    <col min="14" max="14" width="10.5703125" style="45" customWidth="1"/>
    <col min="15" max="15" width="10.42578125" style="45" customWidth="1"/>
    <col min="16" max="16" width="9.5703125" style="45" customWidth="1"/>
    <col min="17" max="17" width="9.28515625" style="45" customWidth="1"/>
    <col min="18" max="18" width="8.85546875" style="45" customWidth="1"/>
    <col min="19" max="20" width="9.28515625" style="45" customWidth="1"/>
    <col min="21" max="22" width="10.140625" style="45" customWidth="1"/>
    <col min="23" max="23" width="10" style="45" customWidth="1"/>
    <col min="24" max="24" width="11.5703125" style="45" customWidth="1"/>
    <col min="25" max="26" width="9.7109375" style="45" customWidth="1"/>
    <col min="27" max="27" width="10.7109375" style="45" customWidth="1"/>
    <col min="28" max="28" width="11.7109375" style="45" customWidth="1"/>
    <col min="29" max="31" width="10.7109375" style="45" customWidth="1"/>
    <col min="32" max="32" width="11.7109375" style="45" customWidth="1"/>
    <col min="33" max="34" width="10.7109375" style="45" customWidth="1"/>
    <col min="35" max="35" width="11.42578125" style="45" customWidth="1"/>
    <col min="36" max="85" width="11.7109375" style="45" customWidth="1"/>
    <col min="86" max="86" width="11.42578125" style="45" customWidth="1"/>
    <col min="87" max="87" width="11.85546875" customWidth="1"/>
  </cols>
  <sheetData>
    <row r="1" spans="1:89">
      <c r="A1" s="74" t="s">
        <v>30</v>
      </c>
    </row>
    <row r="2" spans="1:89">
      <c r="A2" s="74"/>
    </row>
    <row r="3" spans="1:89">
      <c r="A3" s="75" t="s">
        <v>62</v>
      </c>
    </row>
    <row r="4" spans="1:89">
      <c r="A4" s="48" t="s">
        <v>63</v>
      </c>
    </row>
    <row r="5" spans="1:89">
      <c r="A5" s="130" t="s">
        <v>64</v>
      </c>
    </row>
    <row r="6" spans="1:89">
      <c r="A6" s="637" t="s">
        <v>65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9"/>
      <c r="N6" s="638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45">
        <v>2024</v>
      </c>
      <c r="BK6" s="645"/>
      <c r="BL6" s="645"/>
      <c r="BM6" s="645"/>
      <c r="BN6" s="645"/>
      <c r="BO6" s="645"/>
      <c r="BP6" s="645"/>
      <c r="BQ6" s="645"/>
      <c r="BR6" s="645"/>
      <c r="BS6" s="645"/>
      <c r="BT6" s="645"/>
      <c r="BU6" s="645"/>
      <c r="BV6" s="645">
        <v>2025</v>
      </c>
      <c r="BW6" s="645"/>
      <c r="BX6" s="645"/>
      <c r="BY6" s="645"/>
      <c r="BZ6" s="645"/>
      <c r="CA6" s="645"/>
      <c r="CB6" s="645"/>
      <c r="CC6" s="645"/>
      <c r="CD6" s="645"/>
      <c r="CE6" s="645"/>
      <c r="CF6" s="645"/>
      <c r="CG6" s="645"/>
      <c r="CH6" s="645"/>
    </row>
    <row r="7" spans="1:89" ht="30" customHeight="1">
      <c r="A7" s="643"/>
      <c r="B7" s="78" t="s">
        <v>35</v>
      </c>
      <c r="C7" s="78" t="s">
        <v>36</v>
      </c>
      <c r="D7" s="78" t="s">
        <v>37</v>
      </c>
      <c r="E7" s="78" t="s">
        <v>38</v>
      </c>
      <c r="F7" s="78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112" t="s">
        <v>35</v>
      </c>
      <c r="O7" s="78" t="s">
        <v>36</v>
      </c>
      <c r="P7" s="78" t="s">
        <v>37</v>
      </c>
      <c r="Q7" s="78" t="s">
        <v>38</v>
      </c>
      <c r="R7" s="78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101" t="s">
        <v>35</v>
      </c>
      <c r="AY7" s="101" t="s">
        <v>36</v>
      </c>
      <c r="AZ7" s="101" t="s">
        <v>37</v>
      </c>
      <c r="BA7" s="101" t="s">
        <v>38</v>
      </c>
      <c r="BB7" s="101" t="s">
        <v>39</v>
      </c>
      <c r="BC7" s="101" t="s">
        <v>40</v>
      </c>
      <c r="BD7" s="101" t="s">
        <v>41</v>
      </c>
      <c r="BE7" s="101" t="str">
        <f>+'Cdr 1 '!BE8</f>
        <v>Ago</v>
      </c>
      <c r="BF7" s="101" t="str">
        <f>+'Cdr 1 '!BF8</f>
        <v>Sept</v>
      </c>
      <c r="BG7" s="101" t="str">
        <f>+'Cdr 1 '!BG8</f>
        <v>Oct</v>
      </c>
      <c r="BH7" s="101" t="str">
        <f>+'Cdr 1 '!BH8</f>
        <v>Nov</v>
      </c>
      <c r="BI7" s="101" t="str">
        <f>+'Cdr 1 '!BI8</f>
        <v>Dic</v>
      </c>
      <c r="BJ7" s="41" t="str">
        <f>+'Cdr 1 '!BJ8</f>
        <v>Ene</v>
      </c>
      <c r="BK7" s="41" t="str">
        <f>+'Cdr 1 '!BK8</f>
        <v>Feb</v>
      </c>
      <c r="BL7" s="41" t="s">
        <v>37</v>
      </c>
      <c r="BM7" s="41" t="s">
        <v>38</v>
      </c>
      <c r="BN7" s="41" t="str">
        <f>+'Cdr 1 '!BN8</f>
        <v>May</v>
      </c>
      <c r="BO7" s="41" t="str">
        <f>+'Cdr 1 '!BO8</f>
        <v>Jun</v>
      </c>
      <c r="BP7" s="41" t="str">
        <f>+'Cdr 1 '!BP8</f>
        <v>Jul</v>
      </c>
      <c r="BQ7" s="41" t="str">
        <f>+'Cdr 1 '!BQ8</f>
        <v>Ago</v>
      </c>
      <c r="BR7" s="41" t="str">
        <f>+'Cdr 1 '!BR8</f>
        <v>Set</v>
      </c>
      <c r="BS7" s="41" t="str">
        <f>+'Cdr 1 '!BS8</f>
        <v>Oct</v>
      </c>
      <c r="BT7" s="41" t="str">
        <f>+'Cdr 1 '!BT8</f>
        <v>Nov</v>
      </c>
      <c r="BU7" s="41" t="str">
        <f>+'Cdr 1 '!BU8</f>
        <v>Dic</v>
      </c>
      <c r="BV7" s="41" t="str">
        <f>+'Cdr 1 '!BV8</f>
        <v>Ene</v>
      </c>
      <c r="BW7" s="41" t="str">
        <f>+'Cdr 1 '!BW8</f>
        <v>Feb</v>
      </c>
      <c r="BX7" s="41" t="str">
        <f>+'Cdr 1 '!BX8</f>
        <v>Mar</v>
      </c>
      <c r="BY7" s="41" t="str">
        <f>+'Cdr 1 '!BY8</f>
        <v>Abr</v>
      </c>
      <c r="BZ7" s="553" t="str">
        <f>+'Cdr 1 '!BZ8</f>
        <v>May</v>
      </c>
      <c r="CA7" s="559" t="str">
        <f>+'Cdr 1 '!CA8</f>
        <v>Jun</v>
      </c>
      <c r="CB7" s="586" t="str">
        <f>+'Cdr 1 '!CB8</f>
        <v>Jul</v>
      </c>
      <c r="CC7" s="586" t="str">
        <f>+'Cdr 1 '!CC8</f>
        <v>Ago</v>
      </c>
      <c r="CD7" s="618" t="str">
        <f>+'Cdr 1 '!CD8</f>
        <v>Set</v>
      </c>
      <c r="CE7" s="623" t="str">
        <f>+'Cdr 1 '!CE8</f>
        <v>Oct</v>
      </c>
      <c r="CF7" s="631" t="str">
        <f>+'Cdr 1 '!CF8</f>
        <v>Nov</v>
      </c>
      <c r="CG7" s="623" t="str">
        <f>+'Cdr 1 '!CG8</f>
        <v>Dic</v>
      </c>
      <c r="CH7" s="41" t="str">
        <f>'Cdr 1 '!CH8</f>
        <v>Var. % 
Dic 25/24</v>
      </c>
      <c r="CI7" s="417"/>
    </row>
    <row r="8" spans="1:89">
      <c r="A8" s="326" t="s">
        <v>48</v>
      </c>
      <c r="B8" s="82">
        <f t="shared" ref="B8:AG8" si="0">SUM(B9:B20)</f>
        <v>14552.328519999999</v>
      </c>
      <c r="C8" s="83">
        <f t="shared" si="0"/>
        <v>20902.08236</v>
      </c>
      <c r="D8" s="83">
        <f t="shared" si="0"/>
        <v>18881.871419999999</v>
      </c>
      <c r="E8" s="83">
        <f t="shared" si="0"/>
        <v>10339.52534</v>
      </c>
      <c r="F8" s="83">
        <f t="shared" si="0"/>
        <v>9501.44758</v>
      </c>
      <c r="G8" s="83">
        <f t="shared" si="0"/>
        <v>13311.803679999999</v>
      </c>
      <c r="H8" s="83">
        <f t="shared" si="0"/>
        <v>10940.069019999999</v>
      </c>
      <c r="I8" s="83">
        <f t="shared" si="0"/>
        <v>11480.540233333302</v>
      </c>
      <c r="J8" s="83">
        <f t="shared" si="0"/>
        <v>4780.4431599999998</v>
      </c>
      <c r="K8" s="83">
        <f t="shared" si="0"/>
        <v>11071.939200000001</v>
      </c>
      <c r="L8" s="83">
        <f t="shared" si="0"/>
        <v>11553.188319999997</v>
      </c>
      <c r="M8" s="97">
        <f t="shared" si="0"/>
        <v>9488.1547400000018</v>
      </c>
      <c r="N8" s="82">
        <f t="shared" si="0"/>
        <v>10738.910763842887</v>
      </c>
      <c r="O8" s="83">
        <f t="shared" si="0"/>
        <v>22071.925765296332</v>
      </c>
      <c r="P8" s="83">
        <f t="shared" si="0"/>
        <v>9531.4170994086235</v>
      </c>
      <c r="Q8" s="83">
        <f t="shared" si="0"/>
        <v>5067.932813589433</v>
      </c>
      <c r="R8" s="83">
        <f t="shared" si="0"/>
        <v>6187.0606261451585</v>
      </c>
      <c r="S8" s="83">
        <f t="shared" si="0"/>
        <v>9627.2567954727547</v>
      </c>
      <c r="T8" s="83">
        <f t="shared" si="0"/>
        <v>9984.7464119581327</v>
      </c>
      <c r="U8" s="83">
        <f t="shared" si="0"/>
        <v>10764.77131</v>
      </c>
      <c r="V8" s="83">
        <f t="shared" si="0"/>
        <v>14203.56388</v>
      </c>
      <c r="W8" s="83">
        <f t="shared" si="0"/>
        <v>19610.601329999998</v>
      </c>
      <c r="X8" s="83">
        <f t="shared" si="0"/>
        <v>12544.406679608444</v>
      </c>
      <c r="Y8" s="97">
        <f t="shared" si="0"/>
        <v>16373.053995431374</v>
      </c>
      <c r="Z8" s="82">
        <f t="shared" si="0"/>
        <v>14232.788210000001</v>
      </c>
      <c r="AA8" s="83">
        <f t="shared" si="0"/>
        <v>27487.960870000003</v>
      </c>
      <c r="AB8" s="83">
        <f t="shared" si="0"/>
        <v>18928.589350000006</v>
      </c>
      <c r="AC8" s="83">
        <f t="shared" si="0"/>
        <v>9316.1786900000006</v>
      </c>
      <c r="AD8" s="83">
        <f t="shared" si="0"/>
        <v>13561.943094761902</v>
      </c>
      <c r="AE8" s="83">
        <f t="shared" si="0"/>
        <v>4710.8109999999997</v>
      </c>
      <c r="AF8" s="83">
        <f t="shared" si="0"/>
        <v>6363.2649300000003</v>
      </c>
      <c r="AG8" s="83">
        <f t="shared" si="0"/>
        <v>7398.6558299999988</v>
      </c>
      <c r="AH8" s="83">
        <f t="shared" ref="AH8:BM8" si="1">SUM(AH9:AH20)</f>
        <v>3736.58851</v>
      </c>
      <c r="AI8" s="83">
        <f t="shared" si="1"/>
        <v>9321.5408299999999</v>
      </c>
      <c r="AJ8" s="83">
        <f t="shared" si="1"/>
        <v>23213.406579980001</v>
      </c>
      <c r="AK8" s="97">
        <f t="shared" si="1"/>
        <v>16338.341998913043</v>
      </c>
      <c r="AL8" s="82">
        <f t="shared" si="1"/>
        <v>22008.874260000001</v>
      </c>
      <c r="AM8" s="83">
        <f t="shared" si="1"/>
        <v>15653.599070000002</v>
      </c>
      <c r="AN8" s="83">
        <f t="shared" si="1"/>
        <v>13250.257809999999</v>
      </c>
      <c r="AO8" s="83">
        <f t="shared" si="1"/>
        <v>10918.793895158244</v>
      </c>
      <c r="AP8" s="83">
        <f t="shared" si="1"/>
        <v>9057.5844399999987</v>
      </c>
      <c r="AQ8" s="83">
        <f t="shared" si="1"/>
        <v>9832.2648224615386</v>
      </c>
      <c r="AR8" s="83">
        <f t="shared" si="1"/>
        <v>7181.1130200000007</v>
      </c>
      <c r="AS8" s="83">
        <f t="shared" si="1"/>
        <v>8543.5502523076939</v>
      </c>
      <c r="AT8" s="83">
        <f t="shared" si="1"/>
        <v>8603.6551223076949</v>
      </c>
      <c r="AU8" s="83">
        <f t="shared" si="1"/>
        <v>20690.563589999994</v>
      </c>
      <c r="AV8" s="83">
        <f t="shared" si="1"/>
        <v>19836.045900000001</v>
      </c>
      <c r="AW8" s="97">
        <f t="shared" si="1"/>
        <v>15305.548339575598</v>
      </c>
      <c r="AX8" s="82">
        <f t="shared" si="1"/>
        <v>11658.272519999999</v>
      </c>
      <c r="AY8" s="83">
        <f t="shared" si="1"/>
        <v>25019.272589999993</v>
      </c>
      <c r="AZ8" s="83">
        <f t="shared" si="1"/>
        <v>19263.823249230765</v>
      </c>
      <c r="BA8" s="83">
        <f t="shared" si="1"/>
        <v>7866.1336100000008</v>
      </c>
      <c r="BB8" s="83">
        <f t="shared" si="1"/>
        <v>4533.8753999999999</v>
      </c>
      <c r="BC8" s="83">
        <f t="shared" si="1"/>
        <v>7728.6178</v>
      </c>
      <c r="BD8" s="83">
        <f t="shared" si="1"/>
        <v>13629.005660000003</v>
      </c>
      <c r="BE8" s="83">
        <f t="shared" si="1"/>
        <v>12416.033415000002</v>
      </c>
      <c r="BF8" s="83">
        <f t="shared" si="1"/>
        <v>15973.282929584999</v>
      </c>
      <c r="BG8" s="83">
        <f t="shared" si="1"/>
        <v>14153.742819999996</v>
      </c>
      <c r="BH8" s="83">
        <f t="shared" si="1"/>
        <v>15194.340578000001</v>
      </c>
      <c r="BI8" s="97">
        <f t="shared" si="1"/>
        <v>19011.723807999992</v>
      </c>
      <c r="BJ8" s="82">
        <f t="shared" si="1"/>
        <v>20313.339999999997</v>
      </c>
      <c r="BK8" s="83">
        <f t="shared" si="1"/>
        <v>8566.99</v>
      </c>
      <c r="BL8" s="83">
        <f t="shared" si="1"/>
        <v>11317.059999999998</v>
      </c>
      <c r="BM8" s="83">
        <f t="shared" si="1"/>
        <v>13728.22</v>
      </c>
      <c r="BN8" s="82">
        <f t="shared" ref="BN8:CS8" si="2">SUM(BN9:BN20)</f>
        <v>14465.019999999999</v>
      </c>
      <c r="BO8" s="83">
        <f t="shared" si="2"/>
        <v>14855.160000000002</v>
      </c>
      <c r="BP8" s="83">
        <f t="shared" si="2"/>
        <v>17009.91</v>
      </c>
      <c r="BQ8" s="83">
        <f t="shared" si="2"/>
        <v>13804.889999999998</v>
      </c>
      <c r="BR8" s="83">
        <f t="shared" si="2"/>
        <v>8338.9789999999994</v>
      </c>
      <c r="BS8" s="83">
        <f t="shared" si="2"/>
        <v>20596.091</v>
      </c>
      <c r="BT8" s="83">
        <f t="shared" si="2"/>
        <v>12129.28</v>
      </c>
      <c r="BU8" s="97">
        <f t="shared" si="2"/>
        <v>11548.956999999999</v>
      </c>
      <c r="BV8" s="83">
        <f t="shared" si="2"/>
        <v>19722.165079999999</v>
      </c>
      <c r="BW8" s="83">
        <f t="shared" si="2"/>
        <v>21474.510854952667</v>
      </c>
      <c r="BX8" s="83">
        <f t="shared" si="2"/>
        <v>15254.011762200729</v>
      </c>
      <c r="BY8" s="83">
        <f t="shared" si="2"/>
        <v>7804.1603377992706</v>
      </c>
      <c r="BZ8" s="83">
        <f t="shared" si="2"/>
        <v>10103.003341627485</v>
      </c>
      <c r="CA8" s="83">
        <f t="shared" si="2"/>
        <v>8848.0005299999993</v>
      </c>
      <c r="CB8" s="83">
        <f t="shared" si="2"/>
        <v>10397.433841000002</v>
      </c>
      <c r="CC8" s="83">
        <f t="shared" si="2"/>
        <v>12208.25835</v>
      </c>
      <c r="CD8" s="83">
        <f t="shared" si="2"/>
        <v>12550.660576000631</v>
      </c>
      <c r="CE8" s="83">
        <f t="shared" si="2"/>
        <v>12782.317850000001</v>
      </c>
      <c r="CF8" s="83">
        <f t="shared" si="2"/>
        <v>4991.6622670000006</v>
      </c>
      <c r="CG8" s="83">
        <f t="shared" si="2"/>
        <v>14245.956759999994</v>
      </c>
      <c r="CH8" s="511">
        <f>+IFERROR(CG8/BU8-1,"-")</f>
        <v>0.23352756097368754</v>
      </c>
      <c r="CI8" s="22"/>
      <c r="CJ8" s="301"/>
    </row>
    <row r="9" spans="1:89">
      <c r="A9" s="293" t="s">
        <v>66</v>
      </c>
      <c r="B9" s="376">
        <v>50.15</v>
      </c>
      <c r="C9" s="366">
        <v>24.5</v>
      </c>
      <c r="D9" s="366">
        <v>0</v>
      </c>
      <c r="E9" s="366">
        <v>0</v>
      </c>
      <c r="F9" s="366">
        <v>0</v>
      </c>
      <c r="G9" s="366">
        <v>0</v>
      </c>
      <c r="H9" s="366">
        <v>22.725000000000001</v>
      </c>
      <c r="I9" s="366">
        <v>13.483333333300001</v>
      </c>
      <c r="J9" s="366">
        <v>11.9</v>
      </c>
      <c r="K9" s="366">
        <v>0</v>
      </c>
      <c r="L9" s="366">
        <v>0</v>
      </c>
      <c r="M9" s="379">
        <v>0</v>
      </c>
      <c r="N9" s="366">
        <v>27.55</v>
      </c>
      <c r="O9" s="366">
        <v>4.1574999999999998</v>
      </c>
      <c r="P9" s="366">
        <v>1.4392500000000001</v>
      </c>
      <c r="Q9" s="366">
        <v>0</v>
      </c>
      <c r="R9" s="366">
        <v>0</v>
      </c>
      <c r="S9" s="366">
        <v>0</v>
      </c>
      <c r="T9" s="366">
        <v>0</v>
      </c>
      <c r="U9" s="366">
        <v>0</v>
      </c>
      <c r="V9" s="366">
        <v>22.002500000000001</v>
      </c>
      <c r="W9" s="366">
        <v>0</v>
      </c>
      <c r="X9" s="366">
        <v>0</v>
      </c>
      <c r="Y9" s="366">
        <v>0</v>
      </c>
      <c r="Z9" s="376">
        <v>14.34375</v>
      </c>
      <c r="AA9" s="366">
        <v>59.519999999999996</v>
      </c>
      <c r="AB9" s="366">
        <v>42.917500000000004</v>
      </c>
      <c r="AC9" s="227">
        <v>0</v>
      </c>
      <c r="AD9" s="227">
        <v>0</v>
      </c>
      <c r="AE9" s="227">
        <v>0</v>
      </c>
      <c r="AF9" s="227">
        <v>0</v>
      </c>
      <c r="AG9" s="227">
        <v>19.971</v>
      </c>
      <c r="AH9" s="227">
        <v>21.677250000000001</v>
      </c>
      <c r="AI9" s="227">
        <v>0</v>
      </c>
      <c r="AJ9" s="227">
        <v>0</v>
      </c>
      <c r="AK9" s="227">
        <v>0</v>
      </c>
      <c r="AL9" s="376">
        <v>20.433499999999999</v>
      </c>
      <c r="AM9" s="366">
        <v>29.177499999999998</v>
      </c>
      <c r="AN9" s="366">
        <v>22.767499999999998</v>
      </c>
      <c r="AO9" s="227">
        <v>0</v>
      </c>
      <c r="AP9" s="227">
        <v>0</v>
      </c>
      <c r="AQ9" s="227">
        <v>0</v>
      </c>
      <c r="AR9" s="227">
        <v>17.447500000000002</v>
      </c>
      <c r="AS9" s="227">
        <v>22.95975</v>
      </c>
      <c r="AT9" s="227">
        <v>22.90925</v>
      </c>
      <c r="AU9" s="227">
        <v>0</v>
      </c>
      <c r="AV9" s="227">
        <v>0</v>
      </c>
      <c r="AW9" s="227">
        <v>0</v>
      </c>
      <c r="AX9" s="376">
        <v>29.15</v>
      </c>
      <c r="AY9" s="366">
        <v>24.642499999999998</v>
      </c>
      <c r="AZ9" s="366">
        <v>79.91225</v>
      </c>
      <c r="BA9" s="227">
        <v>0</v>
      </c>
      <c r="BB9" s="227">
        <v>0</v>
      </c>
      <c r="BC9" s="227">
        <v>0</v>
      </c>
      <c r="BD9" s="227">
        <v>5.9885000000000002</v>
      </c>
      <c r="BE9" s="227">
        <v>18.853874999999999</v>
      </c>
      <c r="BF9" s="227">
        <v>19.552499999999998</v>
      </c>
      <c r="BG9" s="227">
        <v>0</v>
      </c>
      <c r="BH9" s="227">
        <v>0</v>
      </c>
      <c r="BI9" s="227">
        <v>0</v>
      </c>
      <c r="BJ9" s="376">
        <v>16.940000000000001</v>
      </c>
      <c r="BK9" s="366">
        <v>3.47</v>
      </c>
      <c r="BL9" s="366">
        <v>20.75</v>
      </c>
      <c r="BM9" s="366">
        <v>0</v>
      </c>
      <c r="BN9" s="366">
        <v>0</v>
      </c>
      <c r="BO9" s="366">
        <v>0</v>
      </c>
      <c r="BP9" s="366">
        <v>3.97</v>
      </c>
      <c r="BQ9" s="366">
        <v>15.67</v>
      </c>
      <c r="BR9" s="366">
        <v>11.755000000000001</v>
      </c>
      <c r="BS9" s="366">
        <v>0</v>
      </c>
      <c r="BT9" s="366">
        <v>0</v>
      </c>
      <c r="BU9" s="379">
        <v>0</v>
      </c>
      <c r="BV9" s="366">
        <v>41.480249999999998</v>
      </c>
      <c r="BW9" s="366">
        <v>2.2588000000000004</v>
      </c>
      <c r="BX9" s="366">
        <v>0</v>
      </c>
      <c r="BY9" s="366">
        <v>0</v>
      </c>
      <c r="BZ9" s="366">
        <v>0</v>
      </c>
      <c r="CA9" s="366">
        <v>0</v>
      </c>
      <c r="CB9" s="366">
        <v>23.954999999999998</v>
      </c>
      <c r="CC9" s="366">
        <v>26.429999999999996</v>
      </c>
      <c r="CD9" s="366">
        <v>16.942499999999999</v>
      </c>
      <c r="CE9" s="366">
        <v>0</v>
      </c>
      <c r="CF9" s="366">
        <v>0</v>
      </c>
      <c r="CG9" s="366">
        <v>0</v>
      </c>
      <c r="CH9" s="506" t="str">
        <f t="shared" ref="CH9:CH20" si="3">+IFERROR(CG9/BU9-1,"-")</f>
        <v>-</v>
      </c>
      <c r="CI9" s="22"/>
      <c r="CJ9" s="301"/>
    </row>
    <row r="10" spans="1:89" s="290" customFormat="1">
      <c r="A10" s="361" t="s">
        <v>57</v>
      </c>
      <c r="B10" s="377">
        <v>7001.6814000000013</v>
      </c>
      <c r="C10" s="378">
        <v>4193.1304999999993</v>
      </c>
      <c r="D10" s="378">
        <v>6902.4507999999996</v>
      </c>
      <c r="E10" s="378">
        <v>4182.7049999999999</v>
      </c>
      <c r="F10" s="378">
        <v>4611.2371000000003</v>
      </c>
      <c r="G10" s="378">
        <v>9085.347099999999</v>
      </c>
      <c r="H10" s="378">
        <v>5178.8914999999997</v>
      </c>
      <c r="I10" s="378">
        <v>5644.0647000000008</v>
      </c>
      <c r="J10" s="378">
        <v>2115.9897999999998</v>
      </c>
      <c r="K10" s="378">
        <v>3707.4784</v>
      </c>
      <c r="L10" s="378">
        <v>6839.5205000000005</v>
      </c>
      <c r="M10" s="380">
        <v>1183.0495000000001</v>
      </c>
      <c r="N10" s="154">
        <v>0</v>
      </c>
      <c r="O10" s="154">
        <v>1.6</v>
      </c>
      <c r="P10" s="154">
        <v>375.99150000000003</v>
      </c>
      <c r="Q10" s="154">
        <v>1015.1384999999997</v>
      </c>
      <c r="R10" s="154">
        <v>3375.0229999999997</v>
      </c>
      <c r="S10" s="154">
        <v>5355.7825000000003</v>
      </c>
      <c r="T10" s="154">
        <v>4646.9499000000014</v>
      </c>
      <c r="U10" s="154">
        <v>4955.7424999999985</v>
      </c>
      <c r="V10" s="154">
        <v>5491.4299000000001</v>
      </c>
      <c r="W10" s="154">
        <v>4790.2174999999988</v>
      </c>
      <c r="X10" s="154">
        <v>5460.5109999999995</v>
      </c>
      <c r="Y10" s="154">
        <v>5367.2131999999992</v>
      </c>
      <c r="Z10" s="232">
        <v>2625.9278000000004</v>
      </c>
      <c r="AA10" s="366">
        <v>2129.4303</v>
      </c>
      <c r="AB10" s="366">
        <v>358.92790000000002</v>
      </c>
      <c r="AC10" s="366">
        <v>1904.5170000000001</v>
      </c>
      <c r="AD10" s="366">
        <v>6211.5614047619038</v>
      </c>
      <c r="AE10" s="366">
        <v>2466.3672999999999</v>
      </c>
      <c r="AF10" s="366">
        <v>3478.8442599999998</v>
      </c>
      <c r="AG10" s="366">
        <v>5506.3936999999996</v>
      </c>
      <c r="AH10" s="366">
        <v>1658.0528999999999</v>
      </c>
      <c r="AI10" s="366">
        <v>5742.4108999999999</v>
      </c>
      <c r="AJ10" s="366">
        <v>11332.230799999999</v>
      </c>
      <c r="AK10" s="366">
        <v>7763.0498739130435</v>
      </c>
      <c r="AL10" s="232">
        <v>888.65790000000004</v>
      </c>
      <c r="AM10" s="366">
        <v>338.17619999999999</v>
      </c>
      <c r="AN10" s="366">
        <v>922.18420000000003</v>
      </c>
      <c r="AO10" s="366">
        <v>209.9</v>
      </c>
      <c r="AP10" s="366">
        <v>1144.6186</v>
      </c>
      <c r="AQ10" s="366">
        <v>4642.7415000000001</v>
      </c>
      <c r="AR10" s="366">
        <v>4603.6651000000002</v>
      </c>
      <c r="AS10" s="366">
        <v>4625.5767999999998</v>
      </c>
      <c r="AT10" s="366">
        <v>5762.7281000000003</v>
      </c>
      <c r="AU10" s="366">
        <v>4696.1792999999998</v>
      </c>
      <c r="AV10" s="366">
        <v>9632.8320000000003</v>
      </c>
      <c r="AW10" s="366">
        <v>7736.5289000000002</v>
      </c>
      <c r="AX10" s="232">
        <v>1992.2382</v>
      </c>
      <c r="AY10" s="366">
        <v>2725.8230000000003</v>
      </c>
      <c r="AZ10" s="366">
        <v>884.85599999999999</v>
      </c>
      <c r="BA10" s="366">
        <v>77.378</v>
      </c>
      <c r="BB10" s="366">
        <v>74.528999999999996</v>
      </c>
      <c r="BC10" s="366">
        <v>242.036</v>
      </c>
      <c r="BD10" s="366">
        <v>943.66700000000014</v>
      </c>
      <c r="BE10" s="366">
        <v>6272.4908000000005</v>
      </c>
      <c r="BF10" s="366">
        <v>5166.1518999999998</v>
      </c>
      <c r="BG10" s="366">
        <v>8700.373599999999</v>
      </c>
      <c r="BH10" s="366">
        <v>7254.3183380000009</v>
      </c>
      <c r="BI10" s="366">
        <v>5845.5419000000002</v>
      </c>
      <c r="BJ10" s="232">
        <v>3263.75</v>
      </c>
      <c r="BK10" s="366">
        <v>1740.68</v>
      </c>
      <c r="BL10" s="366">
        <v>5551.83</v>
      </c>
      <c r="BM10" s="366">
        <v>3632.37</v>
      </c>
      <c r="BN10" s="366">
        <v>4016.51</v>
      </c>
      <c r="BO10" s="366">
        <v>7860.04</v>
      </c>
      <c r="BP10" s="366">
        <v>5365.75</v>
      </c>
      <c r="BQ10" s="366">
        <v>144.69</v>
      </c>
      <c r="BR10" s="366">
        <v>4710.5969999999998</v>
      </c>
      <c r="BS10" s="366">
        <v>15630.526</v>
      </c>
      <c r="BT10" s="366">
        <v>8066.28</v>
      </c>
      <c r="BU10" s="380">
        <v>1863.604</v>
      </c>
      <c r="BV10" s="366">
        <v>3255.3550000000005</v>
      </c>
      <c r="BW10" s="366">
        <v>2739.0439999999999</v>
      </c>
      <c r="BX10" s="366">
        <v>1916.8259999999998</v>
      </c>
      <c r="BY10" s="366">
        <v>24.148499999999999</v>
      </c>
      <c r="BZ10" s="366">
        <v>1994.5834000000002</v>
      </c>
      <c r="CA10" s="366">
        <v>1520.2964999999999</v>
      </c>
      <c r="CB10" s="366">
        <v>1879.2405000000001</v>
      </c>
      <c r="CC10" s="366">
        <v>233.114</v>
      </c>
      <c r="CD10" s="366">
        <v>33.709000000000003</v>
      </c>
      <c r="CE10" s="366">
        <v>813.40510000000017</v>
      </c>
      <c r="CF10" s="366">
        <v>1166.5944769999999</v>
      </c>
      <c r="CG10" s="366">
        <v>2968.3144000000002</v>
      </c>
      <c r="CH10" s="506">
        <f t="shared" si="3"/>
        <v>0.59278172830708686</v>
      </c>
      <c r="CI10" s="22"/>
      <c r="CJ10" s="301"/>
      <c r="CK10" s="386"/>
    </row>
    <row r="11" spans="1:89" s="290" customFormat="1">
      <c r="A11" s="361" t="s">
        <v>67</v>
      </c>
      <c r="B11" s="377">
        <v>1714.4699999999998</v>
      </c>
      <c r="C11" s="378">
        <v>1206.279</v>
      </c>
      <c r="D11" s="378">
        <v>1792.2059999999999</v>
      </c>
      <c r="E11" s="378">
        <v>1562.2259999999999</v>
      </c>
      <c r="F11" s="378">
        <v>1429.9739999999999</v>
      </c>
      <c r="G11" s="378">
        <v>1511.4946000000002</v>
      </c>
      <c r="H11" s="378">
        <v>1230.9316000000001</v>
      </c>
      <c r="I11" s="378">
        <v>1553.6399999999999</v>
      </c>
      <c r="J11" s="378">
        <v>1542.7106000000001</v>
      </c>
      <c r="K11" s="378">
        <v>2000.2015999999999</v>
      </c>
      <c r="L11" s="378">
        <v>1208.7197199999998</v>
      </c>
      <c r="M11" s="380">
        <v>1086.4446</v>
      </c>
      <c r="N11" s="154">
        <v>319.51939000000004</v>
      </c>
      <c r="O11" s="154">
        <v>246.04231421742017</v>
      </c>
      <c r="P11" s="154">
        <v>179.56631940862439</v>
      </c>
      <c r="Q11" s="154">
        <v>219.5783235894321</v>
      </c>
      <c r="R11" s="154">
        <v>36.477376145159241</v>
      </c>
      <c r="S11" s="154">
        <v>947.71019547275296</v>
      </c>
      <c r="T11" s="154">
        <v>161.0170119581316</v>
      </c>
      <c r="U11" s="154">
        <v>20.742460000000001</v>
      </c>
      <c r="V11" s="154">
        <v>124.55328</v>
      </c>
      <c r="W11" s="154">
        <v>440.47492999999997</v>
      </c>
      <c r="X11" s="154">
        <v>49.723419999999997</v>
      </c>
      <c r="Y11" s="154">
        <v>45.633381999999997</v>
      </c>
      <c r="Z11" s="376">
        <v>110.16116000000001</v>
      </c>
      <c r="AA11" s="366">
        <v>33.971730000000001</v>
      </c>
      <c r="AB11" s="366">
        <v>61.00564</v>
      </c>
      <c r="AC11" s="366">
        <v>67.323430000000002</v>
      </c>
      <c r="AD11" s="366">
        <v>200.16203999999999</v>
      </c>
      <c r="AE11" s="366">
        <v>0</v>
      </c>
      <c r="AF11" s="366">
        <v>491.26757000000003</v>
      </c>
      <c r="AG11" s="366">
        <v>316.62053000000003</v>
      </c>
      <c r="AH11" s="366">
        <v>118.68904000000001</v>
      </c>
      <c r="AI11" s="366">
        <v>24.65625</v>
      </c>
      <c r="AJ11" s="366">
        <v>233.80319000000003</v>
      </c>
      <c r="AK11" s="366">
        <v>112.1095</v>
      </c>
      <c r="AL11" s="376">
        <v>54.01728</v>
      </c>
      <c r="AM11" s="366">
        <v>245.72217000000001</v>
      </c>
      <c r="AN11" s="366">
        <v>150.77331000000001</v>
      </c>
      <c r="AO11" s="366">
        <v>590.83888515824503</v>
      </c>
      <c r="AP11" s="366">
        <v>635.78138999999999</v>
      </c>
      <c r="AQ11" s="366">
        <v>154.10958400000001</v>
      </c>
      <c r="AR11" s="366">
        <v>527.73720000000003</v>
      </c>
      <c r="AS11" s="366">
        <v>266.01731000000001</v>
      </c>
      <c r="AT11" s="366">
        <v>278.72937999999999</v>
      </c>
      <c r="AU11" s="366">
        <v>2160.8204999999998</v>
      </c>
      <c r="AV11" s="366">
        <v>250.13499999999999</v>
      </c>
      <c r="AW11" s="366">
        <v>439.78183957559702</v>
      </c>
      <c r="AX11" s="376">
        <v>75.794119999999992</v>
      </c>
      <c r="AY11" s="366">
        <v>165.90039000000002</v>
      </c>
      <c r="AZ11" s="366">
        <v>400.30261000000007</v>
      </c>
      <c r="BA11" s="366">
        <v>397.82266000000004</v>
      </c>
      <c r="BB11" s="366">
        <v>91.162499999999994</v>
      </c>
      <c r="BC11" s="366">
        <v>117.60600000000001</v>
      </c>
      <c r="BD11" s="366">
        <v>319.21228000000002</v>
      </c>
      <c r="BE11" s="366">
        <v>319.26177999999999</v>
      </c>
      <c r="BF11" s="366">
        <v>277.05099999999999</v>
      </c>
      <c r="BG11" s="366">
        <v>153.69350000000003</v>
      </c>
      <c r="BH11" s="366">
        <v>269.07533000000001</v>
      </c>
      <c r="BI11" s="366">
        <v>22.621707999999998</v>
      </c>
      <c r="BJ11" s="376">
        <v>45.44</v>
      </c>
      <c r="BK11" s="366">
        <v>67.67</v>
      </c>
      <c r="BL11" s="366">
        <v>114.04</v>
      </c>
      <c r="BM11" s="366">
        <v>43.01</v>
      </c>
      <c r="BN11" s="366">
        <v>57.15</v>
      </c>
      <c r="BO11" s="366">
        <v>553.78</v>
      </c>
      <c r="BP11" s="366">
        <v>435.27</v>
      </c>
      <c r="BQ11" s="366">
        <v>96.66</v>
      </c>
      <c r="BR11" s="366">
        <v>213.72300000000001</v>
      </c>
      <c r="BS11" s="366">
        <v>446.69600000000003</v>
      </c>
      <c r="BT11" s="366">
        <v>379.18</v>
      </c>
      <c r="BU11" s="380">
        <v>112.893</v>
      </c>
      <c r="BV11" s="366">
        <v>460.41822999999994</v>
      </c>
      <c r="BW11" s="366">
        <v>175.6858149526725</v>
      </c>
      <c r="BX11" s="366">
        <v>9.8792600000000004</v>
      </c>
      <c r="BY11" s="366">
        <v>863.95051000000012</v>
      </c>
      <c r="BZ11" s="366">
        <v>2244.0082416274877</v>
      </c>
      <c r="CA11" s="366">
        <v>189.64833999999999</v>
      </c>
      <c r="CB11" s="366">
        <v>206.57022999999998</v>
      </c>
      <c r="CC11" s="366">
        <v>287.41548</v>
      </c>
      <c r="CD11" s="366">
        <v>476.24860999999999</v>
      </c>
      <c r="CE11" s="366">
        <v>422.80241999999998</v>
      </c>
      <c r="CF11" s="366">
        <v>760.0887899999999</v>
      </c>
      <c r="CG11" s="366">
        <v>198.98146</v>
      </c>
      <c r="CH11" s="506">
        <f t="shared" si="3"/>
        <v>0.76256685534089796</v>
      </c>
      <c r="CI11" s="22"/>
      <c r="CJ11" s="301"/>
    </row>
    <row r="12" spans="1:89" s="290" customFormat="1">
      <c r="A12" s="361" t="s">
        <v>68</v>
      </c>
      <c r="B12" s="377">
        <v>505.06299999999999</v>
      </c>
      <c r="C12" s="378">
        <v>408.94</v>
      </c>
      <c r="D12" s="378">
        <v>122.96800000000002</v>
      </c>
      <c r="E12" s="378">
        <v>651.00299999999993</v>
      </c>
      <c r="F12" s="378">
        <v>519.85940000000005</v>
      </c>
      <c r="G12" s="378">
        <v>174.78</v>
      </c>
      <c r="H12" s="378">
        <v>0</v>
      </c>
      <c r="I12" s="378">
        <v>0</v>
      </c>
      <c r="J12" s="378">
        <v>176.69739999999999</v>
      </c>
      <c r="K12" s="378">
        <v>0</v>
      </c>
      <c r="L12" s="378">
        <v>290.4246</v>
      </c>
      <c r="M12" s="380">
        <v>291.80079999999998</v>
      </c>
      <c r="N12" s="154">
        <v>1223.6455538428859</v>
      </c>
      <c r="O12" s="154">
        <v>1332.77318507891</v>
      </c>
      <c r="P12" s="154">
        <v>1177.42553</v>
      </c>
      <c r="Q12" s="154">
        <v>1327.23839</v>
      </c>
      <c r="R12" s="154">
        <v>848.33375000000001</v>
      </c>
      <c r="S12" s="154">
        <v>1364.3680000000002</v>
      </c>
      <c r="T12" s="154">
        <v>2104.1392499999993</v>
      </c>
      <c r="U12" s="154">
        <v>2760.0762</v>
      </c>
      <c r="V12" s="154">
        <v>2300.2572</v>
      </c>
      <c r="W12" s="154">
        <v>1325.3578</v>
      </c>
      <c r="X12" s="154">
        <v>1918.4386044284443</v>
      </c>
      <c r="Y12" s="154">
        <v>1048.7841634313759</v>
      </c>
      <c r="Z12" s="232">
        <v>1299.6313</v>
      </c>
      <c r="AA12" s="366">
        <v>1603.1613400000001</v>
      </c>
      <c r="AB12" s="366">
        <v>1946.5385599999997</v>
      </c>
      <c r="AC12" s="366">
        <v>1795.5417599999998</v>
      </c>
      <c r="AD12" s="366">
        <v>2321.95325</v>
      </c>
      <c r="AE12" s="366">
        <v>391.53100000000001</v>
      </c>
      <c r="AF12" s="366">
        <v>827.46100000000001</v>
      </c>
      <c r="AG12" s="366">
        <v>842.74950000000001</v>
      </c>
      <c r="AH12" s="366">
        <v>1204.3909200000001</v>
      </c>
      <c r="AI12" s="366">
        <v>1617.4201800000001</v>
      </c>
      <c r="AJ12" s="366">
        <v>2100.8763199999999</v>
      </c>
      <c r="AK12" s="366">
        <v>997.19800000000009</v>
      </c>
      <c r="AL12" s="232">
        <v>1183.42751</v>
      </c>
      <c r="AM12" s="366">
        <v>1236.2365</v>
      </c>
      <c r="AN12" s="366">
        <v>1719.7655</v>
      </c>
      <c r="AO12" s="366">
        <v>704.85256000000004</v>
      </c>
      <c r="AP12" s="366">
        <v>1340.46055</v>
      </c>
      <c r="AQ12" s="366">
        <v>2081.8348000000001</v>
      </c>
      <c r="AR12" s="366">
        <v>1074.3125</v>
      </c>
      <c r="AS12" s="366">
        <v>1488.0758000000001</v>
      </c>
      <c r="AT12" s="366">
        <v>1696.4375</v>
      </c>
      <c r="AU12" s="366">
        <v>1458.866</v>
      </c>
      <c r="AV12" s="366">
        <v>1454.942</v>
      </c>
      <c r="AW12" s="366">
        <v>924.59249999999997</v>
      </c>
      <c r="AX12" s="232">
        <v>1683.1885000000002</v>
      </c>
      <c r="AY12" s="366">
        <v>1674.6990000000001</v>
      </c>
      <c r="AZ12" s="366">
        <v>1534.1614999999999</v>
      </c>
      <c r="BA12" s="366">
        <v>1332.42</v>
      </c>
      <c r="BB12" s="366">
        <v>1923.729</v>
      </c>
      <c r="BC12" s="366">
        <v>1548.6185</v>
      </c>
      <c r="BD12" s="366">
        <v>897.90764000000001</v>
      </c>
      <c r="BE12" s="366">
        <v>1314.1107400000001</v>
      </c>
      <c r="BF12" s="366">
        <v>1199.8805</v>
      </c>
      <c r="BG12" s="366">
        <v>1461.5620200000001</v>
      </c>
      <c r="BH12" s="366">
        <v>1791.8863099999999</v>
      </c>
      <c r="BI12" s="366">
        <v>1405.932</v>
      </c>
      <c r="BJ12" s="232">
        <v>1381.68</v>
      </c>
      <c r="BK12" s="366">
        <v>2285.59</v>
      </c>
      <c r="BL12" s="366">
        <v>1511.19</v>
      </c>
      <c r="BM12" s="366">
        <v>2229.34</v>
      </c>
      <c r="BN12" s="366">
        <v>2180.9</v>
      </c>
      <c r="BO12" s="366">
        <v>1426.52</v>
      </c>
      <c r="BP12" s="366">
        <v>2042.44</v>
      </c>
      <c r="BQ12" s="366">
        <v>2211.9899999999998</v>
      </c>
      <c r="BR12" s="366">
        <v>1883.769</v>
      </c>
      <c r="BS12" s="366">
        <v>2266.453</v>
      </c>
      <c r="BT12" s="366">
        <v>2109.77</v>
      </c>
      <c r="BU12" s="380">
        <v>2527.2800000000002</v>
      </c>
      <c r="BV12" s="366">
        <v>2610.8674999999998</v>
      </c>
      <c r="BW12" s="366">
        <v>3530.0054399999999</v>
      </c>
      <c r="BX12" s="366">
        <v>3644.7076999999999</v>
      </c>
      <c r="BY12" s="366">
        <v>3276.2058800000004</v>
      </c>
      <c r="BZ12" s="366">
        <v>4461.7195999999994</v>
      </c>
      <c r="CA12" s="366">
        <v>3966.08059</v>
      </c>
      <c r="CB12" s="366">
        <v>3746.2029000000002</v>
      </c>
      <c r="CC12" s="366">
        <v>3781.4065700000001</v>
      </c>
      <c r="CD12" s="366">
        <v>3909.0896160006318</v>
      </c>
      <c r="CE12" s="366">
        <v>3913.7804699999997</v>
      </c>
      <c r="CF12" s="366">
        <v>2776.9823000000001</v>
      </c>
      <c r="CG12" s="366">
        <v>800.45549999999992</v>
      </c>
      <c r="CH12" s="506">
        <f t="shared" si="3"/>
        <v>-0.6832739150390934</v>
      </c>
      <c r="CI12" s="22"/>
      <c r="CJ12" s="301"/>
    </row>
    <row r="13" spans="1:89" s="290" customFormat="1">
      <c r="A13" s="361" t="s">
        <v>69</v>
      </c>
      <c r="B13" s="377">
        <v>231.05502000000001</v>
      </c>
      <c r="C13" s="378">
        <v>559.05894000000001</v>
      </c>
      <c r="D13" s="378">
        <v>817.1090999999999</v>
      </c>
      <c r="E13" s="378">
        <v>2032.2784999999997</v>
      </c>
      <c r="F13" s="378">
        <v>1150.5621800000001</v>
      </c>
      <c r="G13" s="378">
        <v>80.067000000000007</v>
      </c>
      <c r="H13" s="378">
        <v>0.7</v>
      </c>
      <c r="I13" s="378">
        <v>0</v>
      </c>
      <c r="J13" s="378">
        <v>6.9850000000000003</v>
      </c>
      <c r="K13" s="378">
        <v>39.388999999999996</v>
      </c>
      <c r="L13" s="378">
        <v>1895.2425000000003</v>
      </c>
      <c r="M13" s="380">
        <v>5432.0764399999998</v>
      </c>
      <c r="N13" s="154">
        <v>3878.0148800000011</v>
      </c>
      <c r="O13" s="154">
        <v>1343.2633999999998</v>
      </c>
      <c r="P13" s="154">
        <v>3374.9803000000002</v>
      </c>
      <c r="Q13" s="154">
        <v>319.69749999999999</v>
      </c>
      <c r="R13" s="154">
        <v>479.41899999999998</v>
      </c>
      <c r="S13" s="154">
        <v>83.493099999999998</v>
      </c>
      <c r="T13" s="154">
        <v>142.15900000000002</v>
      </c>
      <c r="U13" s="154">
        <v>7.7159999999999993</v>
      </c>
      <c r="V13" s="154">
        <v>532.91139999999984</v>
      </c>
      <c r="W13" s="154">
        <v>3411.8867499999997</v>
      </c>
      <c r="X13" s="154">
        <v>1812.6475</v>
      </c>
      <c r="Y13" s="154">
        <v>6996.6241000000018</v>
      </c>
      <c r="Z13" s="376">
        <v>6159.6691000000001</v>
      </c>
      <c r="AA13" s="366">
        <v>6867.178100000001</v>
      </c>
      <c r="AB13" s="366">
        <v>7817.6986500000021</v>
      </c>
      <c r="AC13" s="366">
        <v>2652.7714000000001</v>
      </c>
      <c r="AD13" s="366">
        <v>3093.4020999999993</v>
      </c>
      <c r="AE13" s="366">
        <v>176.9975</v>
      </c>
      <c r="AF13" s="366">
        <v>22.895</v>
      </c>
      <c r="AG13" s="366">
        <v>3.4849999999999999</v>
      </c>
      <c r="AH13" s="366">
        <v>14.041</v>
      </c>
      <c r="AI13" s="366">
        <v>739.71510000000001</v>
      </c>
      <c r="AJ13" s="366">
        <v>1558.0416199800004</v>
      </c>
      <c r="AK13" s="366">
        <v>618.35519999999997</v>
      </c>
      <c r="AL13" s="376">
        <v>2443.9614000000001</v>
      </c>
      <c r="AM13" s="366">
        <v>4329.4880000000003</v>
      </c>
      <c r="AN13" s="366">
        <v>942.48080000000004</v>
      </c>
      <c r="AO13" s="366">
        <v>3534.9322000000002</v>
      </c>
      <c r="AP13" s="366">
        <v>161.7321</v>
      </c>
      <c r="AQ13" s="366">
        <v>149.73439999999999</v>
      </c>
      <c r="AR13" s="366">
        <v>529.59</v>
      </c>
      <c r="AS13" s="366">
        <v>0</v>
      </c>
      <c r="AT13" s="366">
        <v>0</v>
      </c>
      <c r="AU13" s="366">
        <v>11965.45419</v>
      </c>
      <c r="AV13" s="366">
        <v>989.59019999999998</v>
      </c>
      <c r="AW13" s="366">
        <v>82.406000000000006</v>
      </c>
      <c r="AX13" s="376">
        <v>905.54149999999993</v>
      </c>
      <c r="AY13" s="366">
        <v>1895.6780000000006</v>
      </c>
      <c r="AZ13" s="366">
        <v>5377.4748199999985</v>
      </c>
      <c r="BA13" s="366">
        <v>2827.5098500000004</v>
      </c>
      <c r="BB13" s="366">
        <v>1066.1457999999998</v>
      </c>
      <c r="BC13" s="366">
        <v>798.97430000000008</v>
      </c>
      <c r="BD13" s="366">
        <v>562.04363999999987</v>
      </c>
      <c r="BE13" s="366">
        <v>772.50810000000013</v>
      </c>
      <c r="BF13" s="366">
        <v>4927.1405295849981</v>
      </c>
      <c r="BG13" s="366">
        <v>3366.0351999999989</v>
      </c>
      <c r="BH13" s="366">
        <v>3543.0275000000001</v>
      </c>
      <c r="BI13" s="366">
        <v>9160.528599999996</v>
      </c>
      <c r="BJ13" s="376">
        <v>10250.56</v>
      </c>
      <c r="BK13" s="366">
        <v>3193.38</v>
      </c>
      <c r="BL13" s="366">
        <v>2986.88</v>
      </c>
      <c r="BM13" s="366">
        <v>2808.64</v>
      </c>
      <c r="BN13" s="366">
        <v>1990.3</v>
      </c>
      <c r="BO13" s="366">
        <v>438.27</v>
      </c>
      <c r="BP13" s="366">
        <v>705.73</v>
      </c>
      <c r="BQ13" s="366">
        <v>677.14</v>
      </c>
      <c r="BR13" s="366">
        <v>653.04399999999998</v>
      </c>
      <c r="BS13" s="366">
        <v>966.95899999999995</v>
      </c>
      <c r="BT13" s="366">
        <v>636.78</v>
      </c>
      <c r="BU13" s="380">
        <v>5801.0879999999997</v>
      </c>
      <c r="BV13" s="366">
        <v>7608.8668999999991</v>
      </c>
      <c r="BW13" s="366">
        <v>5284.1039999999975</v>
      </c>
      <c r="BX13" s="366">
        <v>4564.9536022007278</v>
      </c>
      <c r="BY13" s="366">
        <v>3217.7578477992702</v>
      </c>
      <c r="BZ13" s="366">
        <v>545.62210000000016</v>
      </c>
      <c r="CA13" s="366">
        <v>671.72519999999997</v>
      </c>
      <c r="CB13" s="366">
        <v>2970.5635110000007</v>
      </c>
      <c r="CC13" s="366">
        <v>1049.7359999999999</v>
      </c>
      <c r="CD13" s="366">
        <v>4996.6752499999993</v>
      </c>
      <c r="CE13" s="366">
        <v>7350.6521000000002</v>
      </c>
      <c r="CF13" s="366">
        <v>2</v>
      </c>
      <c r="CG13" s="366">
        <v>7619.6673999999957</v>
      </c>
      <c r="CH13" s="506">
        <f t="shared" si="3"/>
        <v>0.31348936613269718</v>
      </c>
      <c r="CI13" s="22"/>
      <c r="CJ13" s="301"/>
    </row>
    <row r="14" spans="1:89" s="290" customFormat="1">
      <c r="A14" s="361" t="s">
        <v>70</v>
      </c>
      <c r="B14" s="377">
        <v>1013.8544000000002</v>
      </c>
      <c r="C14" s="378">
        <v>7371.8934200000003</v>
      </c>
      <c r="D14" s="378">
        <v>6988.2171199999993</v>
      </c>
      <c r="E14" s="378">
        <v>591.11923999999999</v>
      </c>
      <c r="F14" s="378">
        <v>540.80200000000002</v>
      </c>
      <c r="G14" s="378">
        <v>651.03188</v>
      </c>
      <c r="H14" s="378">
        <v>678.14372000000003</v>
      </c>
      <c r="I14" s="378">
        <v>581.77740000000006</v>
      </c>
      <c r="J14" s="378">
        <v>135.81136000000001</v>
      </c>
      <c r="K14" s="378">
        <v>354.53319999999997</v>
      </c>
      <c r="L14" s="378">
        <v>254.345</v>
      </c>
      <c r="M14" s="380">
        <v>437.25539999999995</v>
      </c>
      <c r="N14" s="154">
        <v>2043.2906</v>
      </c>
      <c r="O14" s="154">
        <v>7898.2459500000014</v>
      </c>
      <c r="P14" s="154">
        <v>1109.7622000000003</v>
      </c>
      <c r="Q14" s="154">
        <v>2049.4070999999999</v>
      </c>
      <c r="R14" s="154">
        <v>1039.575</v>
      </c>
      <c r="S14" s="154">
        <v>956.24639999999999</v>
      </c>
      <c r="T14" s="154">
        <v>1731.3135000000002</v>
      </c>
      <c r="U14" s="154">
        <v>1035.797</v>
      </c>
      <c r="V14" s="154">
        <v>2802.8332999999998</v>
      </c>
      <c r="W14" s="154">
        <v>6666.0720499999952</v>
      </c>
      <c r="X14" s="154">
        <v>2088.2870000000003</v>
      </c>
      <c r="Y14" s="154">
        <v>2298.4083000000001</v>
      </c>
      <c r="Z14" s="376">
        <v>3077.0936000000002</v>
      </c>
      <c r="AA14" s="366">
        <v>6162.9263999999994</v>
      </c>
      <c r="AB14" s="366">
        <v>7986.3430000000017</v>
      </c>
      <c r="AC14" s="366">
        <v>2020.3965000000001</v>
      </c>
      <c r="AD14" s="366">
        <v>857.18539999999996</v>
      </c>
      <c r="AE14" s="366">
        <v>472.89150000000001</v>
      </c>
      <c r="AF14" s="366">
        <v>847.71629999999982</v>
      </c>
      <c r="AG14" s="366">
        <v>526.30099999999993</v>
      </c>
      <c r="AH14" s="366">
        <v>298.8759</v>
      </c>
      <c r="AI14" s="366">
        <v>806.05099999999982</v>
      </c>
      <c r="AJ14" s="366">
        <v>7835.8304999999973</v>
      </c>
      <c r="AK14" s="366">
        <v>5135.6544250000006</v>
      </c>
      <c r="AL14" s="376">
        <v>2256.8568500000001</v>
      </c>
      <c r="AM14" s="366">
        <v>4314.7120000000004</v>
      </c>
      <c r="AN14" s="366">
        <v>5290.9084000000003</v>
      </c>
      <c r="AO14" s="366">
        <v>5061.9277499999998</v>
      </c>
      <c r="AP14" s="366">
        <v>4593.9988999999996</v>
      </c>
      <c r="AQ14" s="366">
        <v>1225.6358</v>
      </c>
      <c r="AR14" s="366">
        <v>177.464</v>
      </c>
      <c r="AS14" s="366">
        <v>1612.5969</v>
      </c>
      <c r="AT14" s="366">
        <v>596.98419999999999</v>
      </c>
      <c r="AU14" s="366">
        <v>212.56899999999999</v>
      </c>
      <c r="AV14" s="366">
        <v>4165.5451999999996</v>
      </c>
      <c r="AW14" s="366">
        <v>1152.0768</v>
      </c>
      <c r="AX14" s="376">
        <v>1248.3757000000001</v>
      </c>
      <c r="AY14" s="366">
        <v>4214.4838999999984</v>
      </c>
      <c r="AZ14" s="366">
        <v>4876.5338999999985</v>
      </c>
      <c r="BA14" s="366">
        <v>1632.8945999999994</v>
      </c>
      <c r="BB14" s="366">
        <v>890.41809999999987</v>
      </c>
      <c r="BC14" s="366">
        <v>3372.9754000000003</v>
      </c>
      <c r="BD14" s="366">
        <v>2798.6088000000004</v>
      </c>
      <c r="BE14" s="366">
        <v>432.6712</v>
      </c>
      <c r="BF14" s="366">
        <v>181.95020000000002</v>
      </c>
      <c r="BG14" s="366">
        <v>40.538899999999998</v>
      </c>
      <c r="BH14" s="366">
        <v>14.817599999999999</v>
      </c>
      <c r="BI14" s="366">
        <v>304.1986</v>
      </c>
      <c r="BJ14" s="376">
        <v>3982.53</v>
      </c>
      <c r="BK14" s="366">
        <v>201.21</v>
      </c>
      <c r="BL14" s="366">
        <v>207.59</v>
      </c>
      <c r="BM14" s="366">
        <v>132.22</v>
      </c>
      <c r="BN14" s="366">
        <v>2515.67</v>
      </c>
      <c r="BO14" s="366">
        <v>737.67</v>
      </c>
      <c r="BP14" s="366">
        <v>618.35</v>
      </c>
      <c r="BQ14" s="366">
        <v>1119.58</v>
      </c>
      <c r="BR14" s="366">
        <v>150.191</v>
      </c>
      <c r="BS14" s="366">
        <v>184.14</v>
      </c>
      <c r="BT14" s="366">
        <v>0</v>
      </c>
      <c r="BU14" s="380">
        <v>4.0439999999999996</v>
      </c>
      <c r="BV14" s="366">
        <v>1846.9119000000001</v>
      </c>
      <c r="BW14" s="366">
        <v>2803.2558999999992</v>
      </c>
      <c r="BX14" s="366">
        <v>851.91440000000023</v>
      </c>
      <c r="BY14" s="366">
        <v>34.423499999999997</v>
      </c>
      <c r="BZ14" s="366">
        <v>558.91999999999996</v>
      </c>
      <c r="CA14" s="366">
        <v>1487.3360000000002</v>
      </c>
      <c r="CB14" s="366">
        <v>160.02500000000001</v>
      </c>
      <c r="CC14" s="366">
        <v>323.52030000000002</v>
      </c>
      <c r="CD14" s="366">
        <v>338.2885</v>
      </c>
      <c r="CE14" s="366">
        <v>22.66</v>
      </c>
      <c r="CF14" s="366">
        <v>104.6498</v>
      </c>
      <c r="CG14" s="366">
        <v>329.37099999999998</v>
      </c>
      <c r="CH14" s="506">
        <f t="shared" si="3"/>
        <v>80.446834817012856</v>
      </c>
      <c r="CI14" s="22"/>
      <c r="CJ14" s="301"/>
    </row>
    <row r="15" spans="1:89" s="290" customFormat="1">
      <c r="A15" s="361" t="s">
        <v>71</v>
      </c>
      <c r="B15" s="377">
        <v>3865.6401999999998</v>
      </c>
      <c r="C15" s="378">
        <v>7056.7199999999993</v>
      </c>
      <c r="D15" s="378">
        <v>2197.2503999999999</v>
      </c>
      <c r="E15" s="378">
        <v>652.55399999999997</v>
      </c>
      <c r="F15" s="378">
        <v>921.1400000000001</v>
      </c>
      <c r="G15" s="378">
        <v>1204.7751999999998</v>
      </c>
      <c r="H15" s="378">
        <v>3088.1441</v>
      </c>
      <c r="I15" s="378">
        <v>3210.2531999999997</v>
      </c>
      <c r="J15" s="378">
        <v>567.99679999999989</v>
      </c>
      <c r="K15" s="378">
        <v>4404.5389999999998</v>
      </c>
      <c r="L15" s="378">
        <v>358.08799999999997</v>
      </c>
      <c r="M15" s="380">
        <v>206.33100000000002</v>
      </c>
      <c r="N15" s="378">
        <v>3182.5593400000002</v>
      </c>
      <c r="O15" s="378">
        <v>10919.331199999999</v>
      </c>
      <c r="P15" s="378">
        <v>3162.7773000000007</v>
      </c>
      <c r="Q15" s="378">
        <v>130.03</v>
      </c>
      <c r="R15" s="378">
        <v>179.06099999999998</v>
      </c>
      <c r="S15" s="378">
        <v>204.18100000000001</v>
      </c>
      <c r="T15" s="378">
        <v>579.01560000000006</v>
      </c>
      <c r="U15" s="378">
        <v>1528.1955999999998</v>
      </c>
      <c r="V15" s="378">
        <v>2409.4882000000002</v>
      </c>
      <c r="W15" s="378">
        <v>2830.3483000000006</v>
      </c>
      <c r="X15" s="378">
        <v>1093.20995518</v>
      </c>
      <c r="Y15" s="378">
        <v>499.02119999999996</v>
      </c>
      <c r="Z15" s="232">
        <v>880.70559999999978</v>
      </c>
      <c r="AA15" s="366">
        <v>10575.606</v>
      </c>
      <c r="AB15" s="366">
        <v>604.14539999999988</v>
      </c>
      <c r="AC15" s="366">
        <v>767.78549999999996</v>
      </c>
      <c r="AD15" s="366">
        <v>591.53399999999988</v>
      </c>
      <c r="AE15" s="366">
        <v>885.74070000000006</v>
      </c>
      <c r="AF15" s="366">
        <v>496.13300000000004</v>
      </c>
      <c r="AG15" s="366">
        <v>12.746</v>
      </c>
      <c r="AH15" s="366">
        <v>221.18669999999997</v>
      </c>
      <c r="AI15" s="366">
        <v>239.62790000000004</v>
      </c>
      <c r="AJ15" s="366">
        <v>26.555399999999999</v>
      </c>
      <c r="AK15" s="366">
        <v>1643.3303000000005</v>
      </c>
      <c r="AL15" s="232">
        <v>15067.5712</v>
      </c>
      <c r="AM15" s="366">
        <v>5097.7347</v>
      </c>
      <c r="AN15" s="366">
        <v>4118.1113999999998</v>
      </c>
      <c r="AO15" s="366">
        <v>666.74069999999995</v>
      </c>
      <c r="AP15" s="366">
        <v>872.04089999999997</v>
      </c>
      <c r="AQ15" s="366">
        <v>1237.9404999999999</v>
      </c>
      <c r="AR15" s="366">
        <v>0</v>
      </c>
      <c r="AS15" s="366">
        <v>46</v>
      </c>
      <c r="AT15" s="366">
        <v>13</v>
      </c>
      <c r="AU15" s="366">
        <v>57.847700000000003</v>
      </c>
      <c r="AV15" s="366">
        <v>3239.4722999999999</v>
      </c>
      <c r="AW15" s="366">
        <v>4940.1315000000004</v>
      </c>
      <c r="AX15" s="232">
        <v>5645.1865999999991</v>
      </c>
      <c r="AY15" s="366">
        <v>14227.047099999994</v>
      </c>
      <c r="AZ15" s="366">
        <v>5989.4057000000003</v>
      </c>
      <c r="BA15" s="366">
        <v>1422.8710000000001</v>
      </c>
      <c r="BB15" s="366">
        <v>320.31049999999999</v>
      </c>
      <c r="BC15" s="366">
        <v>1469.2854</v>
      </c>
      <c r="BD15" s="366">
        <v>7907.6831000000011</v>
      </c>
      <c r="BE15" s="366">
        <v>3019.5886200000004</v>
      </c>
      <c r="BF15" s="366">
        <v>4023.7037999999989</v>
      </c>
      <c r="BG15" s="366">
        <v>309.46909999999997</v>
      </c>
      <c r="BH15" s="366">
        <v>2201.3002000000001</v>
      </c>
      <c r="BI15" s="366">
        <v>2092.3689999999997</v>
      </c>
      <c r="BJ15" s="232">
        <v>342.47</v>
      </c>
      <c r="BK15" s="366">
        <v>145.49</v>
      </c>
      <c r="BL15" s="366">
        <v>80.37</v>
      </c>
      <c r="BM15" s="366">
        <v>3415.92</v>
      </c>
      <c r="BN15" s="366">
        <v>3252.13</v>
      </c>
      <c r="BO15" s="366">
        <v>2561.35</v>
      </c>
      <c r="BP15" s="366">
        <v>7713.06</v>
      </c>
      <c r="BQ15" s="366">
        <v>8582.65</v>
      </c>
      <c r="BR15" s="366">
        <v>481.93</v>
      </c>
      <c r="BS15" s="366">
        <v>47.401000000000003</v>
      </c>
      <c r="BT15" s="366">
        <v>34.44</v>
      </c>
      <c r="BU15" s="380">
        <v>286.197</v>
      </c>
      <c r="BV15" s="366">
        <v>3489.5671000000007</v>
      </c>
      <c r="BW15" s="366">
        <v>5727.2243000000026</v>
      </c>
      <c r="BX15" s="366">
        <v>3944.0391000000009</v>
      </c>
      <c r="BY15" s="366">
        <v>201.0556</v>
      </c>
      <c r="BZ15" s="366">
        <v>163.30000000000001</v>
      </c>
      <c r="CA15" s="366">
        <v>645.37189999999998</v>
      </c>
      <c r="CB15" s="366">
        <v>1312.2730999999999</v>
      </c>
      <c r="CC15" s="366">
        <v>6347.4997999999978</v>
      </c>
      <c r="CD15" s="366">
        <v>2652.7748999999994</v>
      </c>
      <c r="CE15" s="366">
        <v>91.175159999999991</v>
      </c>
      <c r="CF15" s="366">
        <v>3.6435</v>
      </c>
      <c r="CG15" s="366">
        <v>1178.3833000000002</v>
      </c>
      <c r="CH15" s="506">
        <f t="shared" si="3"/>
        <v>3.1173852276578726</v>
      </c>
      <c r="CI15" s="22"/>
      <c r="CJ15" s="301"/>
    </row>
    <row r="16" spans="1:89" s="290" customFormat="1">
      <c r="A16" s="361" t="s">
        <v>72</v>
      </c>
      <c r="B16" s="377">
        <v>37.826000000000001</v>
      </c>
      <c r="C16" s="378">
        <v>0</v>
      </c>
      <c r="D16" s="378">
        <v>8.2330000000000005</v>
      </c>
      <c r="E16" s="378">
        <v>49.964600000000004</v>
      </c>
      <c r="F16" s="378">
        <v>37.957700000000003</v>
      </c>
      <c r="G16" s="378">
        <v>43.9377</v>
      </c>
      <c r="H16" s="378">
        <v>173.32350000000002</v>
      </c>
      <c r="I16" s="378">
        <v>129.15369999999999</v>
      </c>
      <c r="J16" s="378">
        <v>160.53310000000002</v>
      </c>
      <c r="K16" s="378">
        <v>39.1</v>
      </c>
      <c r="L16" s="378">
        <v>20.585999999999999</v>
      </c>
      <c r="M16" s="380">
        <v>91.99199999999999</v>
      </c>
      <c r="N16" s="378">
        <v>11.491</v>
      </c>
      <c r="O16" s="378">
        <v>221.56700000000001</v>
      </c>
      <c r="P16" s="378">
        <v>90.326000000000008</v>
      </c>
      <c r="Q16" s="378">
        <v>4.3319999999999999</v>
      </c>
      <c r="R16" s="378">
        <v>139.53100000000001</v>
      </c>
      <c r="S16" s="378">
        <v>564.18629999999985</v>
      </c>
      <c r="T16" s="378">
        <v>507.5428</v>
      </c>
      <c r="U16" s="378">
        <v>292.45169999999996</v>
      </c>
      <c r="V16" s="378">
        <v>391.28000000000003</v>
      </c>
      <c r="W16" s="378">
        <v>43.0976</v>
      </c>
      <c r="X16" s="378">
        <v>51.527000000000001</v>
      </c>
      <c r="Y16" s="378">
        <v>24.156500000000001</v>
      </c>
      <c r="Z16" s="376">
        <v>29.577999999999999</v>
      </c>
      <c r="AA16" s="366">
        <v>24.241</v>
      </c>
      <c r="AB16" s="366">
        <v>23.944499999999998</v>
      </c>
      <c r="AC16" s="366">
        <v>22.816000000000003</v>
      </c>
      <c r="AD16" s="366">
        <v>226.90930000000003</v>
      </c>
      <c r="AE16" s="366">
        <v>241.79849999999999</v>
      </c>
      <c r="AF16" s="366">
        <v>132.86049999999997</v>
      </c>
      <c r="AG16" s="366">
        <v>96.076499999999996</v>
      </c>
      <c r="AH16" s="366">
        <v>126.87750000000001</v>
      </c>
      <c r="AI16" s="366">
        <v>89.133499999999998</v>
      </c>
      <c r="AJ16" s="366">
        <v>45.326700000000002</v>
      </c>
      <c r="AK16" s="366">
        <v>15.684000000000001</v>
      </c>
      <c r="AL16" s="376">
        <v>6.5369999999999999</v>
      </c>
      <c r="AM16" s="366">
        <v>62.351999999999997</v>
      </c>
      <c r="AN16" s="366">
        <v>56.826500000000003</v>
      </c>
      <c r="AO16" s="366">
        <v>43.051000000000002</v>
      </c>
      <c r="AP16" s="366">
        <v>213.233</v>
      </c>
      <c r="AQ16" s="366">
        <v>219.70949999999999</v>
      </c>
      <c r="AR16" s="366">
        <v>116.19372</v>
      </c>
      <c r="AS16" s="366">
        <v>308.16210000000001</v>
      </c>
      <c r="AT16" s="366">
        <v>137.82400000000001</v>
      </c>
      <c r="AU16" s="366">
        <v>89.620999999999995</v>
      </c>
      <c r="AV16" s="366">
        <v>58.231200000000001</v>
      </c>
      <c r="AW16" s="366">
        <v>8.4215</v>
      </c>
      <c r="AX16" s="376">
        <v>6.7484999999999999</v>
      </c>
      <c r="AY16" s="366">
        <v>45.258499999999998</v>
      </c>
      <c r="AZ16" s="366">
        <v>97.654700000000005</v>
      </c>
      <c r="BA16" s="366">
        <v>148.10939999999999</v>
      </c>
      <c r="BB16" s="366">
        <v>142.93049999999999</v>
      </c>
      <c r="BC16" s="366">
        <v>149.1035</v>
      </c>
      <c r="BD16" s="366">
        <v>191.79219999999998</v>
      </c>
      <c r="BE16" s="366">
        <v>254.3819</v>
      </c>
      <c r="BF16" s="366">
        <v>177.85249999999999</v>
      </c>
      <c r="BG16" s="366">
        <v>101.545</v>
      </c>
      <c r="BH16" s="366">
        <v>118.81729999999999</v>
      </c>
      <c r="BI16" s="366">
        <v>35.042500000000004</v>
      </c>
      <c r="BJ16" s="376">
        <v>62.67</v>
      </c>
      <c r="BK16" s="366">
        <v>128.94999999999999</v>
      </c>
      <c r="BL16" s="366">
        <v>150.46</v>
      </c>
      <c r="BM16" s="366">
        <v>358.98</v>
      </c>
      <c r="BN16" s="366">
        <v>435.13</v>
      </c>
      <c r="BO16" s="366">
        <v>414.34</v>
      </c>
      <c r="BP16" s="366">
        <v>112.21</v>
      </c>
      <c r="BQ16" s="366">
        <v>12.46</v>
      </c>
      <c r="BR16" s="366">
        <v>0</v>
      </c>
      <c r="BS16" s="366">
        <v>44.503</v>
      </c>
      <c r="BT16" s="366">
        <v>44.96</v>
      </c>
      <c r="BU16" s="380">
        <v>135.43600000000001</v>
      </c>
      <c r="BV16" s="366">
        <v>370.42870000000005</v>
      </c>
      <c r="BW16" s="366">
        <v>47.282600000000002</v>
      </c>
      <c r="BX16" s="366">
        <v>125.8862</v>
      </c>
      <c r="BY16" s="366">
        <v>28.256</v>
      </c>
      <c r="BZ16" s="366">
        <v>6.0335000000000001</v>
      </c>
      <c r="CA16" s="366">
        <v>179.489</v>
      </c>
      <c r="CB16" s="366">
        <v>83.310500000000005</v>
      </c>
      <c r="CC16" s="366">
        <v>141.33770000000001</v>
      </c>
      <c r="CD16" s="366">
        <v>126.93220000000001</v>
      </c>
      <c r="CE16" s="366">
        <v>150.82489999999999</v>
      </c>
      <c r="CF16" s="366">
        <v>146.63239999999999</v>
      </c>
      <c r="CG16" s="366">
        <v>71.481000000000009</v>
      </c>
      <c r="CH16" s="506">
        <f t="shared" si="3"/>
        <v>-0.47221565905667617</v>
      </c>
      <c r="CI16" s="22"/>
      <c r="CJ16" s="301"/>
    </row>
    <row r="17" spans="1:88" s="290" customFormat="1">
      <c r="A17" s="361" t="s">
        <v>281</v>
      </c>
      <c r="B17" s="377">
        <v>0</v>
      </c>
      <c r="C17" s="378">
        <v>0</v>
      </c>
      <c r="D17" s="378">
        <v>0</v>
      </c>
      <c r="E17" s="378">
        <v>0</v>
      </c>
      <c r="F17" s="378">
        <v>0</v>
      </c>
      <c r="G17" s="378">
        <v>0</v>
      </c>
      <c r="H17" s="378">
        <v>0</v>
      </c>
      <c r="I17" s="378">
        <v>0</v>
      </c>
      <c r="J17" s="378">
        <v>0</v>
      </c>
      <c r="K17" s="378">
        <v>0</v>
      </c>
      <c r="L17" s="378">
        <v>0</v>
      </c>
      <c r="M17" s="380">
        <v>0</v>
      </c>
      <c r="N17" s="378">
        <v>0</v>
      </c>
      <c r="O17" s="378">
        <v>0</v>
      </c>
      <c r="P17" s="378">
        <v>0</v>
      </c>
      <c r="Q17" s="378">
        <v>0</v>
      </c>
      <c r="R17" s="378">
        <v>0</v>
      </c>
      <c r="S17" s="378">
        <v>0</v>
      </c>
      <c r="T17" s="378">
        <v>0</v>
      </c>
      <c r="U17" s="378">
        <v>0</v>
      </c>
      <c r="V17" s="378">
        <v>0</v>
      </c>
      <c r="W17" s="378">
        <v>0</v>
      </c>
      <c r="X17" s="378">
        <v>0</v>
      </c>
      <c r="Y17" s="378">
        <v>0</v>
      </c>
      <c r="Z17" s="376">
        <v>0</v>
      </c>
      <c r="AA17" s="366">
        <v>0</v>
      </c>
      <c r="AB17" s="366">
        <v>0</v>
      </c>
      <c r="AC17" s="366">
        <v>0</v>
      </c>
      <c r="AD17" s="366">
        <v>0</v>
      </c>
      <c r="AE17" s="366">
        <v>0</v>
      </c>
      <c r="AF17" s="366">
        <v>0</v>
      </c>
      <c r="AG17" s="366">
        <v>0</v>
      </c>
      <c r="AH17" s="366">
        <v>0</v>
      </c>
      <c r="AI17" s="366">
        <v>0</v>
      </c>
      <c r="AJ17" s="366">
        <v>0</v>
      </c>
      <c r="AK17" s="366">
        <v>0</v>
      </c>
      <c r="AL17" s="376">
        <v>0</v>
      </c>
      <c r="AM17" s="366">
        <v>0</v>
      </c>
      <c r="AN17" s="366">
        <v>0</v>
      </c>
      <c r="AO17" s="366">
        <v>0</v>
      </c>
      <c r="AP17" s="366">
        <v>0</v>
      </c>
      <c r="AQ17" s="366">
        <v>0</v>
      </c>
      <c r="AR17" s="366">
        <v>0</v>
      </c>
      <c r="AS17" s="366">
        <v>0</v>
      </c>
      <c r="AT17" s="366">
        <v>0</v>
      </c>
      <c r="AU17" s="366">
        <v>0</v>
      </c>
      <c r="AV17" s="366">
        <v>0</v>
      </c>
      <c r="AW17" s="366">
        <v>0</v>
      </c>
      <c r="AX17" s="376">
        <v>0</v>
      </c>
      <c r="AY17" s="366">
        <v>0</v>
      </c>
      <c r="AZ17" s="366">
        <v>0</v>
      </c>
      <c r="BA17" s="366">
        <v>0</v>
      </c>
      <c r="BB17" s="366">
        <v>0</v>
      </c>
      <c r="BC17" s="366">
        <v>0</v>
      </c>
      <c r="BD17" s="366">
        <v>0</v>
      </c>
      <c r="BE17" s="366">
        <v>0</v>
      </c>
      <c r="BF17" s="366">
        <v>0</v>
      </c>
      <c r="BG17" s="366">
        <v>0</v>
      </c>
      <c r="BH17" s="366">
        <v>0</v>
      </c>
      <c r="BI17" s="366">
        <v>0</v>
      </c>
      <c r="BJ17" s="376">
        <v>0</v>
      </c>
      <c r="BK17" s="366">
        <v>0</v>
      </c>
      <c r="BL17" s="366">
        <v>0</v>
      </c>
      <c r="BM17" s="366">
        <v>0</v>
      </c>
      <c r="BN17" s="366">
        <v>0</v>
      </c>
      <c r="BO17" s="366">
        <v>0</v>
      </c>
      <c r="BP17" s="366">
        <v>0</v>
      </c>
      <c r="BQ17" s="366">
        <v>0</v>
      </c>
      <c r="BR17" s="366">
        <v>0</v>
      </c>
      <c r="BS17" s="366">
        <v>0</v>
      </c>
      <c r="BT17" s="366">
        <v>0</v>
      </c>
      <c r="BU17" s="380">
        <v>0</v>
      </c>
      <c r="BV17" s="366">
        <v>17.269500000000001</v>
      </c>
      <c r="BW17" s="366">
        <v>1074.7525000000001</v>
      </c>
      <c r="BX17" s="366">
        <v>192.22300000000001</v>
      </c>
      <c r="BY17" s="366">
        <v>20.309000000000001</v>
      </c>
      <c r="BZ17" s="366">
        <v>1.0325</v>
      </c>
      <c r="CA17" s="366">
        <v>0.74199999999999999</v>
      </c>
      <c r="CB17" s="366">
        <v>0</v>
      </c>
      <c r="CC17" s="366">
        <v>0</v>
      </c>
      <c r="CD17" s="366">
        <v>0</v>
      </c>
      <c r="CE17" s="366">
        <v>0</v>
      </c>
      <c r="CF17" s="366">
        <v>0</v>
      </c>
      <c r="CG17" s="366">
        <v>223.416</v>
      </c>
      <c r="CH17" s="506" t="str">
        <f>+IFERROR(CG17/BU17-1,"-")</f>
        <v>-</v>
      </c>
      <c r="CI17" s="22"/>
      <c r="CJ17" s="301"/>
    </row>
    <row r="18" spans="1:88" s="290" customFormat="1">
      <c r="A18" s="361" t="s">
        <v>73</v>
      </c>
      <c r="B18" s="377">
        <v>38.7515</v>
      </c>
      <c r="C18" s="378">
        <v>75.162499999999994</v>
      </c>
      <c r="D18" s="378">
        <v>34.814999999999998</v>
      </c>
      <c r="E18" s="378">
        <v>15.065</v>
      </c>
      <c r="F18" s="378">
        <v>75.021200000000007</v>
      </c>
      <c r="G18" s="378">
        <v>23.684200000000001</v>
      </c>
      <c r="H18" s="378">
        <v>80.035600000000002</v>
      </c>
      <c r="I18" s="378">
        <v>84.60390000000001</v>
      </c>
      <c r="J18" s="378">
        <v>54.864099999999993</v>
      </c>
      <c r="K18" s="378">
        <v>36.957999999999998</v>
      </c>
      <c r="L18" s="378">
        <v>30.684999999999999</v>
      </c>
      <c r="M18" s="380">
        <v>62.423999999999999</v>
      </c>
      <c r="N18" s="378">
        <v>25.295999999999999</v>
      </c>
      <c r="O18" s="378">
        <v>104.945216</v>
      </c>
      <c r="P18" s="378">
        <v>59.148700000000005</v>
      </c>
      <c r="Q18" s="378">
        <v>0</v>
      </c>
      <c r="R18" s="378">
        <v>54.442500000000003</v>
      </c>
      <c r="S18" s="378">
        <v>91.696299999999994</v>
      </c>
      <c r="T18" s="378">
        <v>69.726349999999996</v>
      </c>
      <c r="U18" s="378">
        <v>121.43084999999999</v>
      </c>
      <c r="V18" s="378">
        <v>121.79310000000001</v>
      </c>
      <c r="W18" s="378">
        <v>96.589400000000012</v>
      </c>
      <c r="X18" s="378">
        <v>69.319199999999995</v>
      </c>
      <c r="Y18" s="378">
        <v>81.76915000000001</v>
      </c>
      <c r="Z18" s="376">
        <v>35.677899999999994</v>
      </c>
      <c r="AA18" s="366">
        <v>31.926000000000002</v>
      </c>
      <c r="AB18" s="366">
        <v>87.06819999999999</v>
      </c>
      <c r="AC18" s="366">
        <v>76.287099999999995</v>
      </c>
      <c r="AD18" s="366">
        <v>54.749599999999994</v>
      </c>
      <c r="AE18" s="366">
        <v>61.548499999999997</v>
      </c>
      <c r="AF18" s="366">
        <v>58.563299999999998</v>
      </c>
      <c r="AG18" s="366">
        <v>71.005600000000001</v>
      </c>
      <c r="AH18" s="366">
        <v>71.415300000000002</v>
      </c>
      <c r="AI18" s="366">
        <v>62.525999999999996</v>
      </c>
      <c r="AJ18" s="366">
        <v>56.332049999999995</v>
      </c>
      <c r="AK18" s="366">
        <v>42.571699999999993</v>
      </c>
      <c r="AL18" s="376">
        <v>87.411619999999999</v>
      </c>
      <c r="AM18" s="366">
        <v>0</v>
      </c>
      <c r="AN18" s="366">
        <v>20.444199999999999</v>
      </c>
      <c r="AO18" s="366">
        <v>105.86579999999999</v>
      </c>
      <c r="AP18" s="366">
        <v>95.718999999999994</v>
      </c>
      <c r="AQ18" s="366">
        <v>116.6472</v>
      </c>
      <c r="AR18" s="366">
        <v>125.953</v>
      </c>
      <c r="AS18" s="366">
        <v>165.01390000000001</v>
      </c>
      <c r="AT18" s="366">
        <v>89.912999999999997</v>
      </c>
      <c r="AU18" s="366">
        <v>44.5349</v>
      </c>
      <c r="AV18" s="366">
        <v>44.250999999999998</v>
      </c>
      <c r="AW18" s="366">
        <v>21.609300000000001</v>
      </c>
      <c r="AX18" s="376">
        <v>72.049399999999991</v>
      </c>
      <c r="AY18" s="366">
        <v>45.740199999999994</v>
      </c>
      <c r="AZ18" s="366">
        <v>22.090999999999998</v>
      </c>
      <c r="BA18" s="366">
        <v>16.0276</v>
      </c>
      <c r="BB18" s="366">
        <v>24.65</v>
      </c>
      <c r="BC18" s="366">
        <v>16.636199999999999</v>
      </c>
      <c r="BD18" s="366">
        <v>0</v>
      </c>
      <c r="BE18" s="366">
        <v>9.1664000000000012</v>
      </c>
      <c r="BF18" s="366">
        <v>0</v>
      </c>
      <c r="BG18" s="366">
        <v>0</v>
      </c>
      <c r="BH18" s="366">
        <v>0</v>
      </c>
      <c r="BI18" s="366">
        <v>45.9</v>
      </c>
      <c r="BJ18" s="376">
        <v>0</v>
      </c>
      <c r="BK18" s="366">
        <v>10.78</v>
      </c>
      <c r="BL18" s="366">
        <v>6.56</v>
      </c>
      <c r="BM18" s="366">
        <v>0</v>
      </c>
      <c r="BN18" s="366">
        <v>0</v>
      </c>
      <c r="BO18" s="366">
        <v>22.34</v>
      </c>
      <c r="BP18" s="366">
        <v>0</v>
      </c>
      <c r="BQ18" s="366">
        <v>0</v>
      </c>
      <c r="BR18" s="366">
        <v>0</v>
      </c>
      <c r="BS18" s="366">
        <v>0</v>
      </c>
      <c r="BT18" s="366">
        <v>0</v>
      </c>
      <c r="BU18" s="380">
        <v>0</v>
      </c>
      <c r="BV18" s="366">
        <v>0</v>
      </c>
      <c r="BW18" s="366">
        <v>0</v>
      </c>
      <c r="BX18" s="366">
        <v>0</v>
      </c>
      <c r="BY18" s="366">
        <v>78.273099999999999</v>
      </c>
      <c r="BZ18" s="366">
        <v>97.784000000000006</v>
      </c>
      <c r="CA18" s="366">
        <v>169.80299999999997</v>
      </c>
      <c r="CB18" s="366">
        <v>0</v>
      </c>
      <c r="CC18" s="366">
        <v>0</v>
      </c>
      <c r="CD18" s="366">
        <v>0</v>
      </c>
      <c r="CE18" s="366">
        <v>11.6059</v>
      </c>
      <c r="CF18" s="366">
        <v>0</v>
      </c>
      <c r="CG18" s="366">
        <v>0</v>
      </c>
      <c r="CH18" s="506" t="str">
        <f t="shared" si="3"/>
        <v>-</v>
      </c>
      <c r="CI18" s="22"/>
      <c r="CJ18" s="301"/>
    </row>
    <row r="19" spans="1:88">
      <c r="A19" s="293" t="s">
        <v>74</v>
      </c>
      <c r="B19" s="376">
        <v>0</v>
      </c>
      <c r="C19" s="366">
        <v>2</v>
      </c>
      <c r="D19" s="366">
        <v>0</v>
      </c>
      <c r="E19" s="366">
        <v>0</v>
      </c>
      <c r="F19" s="366">
        <v>0</v>
      </c>
      <c r="G19" s="366">
        <v>0</v>
      </c>
      <c r="H19" s="366">
        <v>0</v>
      </c>
      <c r="I19" s="366">
        <v>0</v>
      </c>
      <c r="J19" s="366">
        <v>0.27500000000000002</v>
      </c>
      <c r="K19" s="366">
        <v>0</v>
      </c>
      <c r="L19" s="366">
        <v>0.27500000000000002</v>
      </c>
      <c r="M19" s="379">
        <v>0</v>
      </c>
      <c r="N19" s="366">
        <v>0</v>
      </c>
      <c r="O19" s="366">
        <v>0</v>
      </c>
      <c r="P19" s="366">
        <v>0</v>
      </c>
      <c r="Q19" s="366">
        <v>0</v>
      </c>
      <c r="R19" s="366">
        <v>0</v>
      </c>
      <c r="S19" s="366">
        <v>0</v>
      </c>
      <c r="T19" s="366">
        <v>0</v>
      </c>
      <c r="U19" s="366">
        <v>0.04</v>
      </c>
      <c r="V19" s="366">
        <v>0</v>
      </c>
      <c r="W19" s="366">
        <v>2.5000000000000001E-2</v>
      </c>
      <c r="X19" s="366">
        <v>0</v>
      </c>
      <c r="Y19" s="366">
        <v>5</v>
      </c>
      <c r="Z19" s="232">
        <v>0</v>
      </c>
      <c r="AA19" s="227">
        <v>0</v>
      </c>
      <c r="AB19" s="227">
        <v>0</v>
      </c>
      <c r="AC19" s="366">
        <v>8.74</v>
      </c>
      <c r="AD19" s="366">
        <v>4.4859999999999998</v>
      </c>
      <c r="AE19" s="366">
        <v>11.48</v>
      </c>
      <c r="AF19" s="366">
        <v>2.64</v>
      </c>
      <c r="AG19" s="366">
        <v>3.3069999999999999</v>
      </c>
      <c r="AH19" s="366">
        <v>0</v>
      </c>
      <c r="AI19" s="366">
        <v>0</v>
      </c>
      <c r="AJ19" s="366">
        <v>0</v>
      </c>
      <c r="AK19" s="366">
        <v>0</v>
      </c>
      <c r="AL19" s="232">
        <v>0</v>
      </c>
      <c r="AM19" s="227">
        <v>0</v>
      </c>
      <c r="AN19" s="227">
        <v>0</v>
      </c>
      <c r="AO19" s="366">
        <v>0.68500000000000005</v>
      </c>
      <c r="AP19" s="366">
        <v>0</v>
      </c>
      <c r="AQ19" s="366">
        <v>3.9115384615384601</v>
      </c>
      <c r="AR19" s="366">
        <v>8.75</v>
      </c>
      <c r="AS19" s="366">
        <v>9.1076923076923109</v>
      </c>
      <c r="AT19" s="366">
        <v>5.0896923076923102</v>
      </c>
      <c r="AU19" s="366">
        <v>4.6710000000000003</v>
      </c>
      <c r="AV19" s="366">
        <v>0.64700000000000002</v>
      </c>
      <c r="AW19" s="366">
        <v>0</v>
      </c>
      <c r="AX19" s="232">
        <v>0</v>
      </c>
      <c r="AY19" s="227">
        <v>0</v>
      </c>
      <c r="AZ19" s="227">
        <v>1.4307692307692308</v>
      </c>
      <c r="BA19" s="366">
        <v>0</v>
      </c>
      <c r="BB19" s="366">
        <v>0</v>
      </c>
      <c r="BC19" s="366">
        <v>13.3825</v>
      </c>
      <c r="BD19" s="366">
        <v>2.1025</v>
      </c>
      <c r="BE19" s="366">
        <v>3</v>
      </c>
      <c r="BF19" s="366">
        <v>0</v>
      </c>
      <c r="BG19" s="366">
        <v>1.2909999999999999</v>
      </c>
      <c r="BH19" s="366">
        <v>1.0980000000000001</v>
      </c>
      <c r="BI19" s="366">
        <v>4.8</v>
      </c>
      <c r="BJ19" s="232">
        <v>0</v>
      </c>
      <c r="BK19" s="227">
        <v>0</v>
      </c>
      <c r="BL19" s="366">
        <v>0</v>
      </c>
      <c r="BM19" s="366">
        <v>0</v>
      </c>
      <c r="BN19" s="366">
        <v>0</v>
      </c>
      <c r="BO19" s="366">
        <v>0</v>
      </c>
      <c r="BP19" s="366">
        <v>0</v>
      </c>
      <c r="BQ19" s="366">
        <v>0</v>
      </c>
      <c r="BR19" s="366">
        <v>0</v>
      </c>
      <c r="BS19" s="366">
        <v>0</v>
      </c>
      <c r="BT19" s="366">
        <v>0</v>
      </c>
      <c r="BU19" s="379">
        <v>0</v>
      </c>
      <c r="BV19" s="366">
        <v>0</v>
      </c>
      <c r="BW19" s="227">
        <v>0</v>
      </c>
      <c r="BX19" s="227">
        <v>3.5825</v>
      </c>
      <c r="BY19" s="227">
        <v>0</v>
      </c>
      <c r="BZ19" s="227">
        <v>0</v>
      </c>
      <c r="CA19" s="227">
        <v>17.507999999999999</v>
      </c>
      <c r="CB19" s="227">
        <v>2.7</v>
      </c>
      <c r="CC19" s="227">
        <v>0</v>
      </c>
      <c r="CD19" s="227">
        <v>0</v>
      </c>
      <c r="CE19" s="227">
        <v>0</v>
      </c>
      <c r="CF19" s="227">
        <v>0</v>
      </c>
      <c r="CG19" s="227">
        <v>0</v>
      </c>
      <c r="CH19" s="506" t="str">
        <f t="shared" si="3"/>
        <v>-</v>
      </c>
      <c r="CI19" s="22"/>
      <c r="CJ19" s="301"/>
    </row>
    <row r="20" spans="1:88" ht="15.75" thickBot="1">
      <c r="A20" s="440" t="s">
        <v>75</v>
      </c>
      <c r="B20" s="441">
        <v>93.836999999999989</v>
      </c>
      <c r="C20" s="442">
        <v>4.3979999999999997</v>
      </c>
      <c r="D20" s="442">
        <v>18.622</v>
      </c>
      <c r="E20" s="442">
        <v>602.61</v>
      </c>
      <c r="F20" s="442">
        <v>214.89400000000001</v>
      </c>
      <c r="G20" s="442">
        <v>536.68600000000004</v>
      </c>
      <c r="H20" s="442">
        <v>487.17399999999998</v>
      </c>
      <c r="I20" s="442">
        <v>263.56400000000002</v>
      </c>
      <c r="J20" s="442">
        <v>6.68</v>
      </c>
      <c r="K20" s="442">
        <v>489.74</v>
      </c>
      <c r="L20" s="442">
        <v>655.30200000000002</v>
      </c>
      <c r="M20" s="443">
        <v>696.78099999999995</v>
      </c>
      <c r="N20" s="441">
        <v>27.544</v>
      </c>
      <c r="O20" s="442">
        <v>0</v>
      </c>
      <c r="P20" s="442">
        <v>0</v>
      </c>
      <c r="Q20" s="442">
        <v>2.5110000000000001</v>
      </c>
      <c r="R20" s="442">
        <v>35.198</v>
      </c>
      <c r="S20" s="442">
        <v>59.593000000000004</v>
      </c>
      <c r="T20" s="442">
        <v>42.883000000000003</v>
      </c>
      <c r="U20" s="442">
        <v>42.579000000000001</v>
      </c>
      <c r="V20" s="442">
        <v>7.0150000000000006</v>
      </c>
      <c r="W20" s="442">
        <v>6.532</v>
      </c>
      <c r="X20" s="442">
        <v>0.74299999999999999</v>
      </c>
      <c r="Y20" s="443">
        <v>6.444</v>
      </c>
      <c r="Z20" s="441">
        <v>0</v>
      </c>
      <c r="AA20" s="442">
        <v>0</v>
      </c>
      <c r="AB20" s="442">
        <v>0</v>
      </c>
      <c r="AC20" s="442">
        <v>0</v>
      </c>
      <c r="AD20" s="442">
        <v>0</v>
      </c>
      <c r="AE20" s="442">
        <v>2.456</v>
      </c>
      <c r="AF20" s="442">
        <v>4.8840000000000003</v>
      </c>
      <c r="AG20" s="442">
        <v>0</v>
      </c>
      <c r="AH20" s="442">
        <v>1.3819999999999999</v>
      </c>
      <c r="AI20" s="442">
        <v>0</v>
      </c>
      <c r="AJ20" s="442">
        <v>24.41</v>
      </c>
      <c r="AK20" s="443">
        <v>10.388999999999999</v>
      </c>
      <c r="AL20" s="441">
        <v>0</v>
      </c>
      <c r="AM20" s="442">
        <v>0</v>
      </c>
      <c r="AN20" s="442">
        <v>5.9960000000000004</v>
      </c>
      <c r="AO20" s="442">
        <v>0</v>
      </c>
      <c r="AP20" s="442">
        <v>0</v>
      </c>
      <c r="AQ20" s="442">
        <v>0</v>
      </c>
      <c r="AR20" s="442">
        <v>0</v>
      </c>
      <c r="AS20" s="442">
        <v>0.04</v>
      </c>
      <c r="AT20" s="442">
        <v>0.04</v>
      </c>
      <c r="AU20" s="442">
        <v>0</v>
      </c>
      <c r="AV20" s="442">
        <v>0.4</v>
      </c>
      <c r="AW20" s="443">
        <v>0</v>
      </c>
      <c r="AX20" s="441">
        <v>0</v>
      </c>
      <c r="AY20" s="442">
        <v>0</v>
      </c>
      <c r="AZ20" s="442">
        <v>0</v>
      </c>
      <c r="BA20" s="442">
        <v>11.1005</v>
      </c>
      <c r="BB20" s="442">
        <v>0</v>
      </c>
      <c r="BC20" s="442">
        <v>0</v>
      </c>
      <c r="BD20" s="442">
        <v>0</v>
      </c>
      <c r="BE20" s="442">
        <v>0</v>
      </c>
      <c r="BF20" s="442">
        <v>0</v>
      </c>
      <c r="BG20" s="442">
        <v>19.234500000000001</v>
      </c>
      <c r="BH20" s="442">
        <v>0</v>
      </c>
      <c r="BI20" s="443">
        <v>94.789500000000004</v>
      </c>
      <c r="BJ20" s="441">
        <v>967.3</v>
      </c>
      <c r="BK20" s="442">
        <v>789.77</v>
      </c>
      <c r="BL20" s="442">
        <v>687.39</v>
      </c>
      <c r="BM20" s="442">
        <v>1107.74</v>
      </c>
      <c r="BN20" s="442">
        <v>17.23</v>
      </c>
      <c r="BO20" s="442">
        <v>840.85</v>
      </c>
      <c r="BP20" s="442">
        <v>13.13</v>
      </c>
      <c r="BQ20" s="442">
        <v>944.05</v>
      </c>
      <c r="BR20" s="442">
        <v>233.97</v>
      </c>
      <c r="BS20" s="442">
        <v>1009.413</v>
      </c>
      <c r="BT20" s="442">
        <v>857.87</v>
      </c>
      <c r="BU20" s="443">
        <v>818.41499999999996</v>
      </c>
      <c r="BV20" s="444">
        <v>21</v>
      </c>
      <c r="BW20" s="442">
        <v>90.897499999999994</v>
      </c>
      <c r="BX20" s="442">
        <v>0</v>
      </c>
      <c r="BY20" s="442">
        <v>59.7804</v>
      </c>
      <c r="BZ20" s="442">
        <v>30</v>
      </c>
      <c r="CA20" s="442" t="s">
        <v>282</v>
      </c>
      <c r="CB20" s="442">
        <v>12.5931</v>
      </c>
      <c r="CC20" s="442">
        <v>17.798500000000001</v>
      </c>
      <c r="CD20" s="442">
        <v>0</v>
      </c>
      <c r="CE20" s="442">
        <v>5.4118000000000004</v>
      </c>
      <c r="CF20" s="442">
        <v>31.071000000000002</v>
      </c>
      <c r="CG20" s="442">
        <v>855.88670000000002</v>
      </c>
      <c r="CH20" s="510">
        <f t="shared" si="3"/>
        <v>4.5785695521221026E-2</v>
      </c>
      <c r="CI20" s="22"/>
      <c r="CJ20" s="301"/>
    </row>
    <row r="21" spans="1:88">
      <c r="A21" s="70" t="s">
        <v>59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310"/>
      <c r="CJ21" s="301"/>
    </row>
    <row r="22" spans="1:88">
      <c r="A22" s="70" t="s">
        <v>60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8"/>
      <c r="BC22" s="248"/>
      <c r="BD22" s="248"/>
      <c r="BE22" s="248"/>
      <c r="BF22" s="248"/>
      <c r="BG22" s="248"/>
      <c r="BH22" s="248"/>
      <c r="BI22" s="248"/>
      <c r="BJ22" s="248"/>
      <c r="BK22" s="248"/>
      <c r="BL22" s="248"/>
      <c r="BM22" s="248"/>
      <c r="BN22" s="248"/>
      <c r="BO22" s="248"/>
      <c r="BP22" s="248"/>
      <c r="BQ22" s="248"/>
      <c r="BR22" s="248"/>
      <c r="BS22" s="248"/>
      <c r="BT22" s="248"/>
      <c r="BU22" s="248"/>
      <c r="BV22" s="248"/>
      <c r="BW22" s="248"/>
      <c r="BX22" s="248"/>
      <c r="BY22" s="248"/>
      <c r="BZ22" s="248"/>
      <c r="CA22" s="248"/>
      <c r="CB22" s="248"/>
      <c r="CC22" s="248"/>
      <c r="CD22" s="248"/>
      <c r="CE22" s="248"/>
      <c r="CF22" s="248"/>
      <c r="CG22" s="248"/>
      <c r="CH22" s="248"/>
      <c r="CI22" s="310"/>
      <c r="CJ22" s="301"/>
    </row>
    <row r="23" spans="1:88">
      <c r="A23" s="70" t="s">
        <v>61</v>
      </c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D23" s="248"/>
      <c r="AE23" s="248"/>
      <c r="AF23" s="248"/>
      <c r="AH23" s="248"/>
      <c r="AI23" s="248"/>
      <c r="AJ23" s="248"/>
      <c r="AK23" s="248"/>
      <c r="AL23" s="248"/>
      <c r="AM23" s="248"/>
      <c r="AN23" s="248"/>
      <c r="AO23" s="248"/>
      <c r="AP23" s="248"/>
      <c r="AQ23" s="248"/>
      <c r="AR23" s="248"/>
      <c r="AS23" s="248"/>
      <c r="AT23" s="248"/>
      <c r="AU23" s="248"/>
      <c r="AV23" s="248"/>
      <c r="AW23" s="248"/>
      <c r="AX23" s="248"/>
      <c r="AY23" s="248"/>
      <c r="AZ23" s="248"/>
      <c r="BA23" s="248"/>
      <c r="BB23" s="248"/>
      <c r="BC23" s="248"/>
      <c r="BD23" s="248"/>
      <c r="BE23" s="248"/>
      <c r="BF23" s="248"/>
      <c r="BG23" s="248"/>
      <c r="BH23" s="248"/>
      <c r="BI23" s="248"/>
      <c r="BJ23" s="248"/>
      <c r="BK23" s="248"/>
      <c r="BL23" s="248"/>
      <c r="BM23" s="248"/>
      <c r="BN23" s="248"/>
      <c r="BO23" s="248"/>
      <c r="BP23" s="248"/>
      <c r="BQ23" s="248"/>
      <c r="BR23" s="248"/>
      <c r="BS23" s="248"/>
      <c r="BT23" s="248"/>
      <c r="BU23" s="248"/>
      <c r="BV23" s="248"/>
      <c r="BW23" s="248"/>
      <c r="BX23" s="248"/>
      <c r="BY23" s="248"/>
      <c r="BZ23" s="248"/>
      <c r="CA23" s="248"/>
      <c r="CB23" s="248"/>
      <c r="CC23" s="248"/>
      <c r="CD23" s="248"/>
      <c r="CE23" s="248"/>
      <c r="CF23" s="248"/>
      <c r="CG23" s="248"/>
      <c r="CH23" s="248"/>
      <c r="CI23" s="310"/>
      <c r="CJ23" s="301"/>
    </row>
    <row r="24" spans="1:88"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Y24" s="248"/>
      <c r="Z24" s="384"/>
      <c r="AA24" s="385"/>
      <c r="AB24" s="385"/>
      <c r="AC24" s="385"/>
      <c r="AD24" s="385"/>
      <c r="AE24" s="385"/>
      <c r="AF24" s="385"/>
      <c r="AG24" s="385"/>
      <c r="AH24" s="385"/>
      <c r="AI24" s="301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10"/>
      <c r="CJ24" s="301"/>
    </row>
    <row r="25" spans="1:88">
      <c r="B25" s="248"/>
      <c r="H25" s="248"/>
      <c r="Y25" s="248"/>
      <c r="Z25" s="384"/>
      <c r="AA25" s="385"/>
      <c r="AB25" s="385"/>
      <c r="AC25" s="385"/>
      <c r="AD25" s="385"/>
      <c r="AE25" s="385"/>
      <c r="AF25" s="385"/>
      <c r="AG25" s="385"/>
      <c r="AH25" s="385"/>
      <c r="AI25" s="301"/>
      <c r="AJ25" s="248"/>
      <c r="AK25" s="248"/>
      <c r="AL25" s="248"/>
      <c r="AM25" s="248"/>
      <c r="AN25" s="248"/>
      <c r="AO25" s="248"/>
      <c r="AP25" s="248"/>
      <c r="AQ25" s="248"/>
      <c r="AR25" s="248"/>
      <c r="AS25" s="248"/>
      <c r="AT25" s="248"/>
      <c r="AU25" s="248"/>
      <c r="AV25" s="248"/>
      <c r="AW25" s="248"/>
      <c r="AX25" s="248"/>
      <c r="AY25" s="248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01"/>
      <c r="CG25" s="301"/>
      <c r="CH25" s="301"/>
      <c r="CI25" s="310"/>
      <c r="CJ25" s="301"/>
    </row>
    <row r="26" spans="1:88">
      <c r="H26" s="248"/>
      <c r="U26" s="248"/>
      <c r="V26" s="248"/>
      <c r="W26" s="248"/>
      <c r="X26" s="248"/>
      <c r="Y26" s="248"/>
      <c r="Z26" s="384"/>
      <c r="AA26" s="385"/>
      <c r="AB26" s="385"/>
      <c r="AC26" s="385"/>
      <c r="AD26" s="385"/>
      <c r="AE26" s="385"/>
      <c r="AF26" s="385"/>
      <c r="AG26" s="385"/>
      <c r="AH26" s="385"/>
      <c r="AI26" s="301"/>
      <c r="AJ26" s="248"/>
      <c r="AK26" s="248"/>
      <c r="AL26" s="248"/>
      <c r="AM26" s="248"/>
      <c r="AN26" s="248"/>
      <c r="AO26" s="248"/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301"/>
      <c r="BK26" s="301"/>
      <c r="BL26" s="301"/>
      <c r="BM26" s="301"/>
      <c r="BN26" s="301"/>
      <c r="BO26" s="301"/>
      <c r="BP26" s="301"/>
      <c r="BQ26" s="301"/>
      <c r="BR26" s="301"/>
      <c r="BS26" s="301"/>
      <c r="BT26" s="301"/>
      <c r="BU26" s="301"/>
      <c r="BV26" s="301"/>
      <c r="BW26" s="301"/>
      <c r="BX26" s="301"/>
      <c r="BY26" s="301"/>
      <c r="BZ26" s="301"/>
      <c r="CA26" s="301"/>
      <c r="CB26" s="301"/>
      <c r="CC26" s="301"/>
      <c r="CD26" s="301"/>
      <c r="CE26" s="301"/>
      <c r="CF26" s="301"/>
      <c r="CG26" s="301"/>
      <c r="CH26" s="301"/>
      <c r="CI26" s="310"/>
      <c r="CJ26" s="310"/>
    </row>
    <row r="27" spans="1:88">
      <c r="H27" s="248"/>
      <c r="Q27" s="381"/>
      <c r="Z27" s="384"/>
      <c r="AA27" s="385"/>
      <c r="AB27" s="385"/>
      <c r="AC27" s="385"/>
      <c r="AD27" s="385"/>
      <c r="AE27" s="385"/>
      <c r="AF27" s="385"/>
      <c r="AG27" s="385"/>
      <c r="AH27" s="385"/>
      <c r="AI27" s="301"/>
      <c r="AJ27" s="248"/>
      <c r="AK27" s="248"/>
      <c r="AL27" s="248"/>
      <c r="AM27" s="248"/>
      <c r="AN27" s="248"/>
      <c r="AO27" s="248"/>
      <c r="AP27" s="248"/>
      <c r="AQ27" s="248"/>
      <c r="AR27" s="248"/>
      <c r="AS27" s="248"/>
      <c r="AT27" s="248"/>
      <c r="AU27" s="248"/>
      <c r="AV27" s="248"/>
      <c r="AW27" s="248"/>
      <c r="AX27" s="248"/>
      <c r="AY27" s="248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301"/>
      <c r="BK27" s="301"/>
      <c r="BL27" s="301"/>
      <c r="BM27" s="301"/>
      <c r="BN27" s="301"/>
      <c r="BO27" s="301"/>
      <c r="BP27" s="301"/>
      <c r="BQ27" s="301"/>
      <c r="BR27" s="301"/>
      <c r="BS27" s="301"/>
      <c r="BT27" s="301"/>
      <c r="BU27" s="301"/>
      <c r="BV27" s="301"/>
      <c r="BW27" s="301"/>
      <c r="BX27" s="301"/>
      <c r="BY27" s="301"/>
      <c r="BZ27" s="301"/>
      <c r="CA27" s="301"/>
      <c r="CB27" s="301"/>
      <c r="CC27" s="301"/>
      <c r="CD27" s="301"/>
      <c r="CE27" s="301"/>
      <c r="CF27" s="301"/>
      <c r="CG27" s="301"/>
      <c r="CH27" s="301"/>
      <c r="CI27" s="310"/>
      <c r="CJ27" s="310"/>
    </row>
    <row r="28" spans="1:88">
      <c r="Q28" s="382"/>
      <c r="Z28" s="384"/>
      <c r="AA28" s="385"/>
      <c r="AB28" s="385"/>
      <c r="AC28" s="385"/>
      <c r="AD28" s="385"/>
      <c r="AE28" s="385"/>
      <c r="AF28" s="385"/>
      <c r="AG28" s="385"/>
      <c r="AH28" s="385"/>
      <c r="AI28" s="301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301"/>
      <c r="BA28" s="301"/>
      <c r="BB28" s="301"/>
      <c r="BC28" s="301"/>
      <c r="BD28" s="301"/>
      <c r="BE28" s="301"/>
      <c r="BF28" s="301"/>
      <c r="BG28" s="301"/>
      <c r="BH28" s="301"/>
      <c r="BI28" s="301"/>
      <c r="BJ28" s="301"/>
      <c r="BK28" s="301"/>
      <c r="BL28" s="301"/>
      <c r="BM28" s="301"/>
      <c r="BN28" s="301"/>
      <c r="BO28" s="301"/>
      <c r="BP28" s="301"/>
      <c r="BQ28" s="301"/>
      <c r="BR28" s="301"/>
      <c r="BS28" s="301"/>
      <c r="BT28" s="301"/>
      <c r="BU28" s="301"/>
      <c r="BV28" s="301"/>
      <c r="BW28" s="301"/>
      <c r="BX28" s="301"/>
      <c r="BY28" s="301"/>
      <c r="BZ28" s="301"/>
      <c r="CA28" s="301"/>
      <c r="CB28" s="301"/>
      <c r="CC28" s="301"/>
      <c r="CD28" s="301"/>
      <c r="CE28" s="301"/>
      <c r="CF28" s="301"/>
      <c r="CG28" s="301"/>
      <c r="CH28" s="301"/>
      <c r="CI28" s="310"/>
      <c r="CJ28" s="310"/>
    </row>
    <row r="29" spans="1:88">
      <c r="Q29" s="382"/>
      <c r="Z29" s="384"/>
      <c r="AA29" s="72"/>
      <c r="AB29" s="385"/>
      <c r="AC29" s="385"/>
      <c r="AD29" s="385"/>
      <c r="AE29" s="385"/>
      <c r="AF29" s="385"/>
      <c r="AG29" s="385"/>
      <c r="AH29" s="385"/>
      <c r="AI29" s="301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301"/>
      <c r="BQ29" s="301"/>
      <c r="BR29" s="301"/>
      <c r="BS29" s="301"/>
      <c r="BT29" s="301"/>
      <c r="BU29" s="301"/>
      <c r="BV29" s="301"/>
      <c r="BW29" s="301"/>
      <c r="BX29" s="301"/>
      <c r="BY29" s="301"/>
      <c r="BZ29" s="301"/>
      <c r="CA29" s="301"/>
      <c r="CB29" s="301"/>
      <c r="CC29" s="301"/>
      <c r="CD29" s="301"/>
      <c r="CE29" s="301"/>
      <c r="CF29" s="301"/>
      <c r="CG29" s="301"/>
      <c r="CH29" s="301"/>
      <c r="CI29" s="310"/>
      <c r="CJ29" s="310"/>
    </row>
    <row r="30" spans="1:88">
      <c r="Q30" s="382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248"/>
      <c r="AU30" s="248"/>
      <c r="AV30" s="248"/>
      <c r="AW30" s="248"/>
      <c r="AX30" s="248"/>
      <c r="AY30" s="248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301"/>
      <c r="BQ30" s="301"/>
      <c r="BR30" s="301"/>
      <c r="BS30" s="301"/>
      <c r="BT30" s="301"/>
      <c r="BU30" s="301"/>
      <c r="BV30" s="301"/>
      <c r="BW30" s="301"/>
      <c r="BX30" s="301"/>
      <c r="BY30" s="301"/>
      <c r="BZ30" s="301"/>
      <c r="CA30" s="301"/>
      <c r="CB30" s="301"/>
      <c r="CC30" s="301"/>
      <c r="CD30" s="301"/>
      <c r="CE30" s="301"/>
      <c r="CF30" s="301"/>
      <c r="CG30" s="301"/>
      <c r="CH30" s="301"/>
    </row>
    <row r="31" spans="1:88">
      <c r="Q31" s="382"/>
      <c r="AJ31" s="248"/>
      <c r="AK31" s="248"/>
      <c r="AL31" s="248"/>
      <c r="AM31" s="248"/>
      <c r="AN31" s="248"/>
      <c r="AO31" s="248"/>
      <c r="AP31" s="248"/>
      <c r="AQ31" s="248"/>
      <c r="AR31" s="248"/>
      <c r="AS31" s="248"/>
      <c r="AT31" s="248"/>
      <c r="AU31" s="248"/>
      <c r="AV31" s="248"/>
      <c r="AW31" s="248"/>
      <c r="AX31" s="248"/>
      <c r="AY31" s="248"/>
      <c r="AZ31" s="160"/>
      <c r="BA31" s="160"/>
      <c r="BB31" s="160"/>
      <c r="BC31" s="160"/>
      <c r="BD31" s="160"/>
      <c r="BE31" s="160"/>
      <c r="BF31" s="160"/>
      <c r="BG31" s="160"/>
      <c r="BH31" s="160"/>
      <c r="BI31" s="160"/>
      <c r="BJ31" s="160"/>
      <c r="BK31" s="160"/>
      <c r="BL31" s="160"/>
      <c r="BM31" s="160"/>
      <c r="BN31" s="160"/>
      <c r="BO31" s="160"/>
      <c r="BP31" s="301"/>
      <c r="BQ31" s="301"/>
      <c r="BR31" s="301"/>
      <c r="BS31" s="301"/>
      <c r="BT31" s="301"/>
      <c r="BU31" s="301"/>
      <c r="BV31" s="301"/>
      <c r="BW31" s="301"/>
      <c r="BX31" s="301"/>
      <c r="BY31" s="301"/>
      <c r="BZ31" s="301"/>
      <c r="CA31" s="301"/>
      <c r="CB31" s="301"/>
      <c r="CC31" s="301"/>
      <c r="CD31" s="301"/>
      <c r="CE31" s="301"/>
      <c r="CF31" s="301"/>
      <c r="CG31" s="301"/>
      <c r="CH31" s="301"/>
    </row>
    <row r="32" spans="1:88">
      <c r="Q32" s="383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BP32" s="301"/>
      <c r="BQ32" s="301"/>
      <c r="BR32" s="301"/>
      <c r="BS32" s="301"/>
      <c r="BT32" s="301"/>
      <c r="BU32" s="301"/>
      <c r="BV32" s="301"/>
      <c r="BW32" s="301"/>
      <c r="BX32" s="301"/>
      <c r="BY32" s="301"/>
      <c r="BZ32" s="301"/>
      <c r="CA32" s="301"/>
      <c r="CB32" s="301"/>
      <c r="CC32" s="301"/>
      <c r="CD32" s="301"/>
      <c r="CE32" s="301"/>
      <c r="CF32" s="301"/>
      <c r="CG32" s="301"/>
      <c r="CH32" s="301"/>
    </row>
    <row r="33" spans="17:86">
      <c r="Q33" s="382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301"/>
      <c r="BA33" s="301"/>
      <c r="BB33" s="301"/>
      <c r="BP33" s="301"/>
      <c r="BQ33" s="301"/>
      <c r="BR33" s="301"/>
      <c r="BS33" s="301"/>
      <c r="BT33" s="301"/>
      <c r="BU33" s="301"/>
      <c r="BV33" s="301"/>
      <c r="BW33" s="301"/>
      <c r="BX33" s="301"/>
      <c r="BY33" s="301"/>
      <c r="BZ33" s="301"/>
      <c r="CA33" s="301"/>
      <c r="CB33" s="301"/>
      <c r="CC33" s="301"/>
      <c r="CD33" s="301"/>
      <c r="CE33" s="301"/>
      <c r="CF33" s="301"/>
      <c r="CG33" s="301"/>
      <c r="CH33" s="301"/>
    </row>
    <row r="34" spans="17:86">
      <c r="Q34" s="382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01"/>
      <c r="CC34" s="301"/>
      <c r="CD34" s="301"/>
      <c r="CE34" s="301"/>
      <c r="CF34" s="301"/>
      <c r="CG34" s="301"/>
      <c r="CH34" s="301"/>
    </row>
    <row r="35" spans="17:86">
      <c r="Q35" s="383"/>
      <c r="AJ35" s="248"/>
      <c r="AK35" s="248"/>
      <c r="AL35" s="248"/>
      <c r="AM35" s="248"/>
      <c r="AN35" s="248"/>
      <c r="AO35" s="248"/>
      <c r="AP35" s="248"/>
      <c r="AQ35" s="248"/>
      <c r="AR35" s="248"/>
      <c r="AS35" s="248"/>
      <c r="AT35" s="248"/>
      <c r="AU35" s="248"/>
      <c r="AV35" s="248"/>
      <c r="AW35" s="248"/>
      <c r="AX35" s="248"/>
      <c r="AY35" s="248"/>
      <c r="AZ35" s="160"/>
      <c r="BA35" s="160"/>
      <c r="BB35" s="160"/>
      <c r="BC35" s="160"/>
      <c r="BD35" s="160"/>
      <c r="BE35" s="160"/>
      <c r="BF35" s="160"/>
      <c r="BG35" s="160"/>
      <c r="BH35" s="160"/>
      <c r="BI35" s="160"/>
      <c r="BJ35" s="160"/>
      <c r="BK35" s="160"/>
      <c r="BL35" s="160"/>
      <c r="BM35" s="160"/>
      <c r="BN35" s="160"/>
      <c r="BO35" s="160"/>
      <c r="BP35" s="301"/>
      <c r="BQ35" s="301"/>
      <c r="BR35" s="301"/>
      <c r="BS35" s="301"/>
      <c r="BT35" s="301"/>
      <c r="BU35" s="301"/>
      <c r="BV35" s="301"/>
      <c r="BW35" s="301"/>
      <c r="BX35" s="301"/>
      <c r="BY35" s="301"/>
      <c r="BZ35" s="301"/>
      <c r="CA35" s="301"/>
      <c r="CB35" s="301"/>
      <c r="CC35" s="301"/>
      <c r="CD35" s="301"/>
      <c r="CE35" s="301"/>
      <c r="CF35" s="301"/>
      <c r="CG35" s="301"/>
      <c r="CH35" s="301"/>
    </row>
    <row r="36" spans="17:86">
      <c r="Q36" s="383"/>
      <c r="AJ36" s="248"/>
      <c r="AK36" s="248"/>
      <c r="AL36" s="248"/>
      <c r="AM36" s="248"/>
      <c r="AN36" s="248"/>
      <c r="AO36" s="24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  <c r="BP36" s="301"/>
      <c r="BQ36" s="301"/>
      <c r="BR36" s="301"/>
      <c r="BS36" s="301"/>
      <c r="BT36" s="301"/>
      <c r="BU36" s="301"/>
      <c r="BV36" s="301"/>
      <c r="BW36" s="301"/>
      <c r="BX36" s="301"/>
      <c r="BY36" s="301"/>
      <c r="BZ36" s="301"/>
      <c r="CA36" s="301"/>
      <c r="CB36" s="301"/>
      <c r="CC36" s="301"/>
      <c r="CD36" s="301"/>
      <c r="CE36" s="301"/>
      <c r="CF36" s="301"/>
      <c r="CG36" s="301"/>
      <c r="CH36" s="301"/>
    </row>
    <row r="37" spans="17:86">
      <c r="Q37" s="383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8"/>
      <c r="AX37" s="248"/>
      <c r="AY37" s="248"/>
    </row>
    <row r="38" spans="17:86">
      <c r="Q38" s="383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</row>
    <row r="39" spans="17:86"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</row>
    <row r="40" spans="17:86">
      <c r="AJ40" s="248"/>
      <c r="AK40" s="248"/>
      <c r="AL40" s="248"/>
      <c r="AM40" s="248"/>
      <c r="AN40" s="248"/>
      <c r="AO40" s="248"/>
      <c r="AP40" s="248"/>
      <c r="AQ40" s="248"/>
      <c r="AR40" s="248"/>
      <c r="AS40" s="248"/>
      <c r="AT40" s="248"/>
      <c r="AU40" s="248"/>
      <c r="AV40" s="248"/>
      <c r="AW40" s="248"/>
      <c r="AX40" s="248"/>
      <c r="AY40" s="248"/>
    </row>
    <row r="41" spans="17:86">
      <c r="AJ41" s="248"/>
      <c r="AK41" s="248"/>
      <c r="AL41" s="248"/>
      <c r="AM41" s="248"/>
      <c r="AN41" s="248"/>
      <c r="AO41" s="248"/>
      <c r="AP41" s="248"/>
      <c r="AQ41" s="248"/>
      <c r="AR41" s="248"/>
      <c r="AS41" s="248"/>
      <c r="AT41" s="248"/>
      <c r="AU41" s="248"/>
      <c r="AV41" s="248"/>
      <c r="AW41" s="248"/>
      <c r="AX41" s="248"/>
      <c r="AY41" s="248"/>
    </row>
    <row r="42" spans="17:86">
      <c r="AJ42" s="248"/>
      <c r="AK42" s="248"/>
      <c r="AL42" s="248"/>
      <c r="AM42" s="248"/>
      <c r="AN42" s="248"/>
      <c r="AO42" s="248"/>
      <c r="AP42" s="248"/>
      <c r="AQ42" s="248"/>
      <c r="AR42" s="248"/>
      <c r="AS42" s="248"/>
      <c r="AT42" s="248"/>
      <c r="AU42" s="248"/>
      <c r="AV42" s="248"/>
      <c r="AW42" s="248"/>
      <c r="AX42" s="248"/>
      <c r="AY42" s="248"/>
    </row>
    <row r="43" spans="17:86">
      <c r="AJ43" s="248"/>
      <c r="AK43" s="248"/>
      <c r="AL43" s="248"/>
      <c r="AM43" s="248"/>
      <c r="AN43" s="248"/>
      <c r="AO43" s="248"/>
      <c r="AP43" s="248"/>
      <c r="AQ43" s="248"/>
      <c r="AR43" s="248"/>
      <c r="AS43" s="248"/>
      <c r="AT43" s="248"/>
      <c r="AU43" s="248"/>
      <c r="AV43" s="248"/>
      <c r="AW43" s="248"/>
      <c r="AX43" s="248"/>
      <c r="AY43" s="248"/>
    </row>
    <row r="44" spans="17:86">
      <c r="AJ44" s="248"/>
      <c r="AK44" s="248"/>
      <c r="AL44" s="248"/>
      <c r="AM44" s="248"/>
      <c r="AN44" s="248"/>
      <c r="AO44" s="248"/>
      <c r="AP44" s="248"/>
      <c r="AQ44" s="248"/>
      <c r="AR44" s="248"/>
      <c r="AS44" s="248"/>
      <c r="AT44" s="248"/>
      <c r="AU44" s="248"/>
      <c r="AV44" s="248"/>
      <c r="AW44" s="248"/>
      <c r="AX44" s="248"/>
      <c r="AY44" s="248"/>
    </row>
    <row r="45" spans="17:86">
      <c r="AJ45" s="248"/>
      <c r="AK45" s="248"/>
      <c r="AL45" s="248"/>
      <c r="AM45" s="248"/>
      <c r="AN45" s="248"/>
      <c r="AO45" s="248"/>
      <c r="AP45" s="248"/>
      <c r="AQ45" s="248"/>
      <c r="AR45" s="248"/>
      <c r="AS45" s="248"/>
      <c r="AT45" s="248"/>
      <c r="AU45" s="248"/>
      <c r="AV45" s="248"/>
      <c r="AW45" s="248"/>
      <c r="AX45" s="248"/>
      <c r="AY45" s="248"/>
    </row>
    <row r="46" spans="17:86">
      <c r="AJ46" s="248"/>
      <c r="AK46" s="248"/>
      <c r="AL46" s="248"/>
      <c r="AM46" s="248"/>
      <c r="AN46" s="248"/>
      <c r="AO46" s="248"/>
      <c r="AP46" s="248"/>
      <c r="AQ46" s="248"/>
      <c r="AR46" s="248"/>
      <c r="AS46" s="248"/>
      <c r="AT46" s="248"/>
      <c r="AU46" s="248"/>
      <c r="AV46" s="248"/>
      <c r="AW46" s="248"/>
      <c r="AX46" s="248"/>
      <c r="AY46" s="248"/>
    </row>
    <row r="47" spans="17:86">
      <c r="AJ47" s="248"/>
      <c r="AK47" s="248"/>
      <c r="AL47" s="248"/>
      <c r="AM47" s="248"/>
      <c r="AN47" s="248"/>
      <c r="AO47" s="248"/>
      <c r="AP47" s="248"/>
      <c r="AQ47" s="248"/>
      <c r="AR47" s="248"/>
      <c r="AS47" s="248"/>
      <c r="AT47" s="248"/>
      <c r="AU47" s="248"/>
      <c r="AV47" s="248"/>
      <c r="AW47" s="248"/>
      <c r="AX47" s="248"/>
      <c r="AY47" s="248"/>
    </row>
    <row r="48" spans="17:86">
      <c r="AJ48" s="248"/>
      <c r="AK48" s="248"/>
      <c r="AL48" s="248"/>
      <c r="AM48" s="248"/>
      <c r="AN48" s="248"/>
      <c r="AO48" s="248"/>
      <c r="AP48" s="248"/>
      <c r="AQ48" s="248"/>
      <c r="AR48" s="248"/>
      <c r="AS48" s="248"/>
      <c r="AT48" s="248"/>
      <c r="AU48" s="248"/>
      <c r="AV48" s="248"/>
      <c r="AW48" s="248"/>
      <c r="AX48" s="248"/>
      <c r="AY48" s="248"/>
    </row>
    <row r="49" spans="36:51">
      <c r="AJ49" s="248"/>
      <c r="AK49" s="248"/>
      <c r="AL49" s="248"/>
      <c r="AM49" s="248"/>
      <c r="AN49" s="248"/>
      <c r="AO49" s="248"/>
      <c r="AP49" s="248"/>
      <c r="AQ49" s="248"/>
      <c r="AR49" s="248"/>
      <c r="AS49" s="248"/>
      <c r="AT49" s="248"/>
      <c r="AU49" s="248"/>
      <c r="AV49" s="248"/>
      <c r="AW49" s="248"/>
      <c r="AX49" s="248"/>
      <c r="AY49" s="248"/>
    </row>
    <row r="50" spans="36:51"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</row>
    <row r="51" spans="36:51">
      <c r="AJ51" s="248"/>
      <c r="AK51" s="248"/>
      <c r="AL51" s="248"/>
      <c r="AM51" s="248"/>
      <c r="AN51" s="248"/>
      <c r="AO51" s="248"/>
      <c r="AP51" s="248"/>
      <c r="AQ51" s="248"/>
      <c r="AR51" s="248"/>
      <c r="AS51" s="248"/>
      <c r="AT51" s="248"/>
      <c r="AU51" s="248"/>
      <c r="AV51" s="248"/>
      <c r="AW51" s="248"/>
      <c r="AX51" s="248"/>
      <c r="AY51" s="248"/>
    </row>
    <row r="52" spans="36:51">
      <c r="AJ52" s="248"/>
      <c r="AK52" s="248"/>
      <c r="AL52" s="248"/>
      <c r="AM52" s="248"/>
      <c r="AN52" s="248"/>
      <c r="AO52" s="24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</row>
    <row r="53" spans="36:51">
      <c r="AJ53" s="248"/>
      <c r="AK53" s="248"/>
      <c r="AL53" s="248"/>
      <c r="AM53" s="248"/>
      <c r="AN53" s="248"/>
      <c r="AO53" s="248"/>
      <c r="AP53" s="248"/>
      <c r="AQ53" s="248"/>
      <c r="AR53" s="248"/>
      <c r="AS53" s="248"/>
      <c r="AT53" s="248"/>
      <c r="AU53" s="248"/>
      <c r="AV53" s="248"/>
      <c r="AW53" s="248"/>
      <c r="AX53" s="248"/>
      <c r="AY53" s="248"/>
    </row>
    <row r="54" spans="36:51">
      <c r="AJ54" s="248"/>
      <c r="AK54" s="248"/>
      <c r="AL54" s="248"/>
      <c r="AM54" s="248"/>
      <c r="AN54" s="248"/>
      <c r="AO54" s="248"/>
      <c r="AP54" s="248"/>
      <c r="AQ54" s="248"/>
      <c r="AR54" s="248"/>
      <c r="AS54" s="248"/>
      <c r="AT54" s="248"/>
      <c r="AU54" s="248"/>
      <c r="AV54" s="248"/>
      <c r="AW54" s="248"/>
      <c r="AX54" s="248"/>
      <c r="AY54" s="248"/>
    </row>
    <row r="55" spans="36:51">
      <c r="AJ55" s="248"/>
      <c r="AK55" s="248"/>
      <c r="AL55" s="248"/>
      <c r="AM55" s="248"/>
      <c r="AN55" s="248"/>
      <c r="AO55" s="248"/>
      <c r="AP55" s="248"/>
      <c r="AQ55" s="248"/>
      <c r="AR55" s="248"/>
      <c r="AS55" s="248"/>
      <c r="AT55" s="248"/>
      <c r="AU55" s="248"/>
      <c r="AV55" s="248"/>
      <c r="AW55" s="248"/>
      <c r="AX55" s="248"/>
      <c r="AY55" s="248"/>
    </row>
    <row r="56" spans="36:51">
      <c r="AJ56" s="248"/>
      <c r="AK56" s="248"/>
      <c r="AL56" s="248"/>
      <c r="AM56" s="248"/>
      <c r="AN56" s="248"/>
      <c r="AO56" s="248"/>
      <c r="AP56" s="248"/>
      <c r="AQ56" s="248"/>
      <c r="AR56" s="248"/>
      <c r="AS56" s="248"/>
      <c r="AT56" s="248"/>
      <c r="AU56" s="248"/>
      <c r="AV56" s="248"/>
      <c r="AW56" s="248"/>
      <c r="AX56" s="248"/>
      <c r="AY56" s="248"/>
    </row>
    <row r="57" spans="36:51">
      <c r="AJ57" s="248"/>
      <c r="AK57" s="248"/>
      <c r="AL57" s="248"/>
      <c r="AM57" s="248"/>
      <c r="AN57" s="248"/>
      <c r="AO57" s="248"/>
      <c r="AP57" s="248"/>
      <c r="AQ57" s="248"/>
      <c r="AR57" s="248"/>
      <c r="AS57" s="248"/>
      <c r="AT57" s="248"/>
      <c r="AU57" s="248"/>
      <c r="AV57" s="248"/>
      <c r="AW57" s="248"/>
      <c r="AX57" s="248"/>
      <c r="AY57" s="248"/>
    </row>
    <row r="58" spans="36:51"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48"/>
      <c r="AV58" s="248"/>
      <c r="AW58" s="248"/>
      <c r="AX58" s="248"/>
      <c r="AY58" s="248"/>
    </row>
    <row r="59" spans="36:51">
      <c r="AJ59" s="248"/>
      <c r="AK59" s="248"/>
      <c r="AL59" s="248"/>
      <c r="AM59" s="248"/>
      <c r="AN59" s="248"/>
      <c r="AO59" s="248"/>
      <c r="AP59" s="248"/>
      <c r="AQ59" s="248"/>
      <c r="AR59" s="248"/>
      <c r="AS59" s="248"/>
      <c r="AT59" s="248"/>
      <c r="AU59" s="248"/>
      <c r="AV59" s="248"/>
      <c r="AW59" s="248"/>
      <c r="AX59" s="248"/>
      <c r="AY59" s="248"/>
    </row>
    <row r="60" spans="36:51">
      <c r="AJ60" s="248"/>
      <c r="AK60" s="248"/>
      <c r="AL60" s="248"/>
      <c r="AM60" s="248"/>
      <c r="AN60" s="248"/>
      <c r="AO60" s="24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</row>
    <row r="61" spans="36:51">
      <c r="AJ61" s="248"/>
      <c r="AK61" s="248"/>
      <c r="AL61" s="248"/>
      <c r="AM61" s="248"/>
      <c r="AN61" s="248"/>
      <c r="AO61" s="248"/>
      <c r="AP61" s="248"/>
      <c r="AQ61" s="248"/>
      <c r="AR61" s="248"/>
      <c r="AS61" s="248"/>
      <c r="AT61" s="248"/>
      <c r="AU61" s="248"/>
      <c r="AV61" s="248"/>
      <c r="AW61" s="248"/>
      <c r="AX61" s="248"/>
      <c r="AY61" s="248"/>
    </row>
    <row r="62" spans="36:51">
      <c r="AJ62" s="248"/>
      <c r="AK62" s="248"/>
      <c r="AL62" s="248"/>
      <c r="AM62" s="248"/>
      <c r="AN62" s="248"/>
      <c r="AO62" s="248"/>
      <c r="AP62" s="248"/>
      <c r="AQ62" s="248"/>
      <c r="AR62" s="248"/>
      <c r="AS62" s="248"/>
      <c r="AT62" s="248"/>
      <c r="AU62" s="248"/>
      <c r="AV62" s="248"/>
      <c r="AW62" s="248"/>
      <c r="AX62" s="248"/>
      <c r="AY62" s="248"/>
    </row>
    <row r="63" spans="36:51">
      <c r="AJ63" s="248"/>
      <c r="AK63" s="248"/>
      <c r="AL63" s="248"/>
      <c r="AM63" s="248"/>
      <c r="AN63" s="248"/>
      <c r="AO63" s="248"/>
      <c r="AP63" s="248"/>
      <c r="AQ63" s="248"/>
      <c r="AR63" s="248"/>
      <c r="AS63" s="248"/>
      <c r="AT63" s="248"/>
      <c r="AU63" s="248"/>
      <c r="AV63" s="248"/>
      <c r="AW63" s="248"/>
      <c r="AX63" s="248"/>
      <c r="AY63" s="248"/>
    </row>
    <row r="64" spans="36:51">
      <c r="AJ64" s="248"/>
      <c r="AK64" s="248"/>
      <c r="AL64" s="248"/>
      <c r="AM64" s="248"/>
      <c r="AN64" s="248"/>
      <c r="AO64" s="248"/>
      <c r="AP64" s="248"/>
      <c r="AQ64" s="248"/>
      <c r="AR64" s="248"/>
      <c r="AS64" s="248"/>
      <c r="AT64" s="248"/>
      <c r="AU64" s="248"/>
      <c r="AV64" s="248"/>
      <c r="AW64" s="248"/>
      <c r="AX64" s="248"/>
      <c r="AY64" s="248"/>
    </row>
    <row r="65" spans="36:51">
      <c r="AJ65" s="248"/>
      <c r="AK65" s="248"/>
      <c r="AL65" s="248"/>
      <c r="AM65" s="248"/>
      <c r="AN65" s="248"/>
      <c r="AO65" s="248"/>
      <c r="AP65" s="248"/>
      <c r="AQ65" s="248"/>
      <c r="AR65" s="248"/>
      <c r="AS65" s="248"/>
      <c r="AT65" s="248"/>
      <c r="AU65" s="248"/>
      <c r="AV65" s="248"/>
      <c r="AW65" s="248"/>
      <c r="AX65" s="248"/>
      <c r="AY65" s="248"/>
    </row>
    <row r="66" spans="36:51">
      <c r="AJ66" s="248"/>
      <c r="AK66" s="248"/>
      <c r="AL66" s="248"/>
      <c r="AM66" s="248"/>
      <c r="AN66" s="248"/>
      <c r="AO66" s="248"/>
      <c r="AP66" s="248"/>
      <c r="AQ66" s="248"/>
      <c r="AR66" s="248"/>
      <c r="AS66" s="248"/>
      <c r="AT66" s="248"/>
      <c r="AU66" s="248"/>
      <c r="AV66" s="248"/>
      <c r="AW66" s="248"/>
      <c r="AX66" s="248"/>
      <c r="AY66" s="248"/>
    </row>
    <row r="67" spans="36:51">
      <c r="AJ67" s="248"/>
      <c r="AK67" s="248"/>
      <c r="AL67" s="248"/>
      <c r="AM67" s="248"/>
      <c r="AN67" s="248"/>
      <c r="AO67" s="248"/>
      <c r="AP67" s="248"/>
      <c r="AQ67" s="248"/>
      <c r="AR67" s="248"/>
      <c r="AS67" s="248"/>
      <c r="AT67" s="248"/>
      <c r="AU67" s="248"/>
      <c r="AV67" s="248"/>
      <c r="AW67" s="248"/>
      <c r="AX67" s="248"/>
      <c r="AY67" s="248"/>
    </row>
    <row r="68" spans="36:51">
      <c r="AJ68" s="248"/>
      <c r="AK68" s="248"/>
      <c r="AL68" s="248"/>
      <c r="AM68" s="248"/>
      <c r="AN68" s="248"/>
      <c r="AO68" s="248"/>
      <c r="AP68" s="248"/>
      <c r="AQ68" s="248"/>
      <c r="AR68" s="248"/>
      <c r="AS68" s="248"/>
      <c r="AT68" s="248"/>
      <c r="AU68" s="248"/>
      <c r="AV68" s="248"/>
      <c r="AW68" s="248"/>
      <c r="AX68" s="248"/>
      <c r="AY68" s="248"/>
    </row>
  </sheetData>
  <sortState ref="BQ25:BS32">
    <sortCondition descending="1" ref="BS24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K71"/>
  <sheetViews>
    <sheetView showGridLines="0" zoomScale="90" zoomScaleNormal="90" workbookViewId="0">
      <pane xSplit="1" ySplit="7" topLeftCell="CG8" activePane="bottomRight" state="frozen"/>
      <selection pane="topRight"/>
      <selection pane="bottomLeft"/>
      <selection pane="bottomRight" activeCell="CH9" sqref="CH9"/>
    </sheetView>
  </sheetViews>
  <sheetFormatPr baseColWidth="10" defaultColWidth="11.42578125" defaultRowHeight="15"/>
  <cols>
    <col min="1" max="1" width="18.140625" style="45" customWidth="1"/>
    <col min="2" max="3" width="10.28515625" style="45" customWidth="1"/>
    <col min="4" max="4" width="10" style="45" customWidth="1"/>
    <col min="5" max="5" width="10.28515625" style="45" customWidth="1"/>
    <col min="6" max="7" width="10" style="45" customWidth="1"/>
    <col min="8" max="8" width="10.28515625" style="45" customWidth="1"/>
    <col min="9" max="9" width="9.5703125" style="45" customWidth="1"/>
    <col min="10" max="10" width="10.28515625" style="45" customWidth="1"/>
    <col min="11" max="11" width="10" style="45" customWidth="1"/>
    <col min="12" max="12" width="10.28515625" style="45" customWidth="1"/>
    <col min="13" max="13" width="9.5703125" style="45" customWidth="1"/>
    <col min="14" max="14" width="10.28515625" style="45" customWidth="1"/>
    <col min="15" max="16" width="10" style="45" customWidth="1"/>
    <col min="17" max="18" width="9.5703125" style="45" customWidth="1"/>
    <col min="19" max="20" width="10.28515625" style="45" customWidth="1"/>
    <col min="21" max="21" width="9.5703125" style="45" customWidth="1"/>
    <col min="22" max="23" width="10.7109375" style="45" customWidth="1"/>
    <col min="24" max="24" width="10" style="45" customWidth="1"/>
    <col min="25" max="25" width="10.28515625" style="45" customWidth="1"/>
    <col min="26" max="26" width="10" style="45" customWidth="1"/>
    <col min="27" max="27" width="10.7109375" style="45" customWidth="1"/>
    <col min="28" max="85" width="10.28515625" style="45" customWidth="1"/>
    <col min="86" max="86" width="12.42578125" style="45" customWidth="1"/>
    <col min="87" max="87" width="11.85546875" customWidth="1"/>
  </cols>
  <sheetData>
    <row r="1" spans="1:89">
      <c r="A1" s="74" t="s">
        <v>30</v>
      </c>
    </row>
    <row r="2" spans="1:89">
      <c r="A2" s="74"/>
    </row>
    <row r="3" spans="1:89">
      <c r="A3" s="75" t="s">
        <v>76</v>
      </c>
    </row>
    <row r="4" spans="1:89" ht="13.5" customHeight="1">
      <c r="A4" s="48" t="s">
        <v>77</v>
      </c>
    </row>
    <row r="5" spans="1:89">
      <c r="A5" s="130" t="s">
        <v>64</v>
      </c>
    </row>
    <row r="6" spans="1:89">
      <c r="A6" s="646" t="s">
        <v>65</v>
      </c>
      <c r="B6" s="645">
        <v>2019</v>
      </c>
      <c r="C6" s="645"/>
      <c r="D6" s="645"/>
      <c r="E6" s="645"/>
      <c r="F6" s="645"/>
      <c r="G6" s="645"/>
      <c r="H6" s="645"/>
      <c r="I6" s="645"/>
      <c r="J6" s="645"/>
      <c r="K6" s="645"/>
      <c r="L6" s="645"/>
      <c r="M6" s="645"/>
      <c r="N6" s="645">
        <v>2020</v>
      </c>
      <c r="O6" s="645"/>
      <c r="P6" s="645"/>
      <c r="Q6" s="645"/>
      <c r="R6" s="645"/>
      <c r="S6" s="645"/>
      <c r="T6" s="645"/>
      <c r="U6" s="645"/>
      <c r="V6" s="645"/>
      <c r="W6" s="645"/>
      <c r="X6" s="645"/>
      <c r="Y6" s="645"/>
      <c r="Z6" s="645">
        <v>2021</v>
      </c>
      <c r="AA6" s="645"/>
      <c r="AB6" s="645"/>
      <c r="AC6" s="645"/>
      <c r="AD6" s="645"/>
      <c r="AE6" s="645"/>
      <c r="AF6" s="645"/>
      <c r="AG6" s="645"/>
      <c r="AH6" s="645"/>
      <c r="AI6" s="645"/>
      <c r="AJ6" s="645"/>
      <c r="AK6" s="645"/>
      <c r="AL6" s="645">
        <v>2022</v>
      </c>
      <c r="AM6" s="645"/>
      <c r="AN6" s="645"/>
      <c r="AO6" s="645"/>
      <c r="AP6" s="645"/>
      <c r="AQ6" s="645"/>
      <c r="AR6" s="645"/>
      <c r="AS6" s="645"/>
      <c r="AT6" s="645"/>
      <c r="AU6" s="645"/>
      <c r="AV6" s="645"/>
      <c r="AW6" s="645"/>
      <c r="AX6" s="645">
        <v>2023</v>
      </c>
      <c r="AY6" s="645"/>
      <c r="AZ6" s="645"/>
      <c r="BA6" s="645"/>
      <c r="BB6" s="645"/>
      <c r="BC6" s="645"/>
      <c r="BD6" s="645"/>
      <c r="BE6" s="645"/>
      <c r="BF6" s="645"/>
      <c r="BG6" s="645"/>
      <c r="BH6" s="645"/>
      <c r="BI6" s="645"/>
      <c r="BJ6" s="645">
        <v>2024</v>
      </c>
      <c r="BK6" s="645"/>
      <c r="BL6" s="645"/>
      <c r="BM6" s="645"/>
      <c r="BN6" s="645"/>
      <c r="BO6" s="645"/>
      <c r="BP6" s="645"/>
      <c r="BQ6" s="645"/>
      <c r="BR6" s="645"/>
      <c r="BS6" s="645"/>
      <c r="BT6" s="645"/>
      <c r="BU6" s="645"/>
      <c r="BV6" s="645">
        <v>2025</v>
      </c>
      <c r="BW6" s="645"/>
      <c r="BX6" s="645"/>
      <c r="BY6" s="645"/>
      <c r="BZ6" s="645"/>
      <c r="CA6" s="645"/>
      <c r="CB6" s="645"/>
      <c r="CC6" s="645"/>
      <c r="CD6" s="645"/>
      <c r="CE6" s="645"/>
      <c r="CF6" s="645"/>
      <c r="CG6" s="645"/>
      <c r="CH6" s="645"/>
    </row>
    <row r="7" spans="1:89" ht="25.5">
      <c r="A7" s="647"/>
      <c r="B7" s="41" t="s">
        <v>35</v>
      </c>
      <c r="C7" s="41" t="s">
        <v>36</v>
      </c>
      <c r="D7" s="41" t="s">
        <v>37</v>
      </c>
      <c r="E7" s="41" t="s">
        <v>38</v>
      </c>
      <c r="F7" s="41" t="s">
        <v>39</v>
      </c>
      <c r="G7" s="41" t="s">
        <v>40</v>
      </c>
      <c r="H7" s="41" t="s">
        <v>41</v>
      </c>
      <c r="I7" s="41" t="s">
        <v>42</v>
      </c>
      <c r="J7" s="41" t="s">
        <v>43</v>
      </c>
      <c r="K7" s="41" t="s">
        <v>44</v>
      </c>
      <c r="L7" s="41" t="s">
        <v>45</v>
      </c>
      <c r="M7" s="41" t="s">
        <v>46</v>
      </c>
      <c r="N7" s="41" t="s">
        <v>35</v>
      </c>
      <c r="O7" s="41" t="s">
        <v>36</v>
      </c>
      <c r="P7" s="41" t="s">
        <v>37</v>
      </c>
      <c r="Q7" s="41" t="s">
        <v>38</v>
      </c>
      <c r="R7" s="41" t="s">
        <v>39</v>
      </c>
      <c r="S7" s="41" t="s">
        <v>40</v>
      </c>
      <c r="T7" s="41" t="s">
        <v>41</v>
      </c>
      <c r="U7" s="41" t="s">
        <v>42</v>
      </c>
      <c r="V7" s="41" t="s">
        <v>43</v>
      </c>
      <c r="W7" s="41" t="s">
        <v>44</v>
      </c>
      <c r="X7" s="41" t="s">
        <v>45</v>
      </c>
      <c r="Y7" s="41" t="s">
        <v>46</v>
      </c>
      <c r="Z7" s="41" t="s">
        <v>35</v>
      </c>
      <c r="AA7" s="41" t="s">
        <v>36</v>
      </c>
      <c r="AB7" s="41" t="s">
        <v>37</v>
      </c>
      <c r="AC7" s="41" t="s">
        <v>38</v>
      </c>
      <c r="AD7" s="41" t="s">
        <v>39</v>
      </c>
      <c r="AE7" s="41" t="s">
        <v>40</v>
      </c>
      <c r="AF7" s="41" t="s">
        <v>41</v>
      </c>
      <c r="AG7" s="41" t="s">
        <v>42</v>
      </c>
      <c r="AH7" s="41" t="s">
        <v>47</v>
      </c>
      <c r="AI7" s="41" t="s">
        <v>44</v>
      </c>
      <c r="AJ7" s="41" t="s">
        <v>45</v>
      </c>
      <c r="AK7" s="41" t="s">
        <v>46</v>
      </c>
      <c r="AL7" s="41" t="s">
        <v>35</v>
      </c>
      <c r="AM7" s="41" t="s">
        <v>36</v>
      </c>
      <c r="AN7" s="41" t="s">
        <v>37</v>
      </c>
      <c r="AO7" s="41" t="s">
        <v>38</v>
      </c>
      <c r="AP7" s="41" t="s">
        <v>39</v>
      </c>
      <c r="AQ7" s="41" t="s">
        <v>40</v>
      </c>
      <c r="AR7" s="41" t="s">
        <v>41</v>
      </c>
      <c r="AS7" s="41" t="s">
        <v>42</v>
      </c>
      <c r="AT7" s="41" t="s">
        <v>47</v>
      </c>
      <c r="AU7" s="41" t="s">
        <v>44</v>
      </c>
      <c r="AV7" s="41" t="s">
        <v>45</v>
      </c>
      <c r="AW7" s="4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2'!BE7</f>
        <v>Ago</v>
      </c>
      <c r="BF7" s="41" t="str">
        <f>+'Cdr 2'!BF7</f>
        <v>Sept</v>
      </c>
      <c r="BG7" s="41" t="str">
        <f>+'Cdr 2'!BG7</f>
        <v>Oct</v>
      </c>
      <c r="BH7" s="41" t="str">
        <f>+'Cdr 2'!BH7</f>
        <v>Nov</v>
      </c>
      <c r="BI7" s="41" t="str">
        <f>+'Cdr 2'!BI7</f>
        <v>Dic</v>
      </c>
      <c r="BJ7" s="41" t="str">
        <f>+'Cdr 2'!BJ7</f>
        <v>Ene</v>
      </c>
      <c r="BK7" s="41" t="str">
        <f>+'Cdr 2'!BK7</f>
        <v>Feb</v>
      </c>
      <c r="BL7" s="41" t="s">
        <v>37</v>
      </c>
      <c r="BM7" s="41" t="s">
        <v>38</v>
      </c>
      <c r="BN7" s="41" t="str">
        <f>+'Cdr 2'!BN7</f>
        <v>May</v>
      </c>
      <c r="BO7" s="41" t="str">
        <f>+'Cdr 2'!BO7</f>
        <v>Jun</v>
      </c>
      <c r="BP7" s="41" t="str">
        <f>+'Cdr 2'!BP7</f>
        <v>Jul</v>
      </c>
      <c r="BQ7" s="41" t="str">
        <f>+'Cdr 2'!BQ7</f>
        <v>Ago</v>
      </c>
      <c r="BR7" s="41" t="str">
        <f>+'Cdr 2'!BR7</f>
        <v>Set</v>
      </c>
      <c r="BS7" s="41" t="str">
        <f>+'Cdr 2'!BS7</f>
        <v>Oct</v>
      </c>
      <c r="BT7" s="41" t="str">
        <f>+'Cdr 2'!BT7</f>
        <v>Nov</v>
      </c>
      <c r="BU7" s="41" t="str">
        <f>+'Cdr 2'!BU7</f>
        <v>Dic</v>
      </c>
      <c r="BV7" s="41" t="str">
        <f>+'Cdr 2'!BV7</f>
        <v>Ene</v>
      </c>
      <c r="BW7" s="41" t="str">
        <f>+'Cdr 2'!BW7</f>
        <v>Feb</v>
      </c>
      <c r="BX7" s="41" t="str">
        <f>+'Cdr 2'!BX7</f>
        <v>Mar</v>
      </c>
      <c r="BY7" s="41" t="str">
        <f>+'Cdr 2'!BY7</f>
        <v>Abr</v>
      </c>
      <c r="BZ7" s="553" t="str">
        <f>+'Cdr 2'!BZ7</f>
        <v>May</v>
      </c>
      <c r="CA7" s="559" t="str">
        <f>+'Cdr 2'!CA7</f>
        <v>Jun</v>
      </c>
      <c r="CB7" s="597" t="str">
        <f>+'Cdr 2'!CB7</f>
        <v>Jul</v>
      </c>
      <c r="CC7" s="586" t="str">
        <f>+'Cdr 2'!CC7</f>
        <v>Ago</v>
      </c>
      <c r="CD7" s="618" t="str">
        <f>+'Cdr 2'!CD7</f>
        <v>Set</v>
      </c>
      <c r="CE7" s="623" t="str">
        <f>+'Cdr 2'!CE7</f>
        <v>Oct</v>
      </c>
      <c r="CF7" s="631" t="str">
        <f>+'Cdr 2'!CF7</f>
        <v>Nov</v>
      </c>
      <c r="CG7" s="623" t="str">
        <f>+'Cdr 2'!CG7</f>
        <v>Dic</v>
      </c>
      <c r="CH7" s="41" t="str">
        <f>'Cdr 1 '!CH8</f>
        <v>Var. % 
Dic 25/24</v>
      </c>
    </row>
    <row r="8" spans="1:89">
      <c r="A8" s="313" t="s">
        <v>48</v>
      </c>
      <c r="B8" s="82">
        <f t="shared" ref="B8:AG8" si="0">SUM(B9:B26)</f>
        <v>90585.048436271638</v>
      </c>
      <c r="C8" s="83">
        <f t="shared" si="0"/>
        <v>117839.23427499628</v>
      </c>
      <c r="D8" s="83">
        <f t="shared" si="0"/>
        <v>95912.119912864204</v>
      </c>
      <c r="E8" s="83">
        <f t="shared" si="0"/>
        <v>50734.173818272044</v>
      </c>
      <c r="F8" s="83">
        <f t="shared" si="0"/>
        <v>48816.409666103886</v>
      </c>
      <c r="G8" s="83">
        <f t="shared" si="0"/>
        <v>72591.05506988705</v>
      </c>
      <c r="H8" s="83">
        <f t="shared" si="0"/>
        <v>74686.373216221808</v>
      </c>
      <c r="I8" s="83">
        <f t="shared" si="0"/>
        <v>61421.174915489413</v>
      </c>
      <c r="J8" s="83">
        <f t="shared" si="0"/>
        <v>46860.100682566779</v>
      </c>
      <c r="K8" s="83">
        <f t="shared" si="0"/>
        <v>53516.556600665201</v>
      </c>
      <c r="L8" s="83">
        <f t="shared" si="0"/>
        <v>36760.023759940894</v>
      </c>
      <c r="M8" s="97">
        <f t="shared" si="0"/>
        <v>31414.2296467218</v>
      </c>
      <c r="N8" s="82">
        <f t="shared" si="0"/>
        <v>57220.807778057577</v>
      </c>
      <c r="O8" s="83">
        <f t="shared" si="0"/>
        <v>80649.355893942295</v>
      </c>
      <c r="P8" s="83">
        <f t="shared" si="0"/>
        <v>23270.116790282042</v>
      </c>
      <c r="Q8" s="83">
        <f t="shared" si="0"/>
        <v>9173.910404506496</v>
      </c>
      <c r="R8" s="83">
        <f t="shared" si="0"/>
        <v>11285.078051366469</v>
      </c>
      <c r="S8" s="83">
        <f t="shared" si="0"/>
        <v>46344.009541409978</v>
      </c>
      <c r="T8" s="83">
        <f t="shared" si="0"/>
        <v>94934.842509034541</v>
      </c>
      <c r="U8" s="83">
        <f t="shared" si="0"/>
        <v>79670.054574374124</v>
      </c>
      <c r="V8" s="83">
        <f t="shared" si="0"/>
        <v>114963.84679546354</v>
      </c>
      <c r="W8" s="83">
        <f t="shared" si="0"/>
        <v>100369.79660991185</v>
      </c>
      <c r="X8" s="83">
        <f t="shared" si="0"/>
        <v>53132.039156519328</v>
      </c>
      <c r="Y8" s="97">
        <f t="shared" si="0"/>
        <v>62264.64821657689</v>
      </c>
      <c r="Z8" s="367">
        <f t="shared" si="0"/>
        <v>61162.135351880665</v>
      </c>
      <c r="AA8" s="473">
        <f t="shared" si="0"/>
        <v>129123.71640923979</v>
      </c>
      <c r="AB8" s="473">
        <f t="shared" si="0"/>
        <v>84448.832805996761</v>
      </c>
      <c r="AC8" s="473">
        <f t="shared" si="0"/>
        <v>57009.605838924334</v>
      </c>
      <c r="AD8" s="473">
        <f t="shared" si="0"/>
        <v>73944.297179562913</v>
      </c>
      <c r="AE8" s="473">
        <f t="shared" si="0"/>
        <v>80767.495704755798</v>
      </c>
      <c r="AF8" s="473">
        <f t="shared" si="0"/>
        <v>63341.260035860258</v>
      </c>
      <c r="AG8" s="473">
        <f t="shared" si="0"/>
        <v>59998.249732396478</v>
      </c>
      <c r="AH8" s="473">
        <f t="shared" ref="AH8:BM8" si="1">SUM(AH9:AH26)</f>
        <v>32090.057955052773</v>
      </c>
      <c r="AI8" s="473">
        <f t="shared" si="1"/>
        <v>34324.544860747723</v>
      </c>
      <c r="AJ8" s="473">
        <f t="shared" si="1"/>
        <v>37953.611135321866</v>
      </c>
      <c r="AK8" s="473">
        <f t="shared" si="1"/>
        <v>48074.056219341372</v>
      </c>
      <c r="AL8" s="367">
        <f t="shared" si="1"/>
        <v>113374.43873636446</v>
      </c>
      <c r="AM8" s="473">
        <f t="shared" si="1"/>
        <v>49294.574751121479</v>
      </c>
      <c r="AN8" s="473">
        <f t="shared" si="1"/>
        <v>42809.480206124063</v>
      </c>
      <c r="AO8" s="473">
        <f t="shared" si="1"/>
        <v>51117.432925275687</v>
      </c>
      <c r="AP8" s="473">
        <f t="shared" si="1"/>
        <v>39599.401269839625</v>
      </c>
      <c r="AQ8" s="473">
        <f t="shared" si="1"/>
        <v>52105.624468283473</v>
      </c>
      <c r="AR8" s="473">
        <f t="shared" si="1"/>
        <v>38004.524345367194</v>
      </c>
      <c r="AS8" s="473">
        <f t="shared" si="1"/>
        <v>35804.23082640065</v>
      </c>
      <c r="AT8" s="473">
        <f t="shared" si="1"/>
        <v>44881.099133442178</v>
      </c>
      <c r="AU8" s="473">
        <f t="shared" si="1"/>
        <v>37405.328841569091</v>
      </c>
      <c r="AV8" s="473">
        <f t="shared" si="1"/>
        <v>84418.902907859199</v>
      </c>
      <c r="AW8" s="473">
        <f t="shared" si="1"/>
        <v>83748.046596278029</v>
      </c>
      <c r="AX8" s="367">
        <f t="shared" si="1"/>
        <v>83771.12124803316</v>
      </c>
      <c r="AY8" s="473">
        <f t="shared" si="1"/>
        <v>168022.12926628598</v>
      </c>
      <c r="AZ8" s="473">
        <f t="shared" si="1"/>
        <v>132205.61883393343</v>
      </c>
      <c r="BA8" s="473">
        <f t="shared" si="1"/>
        <v>83386.315620805166</v>
      </c>
      <c r="BB8" s="473">
        <f t="shared" si="1"/>
        <v>78557.791743379144</v>
      </c>
      <c r="BC8" s="473">
        <f t="shared" si="1"/>
        <v>69726.651545282191</v>
      </c>
      <c r="BD8" s="473">
        <f t="shared" si="1"/>
        <v>62160.777762867838</v>
      </c>
      <c r="BE8" s="473">
        <f t="shared" si="1"/>
        <v>35611.123907627021</v>
      </c>
      <c r="BF8" s="473">
        <f t="shared" si="1"/>
        <v>41753.542147991408</v>
      </c>
      <c r="BG8" s="473">
        <f t="shared" si="1"/>
        <v>29304.613453181166</v>
      </c>
      <c r="BH8" s="473">
        <f t="shared" si="1"/>
        <v>34900.620322388902</v>
      </c>
      <c r="BI8" s="473">
        <f t="shared" si="1"/>
        <v>58773.503944486351</v>
      </c>
      <c r="BJ8" s="474">
        <f t="shared" si="1"/>
        <v>65230.3</v>
      </c>
      <c r="BK8" s="473">
        <f t="shared" si="1"/>
        <v>38355.460000000006</v>
      </c>
      <c r="BL8" s="473">
        <f t="shared" si="1"/>
        <v>28135.599999999999</v>
      </c>
      <c r="BM8" s="473">
        <f t="shared" si="1"/>
        <v>32642.519999999997</v>
      </c>
      <c r="BN8" s="473">
        <f t="shared" ref="BN8:BO8" si="2">SUM(BN9:BN26)</f>
        <v>39089.799999999996</v>
      </c>
      <c r="BO8" s="473">
        <f t="shared" si="2"/>
        <v>63305.140000000007</v>
      </c>
      <c r="BP8" s="473">
        <f t="shared" ref="BP8:BR8" si="3">SUM(BP9:BP26)</f>
        <v>85452.459999999992</v>
      </c>
      <c r="BQ8" s="473">
        <f t="shared" si="3"/>
        <v>61762.786000000007</v>
      </c>
      <c r="BR8" s="473">
        <f t="shared" si="3"/>
        <v>34977.138000000006</v>
      </c>
      <c r="BS8" s="473">
        <f t="shared" ref="BS8:BT8" si="4">SUM(BS9:BS26)</f>
        <v>12004.88</v>
      </c>
      <c r="BT8" s="473">
        <f t="shared" si="4"/>
        <v>11397.710000000001</v>
      </c>
      <c r="BU8" s="475">
        <f t="shared" ref="BU8:BV8" si="5">SUM(BU9:BU26)</f>
        <v>13426.163000000002</v>
      </c>
      <c r="BV8" s="473">
        <f t="shared" si="5"/>
        <v>35175.709994804951</v>
      </c>
      <c r="BW8" s="473">
        <f t="shared" ref="BW8:BY8" si="6">SUM(BW9:BW26)</f>
        <v>82477.807292707497</v>
      </c>
      <c r="BX8" s="473">
        <f t="shared" ref="BX8" si="7">SUM(BX9:BX26)</f>
        <v>88227.94198062025</v>
      </c>
      <c r="BY8" s="473">
        <f t="shared" si="6"/>
        <v>97136.561074758574</v>
      </c>
      <c r="BZ8" s="473">
        <f t="shared" ref="BZ8:CC8" si="8">SUM(BZ9:BZ26)</f>
        <v>131242.08700716891</v>
      </c>
      <c r="CA8" s="473">
        <f t="shared" ref="CA8:CB8" si="9">SUM(CA9:CA26)</f>
        <v>107369.18704705538</v>
      </c>
      <c r="CB8" s="473">
        <f t="shared" si="9"/>
        <v>26665.901912920723</v>
      </c>
      <c r="CC8" s="473">
        <f t="shared" si="8"/>
        <v>37213.54884445612</v>
      </c>
      <c r="CD8" s="473">
        <f t="shared" ref="CD8:CG8" si="10">SUM(CD9:CD26)</f>
        <v>92031.328398713158</v>
      </c>
      <c r="CE8" s="473">
        <f t="shared" ref="CE8:CF8" si="11">SUM(CE9:CE26)</f>
        <v>114391.52702796858</v>
      </c>
      <c r="CF8" s="473">
        <f t="shared" si="11"/>
        <v>29019.557931606112</v>
      </c>
      <c r="CG8" s="473">
        <f t="shared" si="10"/>
        <v>87705.305158993491</v>
      </c>
      <c r="CH8" s="511">
        <f>+IFERROR(CG8/BU8-1,"-")</f>
        <v>5.5324177249295632</v>
      </c>
      <c r="CJ8" s="368"/>
    </row>
    <row r="9" spans="1:89" s="290" customFormat="1">
      <c r="A9" s="361" t="s">
        <v>57</v>
      </c>
      <c r="B9" s="482">
        <v>2622.1469999999999</v>
      </c>
      <c r="C9" s="362">
        <v>3031.56</v>
      </c>
      <c r="D9" s="362">
        <v>2507.1459999999997</v>
      </c>
      <c r="E9" s="362">
        <v>3715.6770000000001</v>
      </c>
      <c r="F9" s="362">
        <v>1831.328</v>
      </c>
      <c r="G9" s="362">
        <v>1664.9810000000002</v>
      </c>
      <c r="H9" s="362">
        <v>3034.3739999999998</v>
      </c>
      <c r="I9" s="362">
        <v>3091.2350000000001</v>
      </c>
      <c r="J9" s="362">
        <v>1600.6180000000002</v>
      </c>
      <c r="K9" s="362">
        <v>1008.894</v>
      </c>
      <c r="L9" s="362">
        <v>1263.8139999999999</v>
      </c>
      <c r="M9" s="362">
        <v>812.12599999999998</v>
      </c>
      <c r="N9" s="232">
        <v>390.64500000000004</v>
      </c>
      <c r="O9" s="227">
        <v>943.98</v>
      </c>
      <c r="P9" s="227">
        <v>783.96640000000002</v>
      </c>
      <c r="Q9" s="227">
        <v>1582.1524999999999</v>
      </c>
      <c r="R9" s="227">
        <v>812.52305000000001</v>
      </c>
      <c r="S9" s="227">
        <v>1226.0570499999999</v>
      </c>
      <c r="T9" s="227">
        <v>1277.8611500000002</v>
      </c>
      <c r="U9" s="227">
        <v>972.80140000000006</v>
      </c>
      <c r="V9" s="227">
        <v>1516.6659500000001</v>
      </c>
      <c r="W9" s="366">
        <v>3806.1462000000001</v>
      </c>
      <c r="X9" s="366">
        <v>851.65645000000006</v>
      </c>
      <c r="Y9" s="227">
        <v>2490.6459500000001</v>
      </c>
      <c r="Z9" s="365">
        <v>3893.8944999999999</v>
      </c>
      <c r="AA9" s="368">
        <v>3826.9846000000002</v>
      </c>
      <c r="AB9" s="368">
        <v>3241.4414999999999</v>
      </c>
      <c r="AC9" s="368">
        <v>963.1925</v>
      </c>
      <c r="AD9" s="368">
        <v>1701.5160000000001</v>
      </c>
      <c r="AE9" s="368">
        <v>475.48</v>
      </c>
      <c r="AF9" s="368">
        <v>634.99900000000002</v>
      </c>
      <c r="AG9" s="368">
        <v>1331.5170000000001</v>
      </c>
      <c r="AH9" s="368">
        <v>739.08999999999992</v>
      </c>
      <c r="AI9" s="368">
        <v>326.98099999999999</v>
      </c>
      <c r="AJ9" s="368">
        <v>1718.5249000000001</v>
      </c>
      <c r="AK9" s="368">
        <v>1862.7529999999999</v>
      </c>
      <c r="AL9" s="365">
        <v>1268.8200000000002</v>
      </c>
      <c r="AM9" s="368">
        <v>896.32850000000008</v>
      </c>
      <c r="AN9" s="368">
        <v>2727.165</v>
      </c>
      <c r="AO9" s="368">
        <v>541.476</v>
      </c>
      <c r="AP9" s="368">
        <v>62.386499999999998</v>
      </c>
      <c r="AQ9" s="368">
        <v>153.155</v>
      </c>
      <c r="AR9" s="368">
        <v>237.21400000000003</v>
      </c>
      <c r="AS9" s="368">
        <v>1215.9160000000002</v>
      </c>
      <c r="AT9" s="368">
        <v>378.74950000000001</v>
      </c>
      <c r="AU9" s="368">
        <v>707.34500000000003</v>
      </c>
      <c r="AV9" s="368">
        <v>2183.261</v>
      </c>
      <c r="AW9" s="368">
        <v>2655.9395</v>
      </c>
      <c r="AX9" s="365">
        <v>1058.9110000000001</v>
      </c>
      <c r="AY9" s="368">
        <v>1875.3762999999999</v>
      </c>
      <c r="AZ9" s="368">
        <v>398.39512000000002</v>
      </c>
      <c r="BA9" s="368">
        <v>9.8968000000000007</v>
      </c>
      <c r="BB9" s="368">
        <v>10.180820000000001</v>
      </c>
      <c r="BC9" s="368">
        <v>0</v>
      </c>
      <c r="BD9" s="368">
        <v>46.480000000000004</v>
      </c>
      <c r="BE9" s="368">
        <v>1403.8229999999999</v>
      </c>
      <c r="BF9" s="368">
        <v>1354.6340700000001</v>
      </c>
      <c r="BG9" s="368">
        <v>1117.9715000000001</v>
      </c>
      <c r="BH9" s="368">
        <v>3850.3634999999999</v>
      </c>
      <c r="BI9" s="368">
        <v>3125.8369000000002</v>
      </c>
      <c r="BJ9" s="476">
        <v>2837.34</v>
      </c>
      <c r="BK9" s="368">
        <v>2543.08</v>
      </c>
      <c r="BL9" s="368">
        <v>4139.28</v>
      </c>
      <c r="BM9" s="368">
        <v>2850.79</v>
      </c>
      <c r="BN9" s="368">
        <v>2263.9699999999998</v>
      </c>
      <c r="BO9" s="368">
        <v>2664.11</v>
      </c>
      <c r="BP9" s="368">
        <v>1282.74</v>
      </c>
      <c r="BQ9" s="368">
        <v>281.93</v>
      </c>
      <c r="BR9" s="368">
        <v>570.14</v>
      </c>
      <c r="BS9" s="368">
        <v>1134.3399999999999</v>
      </c>
      <c r="BT9" s="368">
        <v>592.66999999999996</v>
      </c>
      <c r="BU9" s="477">
        <v>346.49200000000002</v>
      </c>
      <c r="BV9" s="368">
        <v>1116.8322000000001</v>
      </c>
      <c r="BW9" s="368">
        <v>463.35609999999997</v>
      </c>
      <c r="BX9" s="368">
        <v>705.47849999999994</v>
      </c>
      <c r="BY9" s="368">
        <v>19.976099999999999</v>
      </c>
      <c r="BZ9" s="368">
        <v>151.5147</v>
      </c>
      <c r="CA9" s="368">
        <v>37.667500000000004</v>
      </c>
      <c r="CB9" s="368">
        <v>123.149</v>
      </c>
      <c r="CC9" s="368">
        <v>29.619499999999999</v>
      </c>
      <c r="CD9" s="368">
        <v>5.9295</v>
      </c>
      <c r="CE9" s="368">
        <v>63.332999999999998</v>
      </c>
      <c r="CF9" s="368">
        <v>9.9400000000000002E-2</v>
      </c>
      <c r="CG9" s="368">
        <v>82.546999999999997</v>
      </c>
      <c r="CH9" s="506">
        <f t="shared" ref="CH9:CH26" si="12">+IFERROR(CG9/BU9-1,"-")</f>
        <v>-0.76176361936206316</v>
      </c>
      <c r="CI9" s="310"/>
      <c r="CJ9" s="368"/>
      <c r="CK9" s="374"/>
    </row>
    <row r="10" spans="1:89" s="290" customFormat="1">
      <c r="A10" s="361" t="s">
        <v>78</v>
      </c>
      <c r="B10" s="482">
        <v>359.78699999999998</v>
      </c>
      <c r="C10" s="362">
        <v>310.76800000000003</v>
      </c>
      <c r="D10" s="362">
        <v>394.786</v>
      </c>
      <c r="E10" s="362">
        <v>330.30100000000004</v>
      </c>
      <c r="F10" s="362">
        <v>380.99400000000003</v>
      </c>
      <c r="G10" s="362">
        <v>331.09199999999998</v>
      </c>
      <c r="H10" s="362">
        <v>307.15600000000001</v>
      </c>
      <c r="I10" s="362">
        <v>359.4</v>
      </c>
      <c r="J10" s="362">
        <v>302.97399999999999</v>
      </c>
      <c r="K10" s="362">
        <v>362.38800000000003</v>
      </c>
      <c r="L10" s="362">
        <v>320.62700000000001</v>
      </c>
      <c r="M10" s="362">
        <v>260.41300000000001</v>
      </c>
      <c r="N10" s="365">
        <v>359.63499999999999</v>
      </c>
      <c r="O10" s="362">
        <v>341.64799999999997</v>
      </c>
      <c r="P10" s="362">
        <v>196.71199999999999</v>
      </c>
      <c r="Q10" s="362">
        <v>40.313000000000002</v>
      </c>
      <c r="R10" s="362">
        <v>191.66499999999999</v>
      </c>
      <c r="S10" s="362">
        <v>147.001</v>
      </c>
      <c r="T10" s="362">
        <v>221.92699999999999</v>
      </c>
      <c r="U10" s="362">
        <v>287.51499999999999</v>
      </c>
      <c r="V10" s="362">
        <v>239.52099999999999</v>
      </c>
      <c r="W10" s="362">
        <v>278.75599999999997</v>
      </c>
      <c r="X10" s="362">
        <v>177.13800000000001</v>
      </c>
      <c r="Y10" s="362">
        <v>269.09399999999999</v>
      </c>
      <c r="Z10" s="365">
        <v>241.02100000000002</v>
      </c>
      <c r="AA10" s="368">
        <v>104</v>
      </c>
      <c r="AB10" s="368">
        <v>152.43200000000002</v>
      </c>
      <c r="AC10" s="368">
        <v>48.066000000000003</v>
      </c>
      <c r="AD10" s="368">
        <v>112.08199999999999</v>
      </c>
      <c r="AE10" s="368">
        <v>64.070999999999998</v>
      </c>
      <c r="AF10" s="368">
        <v>201.13900000000001</v>
      </c>
      <c r="AG10" s="368">
        <v>273.42500000000001</v>
      </c>
      <c r="AH10" s="368">
        <v>253.94800000000001</v>
      </c>
      <c r="AI10" s="368">
        <v>258.50099999999998</v>
      </c>
      <c r="AJ10" s="368">
        <v>250.28100000000001</v>
      </c>
      <c r="AK10" s="368">
        <v>249.233</v>
      </c>
      <c r="AL10" s="365">
        <v>108</v>
      </c>
      <c r="AM10" s="368">
        <v>338.428</v>
      </c>
      <c r="AN10" s="368">
        <v>189.447</v>
      </c>
      <c r="AO10" s="368">
        <v>234.048</v>
      </c>
      <c r="AP10" s="368">
        <v>219.32599999999999</v>
      </c>
      <c r="AQ10" s="368">
        <v>315.60400000000004</v>
      </c>
      <c r="AR10" s="368">
        <v>280.28300000000002</v>
      </c>
      <c r="AS10" s="368">
        <v>308.05</v>
      </c>
      <c r="AT10" s="368">
        <v>268.36400000000003</v>
      </c>
      <c r="AU10" s="368">
        <v>289.24099999999999</v>
      </c>
      <c r="AV10" s="368">
        <v>222.864</v>
      </c>
      <c r="AW10" s="368">
        <v>375.45799999999997</v>
      </c>
      <c r="AX10" s="365">
        <v>294.95100000000002</v>
      </c>
      <c r="AY10" s="368">
        <v>311.07099999999997</v>
      </c>
      <c r="AZ10" s="368">
        <v>103.902</v>
      </c>
      <c r="BA10" s="368">
        <v>133.505</v>
      </c>
      <c r="BB10" s="368">
        <v>174.10100000000003</v>
      </c>
      <c r="BC10" s="368">
        <v>246.38399999999999</v>
      </c>
      <c r="BD10" s="368">
        <v>253.63400000000001</v>
      </c>
      <c r="BE10" s="368">
        <v>351.09700000000004</v>
      </c>
      <c r="BF10" s="368">
        <v>348.79599999999999</v>
      </c>
      <c r="BG10" s="368">
        <v>364.82</v>
      </c>
      <c r="BH10" s="368">
        <v>314.43600000000004</v>
      </c>
      <c r="BI10" s="368">
        <v>372.34000000000003</v>
      </c>
      <c r="BJ10" s="476">
        <v>354.1</v>
      </c>
      <c r="BK10" s="368">
        <v>382.05</v>
      </c>
      <c r="BL10" s="368">
        <v>401.87</v>
      </c>
      <c r="BM10" s="368">
        <v>487.32</v>
      </c>
      <c r="BN10" s="368">
        <v>490.44</v>
      </c>
      <c r="BO10" s="368">
        <v>466.55</v>
      </c>
      <c r="BP10" s="368">
        <v>417.07</v>
      </c>
      <c r="BQ10" s="368">
        <v>435.41</v>
      </c>
      <c r="BR10" s="368">
        <v>296.18200000000002</v>
      </c>
      <c r="BS10" s="368">
        <v>342.15</v>
      </c>
      <c r="BT10" s="368">
        <v>290.58999999999997</v>
      </c>
      <c r="BU10" s="477">
        <v>341.935</v>
      </c>
      <c r="BV10" s="368">
        <v>391.06299999999999</v>
      </c>
      <c r="BW10" s="368">
        <v>352.774</v>
      </c>
      <c r="BX10" s="368">
        <v>210.28899999999999</v>
      </c>
      <c r="BY10" s="368">
        <v>212.548</v>
      </c>
      <c r="BZ10" s="368">
        <v>308.46199999999999</v>
      </c>
      <c r="CA10" s="368">
        <v>412.19299999999998</v>
      </c>
      <c r="CB10" s="368">
        <v>300.97900000000004</v>
      </c>
      <c r="CC10" s="368">
        <v>432.29899999999998</v>
      </c>
      <c r="CD10" s="368">
        <v>159.32900000000001</v>
      </c>
      <c r="CE10" s="368">
        <v>223.40899999999999</v>
      </c>
      <c r="CF10" s="368">
        <v>232.14600000000002</v>
      </c>
      <c r="CG10" s="368">
        <v>349.99</v>
      </c>
      <c r="CH10" s="506">
        <f t="shared" si="12"/>
        <v>2.3557108807229499E-2</v>
      </c>
      <c r="CI10" s="310"/>
      <c r="CJ10" s="368"/>
      <c r="CK10" s="374"/>
    </row>
    <row r="11" spans="1:89" s="290" customFormat="1">
      <c r="A11" s="361" t="s">
        <v>67</v>
      </c>
      <c r="B11" s="482">
        <v>602.1160000000001</v>
      </c>
      <c r="C11" s="362">
        <v>1007.228047015084</v>
      </c>
      <c r="D11" s="362">
        <v>352.59599999999995</v>
      </c>
      <c r="E11" s="362">
        <v>519.85900000000004</v>
      </c>
      <c r="F11" s="362">
        <v>1403.9060999999999</v>
      </c>
      <c r="G11" s="362">
        <v>1201.2885999999999</v>
      </c>
      <c r="H11" s="362">
        <v>1334.5044</v>
      </c>
      <c r="I11" s="362">
        <v>683.37300000000005</v>
      </c>
      <c r="J11" s="362">
        <v>692.54150000000004</v>
      </c>
      <c r="K11" s="362">
        <v>1000.8</v>
      </c>
      <c r="L11" s="362">
        <v>1176.2650000000001</v>
      </c>
      <c r="M11" s="362">
        <v>699.24800000000005</v>
      </c>
      <c r="N11" s="365">
        <v>182.76900000000001</v>
      </c>
      <c r="O11" s="362">
        <v>139.55948578257969</v>
      </c>
      <c r="P11" s="362">
        <v>227.46568059137601</v>
      </c>
      <c r="Q11" s="362">
        <v>101.64367641056789</v>
      </c>
      <c r="R11" s="362">
        <v>29.278623854840763</v>
      </c>
      <c r="S11" s="362">
        <v>354.190554527247</v>
      </c>
      <c r="T11" s="362">
        <v>120.58948804186844</v>
      </c>
      <c r="U11" s="362">
        <v>33.106699999999996</v>
      </c>
      <c r="V11" s="362">
        <v>130.457219516176</v>
      </c>
      <c r="W11" s="362">
        <v>42.007066032933295</v>
      </c>
      <c r="X11" s="362">
        <v>95.575580000000002</v>
      </c>
      <c r="Y11" s="362">
        <v>69.430927999999994</v>
      </c>
      <c r="Z11" s="365">
        <v>414.14779017047721</v>
      </c>
      <c r="AA11" s="368">
        <v>304.8582713664951</v>
      </c>
      <c r="AB11" s="368">
        <v>692.35295738137211</v>
      </c>
      <c r="AC11" s="368">
        <v>411.29506999999995</v>
      </c>
      <c r="AD11" s="368">
        <v>307.53226314649351</v>
      </c>
      <c r="AE11" s="368">
        <v>154.89001000000002</v>
      </c>
      <c r="AF11" s="368">
        <v>66.49450147688799</v>
      </c>
      <c r="AG11" s="368">
        <v>14.029468511745401</v>
      </c>
      <c r="AH11" s="368">
        <v>208.67745380360407</v>
      </c>
      <c r="AI11" s="368">
        <v>106.165247820695</v>
      </c>
      <c r="AJ11" s="368">
        <v>421.33580703029139</v>
      </c>
      <c r="AK11" s="368">
        <v>120.318</v>
      </c>
      <c r="AL11" s="365">
        <v>12.957494870211171</v>
      </c>
      <c r="AM11" s="368">
        <v>280.21002207473816</v>
      </c>
      <c r="AN11" s="368">
        <v>188.58597529096517</v>
      </c>
      <c r="AO11" s="368">
        <v>179.12311484175518</v>
      </c>
      <c r="AP11" s="368">
        <v>209.8981112676056</v>
      </c>
      <c r="AQ11" s="368">
        <v>111.48291632985185</v>
      </c>
      <c r="AR11" s="368">
        <v>0</v>
      </c>
      <c r="AS11" s="368">
        <v>597.86936479752001</v>
      </c>
      <c r="AT11" s="368">
        <v>136.685123672434</v>
      </c>
      <c r="AU11" s="368">
        <v>0</v>
      </c>
      <c r="AV11" s="368">
        <v>3.1619999999999999</v>
      </c>
      <c r="AW11" s="368">
        <v>131.62015918508794</v>
      </c>
      <c r="AX11" s="365">
        <v>117.3703844936245</v>
      </c>
      <c r="AY11" s="368">
        <v>218.929605849057</v>
      </c>
      <c r="AZ11" s="368">
        <v>282.37139079186602</v>
      </c>
      <c r="BA11" s="368">
        <v>63.035404719985401</v>
      </c>
      <c r="BB11" s="368">
        <v>13.546500000000002</v>
      </c>
      <c r="BC11" s="368">
        <v>55.36</v>
      </c>
      <c r="BD11" s="368">
        <v>116.51007914139781</v>
      </c>
      <c r="BE11" s="368">
        <v>129.69620242543002</v>
      </c>
      <c r="BF11" s="368">
        <v>49.907000000000004</v>
      </c>
      <c r="BG11" s="368">
        <v>1.5720000000000027</v>
      </c>
      <c r="BH11" s="368">
        <v>377.18312113432393</v>
      </c>
      <c r="BI11" s="368">
        <v>384.824792</v>
      </c>
      <c r="BJ11" s="476">
        <v>175.32</v>
      </c>
      <c r="BK11" s="368">
        <v>329.75</v>
      </c>
      <c r="BL11" s="368">
        <v>72.540000000000006</v>
      </c>
      <c r="BM11" s="368">
        <v>45.24</v>
      </c>
      <c r="BN11" s="368">
        <v>47.13</v>
      </c>
      <c r="BO11" s="368">
        <v>0</v>
      </c>
      <c r="BP11" s="368">
        <v>71.92</v>
      </c>
      <c r="BQ11" s="368">
        <v>0.58599999999999997</v>
      </c>
      <c r="BR11" s="368">
        <v>22.459</v>
      </c>
      <c r="BS11" s="368">
        <v>111.94</v>
      </c>
      <c r="BT11" s="368">
        <v>14.25</v>
      </c>
      <c r="BU11" s="477">
        <v>223.18799999999999</v>
      </c>
      <c r="BV11" s="368">
        <v>413.03972999999996</v>
      </c>
      <c r="BW11" s="368">
        <v>425.54468479897275</v>
      </c>
      <c r="BX11" s="368">
        <v>669.6357315081467</v>
      </c>
      <c r="BY11" s="368">
        <v>188.70085999999998</v>
      </c>
      <c r="BZ11" s="368">
        <v>171.7667788483725</v>
      </c>
      <c r="CA11" s="368">
        <v>300.668962006556</v>
      </c>
      <c r="CB11" s="368">
        <v>372.59571039055839</v>
      </c>
      <c r="CC11" s="368">
        <v>570.35071000000005</v>
      </c>
      <c r="CD11" s="368">
        <v>211.149571954317</v>
      </c>
      <c r="CE11" s="368">
        <v>362.18519475799121</v>
      </c>
      <c r="CF11" s="368">
        <v>630.07580739438515</v>
      </c>
      <c r="CG11" s="368">
        <v>494.98654395976803</v>
      </c>
      <c r="CH11" s="506">
        <f t="shared" si="12"/>
        <v>1.2178008851719988</v>
      </c>
      <c r="CI11" s="310"/>
      <c r="CJ11" s="368"/>
      <c r="CK11" s="374"/>
    </row>
    <row r="12" spans="1:89" s="290" customFormat="1">
      <c r="A12" s="361" t="s">
        <v>68</v>
      </c>
      <c r="B12" s="483">
        <v>1065.3456699999999</v>
      </c>
      <c r="C12" s="362">
        <v>980.57550000000003</v>
      </c>
      <c r="D12" s="362">
        <v>543.67729999999995</v>
      </c>
      <c r="E12" s="362">
        <v>1974.412</v>
      </c>
      <c r="F12" s="362">
        <v>978.0711</v>
      </c>
      <c r="G12" s="362">
        <v>812.7595</v>
      </c>
      <c r="H12" s="362">
        <v>625.11450000000002</v>
      </c>
      <c r="I12" s="362">
        <v>163.785</v>
      </c>
      <c r="J12" s="362">
        <v>103.9665</v>
      </c>
      <c r="K12" s="362">
        <v>350.69499999999999</v>
      </c>
      <c r="L12" s="362">
        <v>1162.0854999999999</v>
      </c>
      <c r="M12" s="362">
        <v>1298.3664999999999</v>
      </c>
      <c r="N12" s="365">
        <v>27.125</v>
      </c>
      <c r="O12" s="362">
        <v>28.109414921090391</v>
      </c>
      <c r="P12" s="362">
        <v>32.816470000000002</v>
      </c>
      <c r="Q12" s="362">
        <v>20.883459999999989</v>
      </c>
      <c r="R12" s="362">
        <v>427.48000000000008</v>
      </c>
      <c r="S12" s="362">
        <v>81.877199999999988</v>
      </c>
      <c r="T12" s="362">
        <v>50.077500000000001</v>
      </c>
      <c r="U12" s="362">
        <v>0</v>
      </c>
      <c r="V12" s="362">
        <v>0</v>
      </c>
      <c r="W12" s="362">
        <v>0</v>
      </c>
      <c r="X12" s="362">
        <v>179.61726999999999</v>
      </c>
      <c r="Y12" s="362">
        <v>106.68929656862437</v>
      </c>
      <c r="Z12" s="365">
        <v>404.97160000000002</v>
      </c>
      <c r="AA12" s="368">
        <v>646.42540000000008</v>
      </c>
      <c r="AB12" s="368">
        <v>1269.0799400000001</v>
      </c>
      <c r="AC12" s="368">
        <v>307.04944</v>
      </c>
      <c r="AD12" s="368">
        <v>484.55374999999998</v>
      </c>
      <c r="AE12" s="368">
        <v>456.79484000000002</v>
      </c>
      <c r="AF12" s="368">
        <v>2.71</v>
      </c>
      <c r="AG12" s="368">
        <v>0</v>
      </c>
      <c r="AH12" s="368">
        <v>525.17640000000006</v>
      </c>
      <c r="AI12" s="368">
        <v>401.88</v>
      </c>
      <c r="AJ12" s="368">
        <v>46.238600000000019</v>
      </c>
      <c r="AK12" s="368">
        <v>221.14500000000001</v>
      </c>
      <c r="AL12" s="365">
        <v>478.79572074481803</v>
      </c>
      <c r="AM12" s="368">
        <v>187.01600000000002</v>
      </c>
      <c r="AN12" s="368">
        <v>107.486</v>
      </c>
      <c r="AO12" s="368">
        <v>126.07426143880706</v>
      </c>
      <c r="AP12" s="368">
        <v>136.54919999999998</v>
      </c>
      <c r="AQ12" s="368">
        <v>64.171200000000056</v>
      </c>
      <c r="AR12" s="368">
        <v>264.76400000000001</v>
      </c>
      <c r="AS12" s="368">
        <v>763.28599999999994</v>
      </c>
      <c r="AT12" s="368">
        <v>209.44500000000002</v>
      </c>
      <c r="AU12" s="368">
        <v>0</v>
      </c>
      <c r="AV12" s="368">
        <v>313.24700000000001</v>
      </c>
      <c r="AW12" s="368">
        <v>369.31099999999998</v>
      </c>
      <c r="AX12" s="365">
        <v>890.69200000000001</v>
      </c>
      <c r="AY12" s="368">
        <v>0</v>
      </c>
      <c r="AZ12" s="368">
        <v>2814.7200000000003</v>
      </c>
      <c r="BA12" s="368">
        <v>1009.576</v>
      </c>
      <c r="BB12" s="368">
        <v>245.12299999999999</v>
      </c>
      <c r="BC12" s="368">
        <v>202.40700000000001</v>
      </c>
      <c r="BD12" s="368">
        <v>175.3854</v>
      </c>
      <c r="BE12" s="368">
        <v>121.59200000000001</v>
      </c>
      <c r="BF12" s="368">
        <v>1.9999999999953388E-3</v>
      </c>
      <c r="BG12" s="368">
        <v>0</v>
      </c>
      <c r="BH12" s="368">
        <v>1118.4464999999998</v>
      </c>
      <c r="BI12" s="368">
        <v>497.26099999999997</v>
      </c>
      <c r="BJ12" s="476">
        <v>728.84</v>
      </c>
      <c r="BK12" s="368">
        <v>2263.02</v>
      </c>
      <c r="BL12" s="368">
        <v>2548.7600000000002</v>
      </c>
      <c r="BM12" s="368">
        <v>1420.87</v>
      </c>
      <c r="BN12" s="368">
        <v>311.18</v>
      </c>
      <c r="BO12" s="368">
        <v>273.98</v>
      </c>
      <c r="BP12" s="368">
        <v>0</v>
      </c>
      <c r="BQ12" s="368">
        <v>0</v>
      </c>
      <c r="BR12" s="368">
        <v>276.791</v>
      </c>
      <c r="BS12" s="368">
        <v>0</v>
      </c>
      <c r="BT12" s="368">
        <v>0.74</v>
      </c>
      <c r="BU12" s="477">
        <v>403.74299999999999</v>
      </c>
      <c r="BV12" s="368">
        <v>1683.0650000000003</v>
      </c>
      <c r="BW12" s="368">
        <v>737.15099999999995</v>
      </c>
      <c r="BX12" s="368">
        <v>484.31799999999998</v>
      </c>
      <c r="BY12" s="368">
        <v>1115.8513300000002</v>
      </c>
      <c r="BZ12" s="368">
        <v>137.46299999999999</v>
      </c>
      <c r="CA12" s="368">
        <v>194.70599999999999</v>
      </c>
      <c r="CB12" s="368">
        <v>157.94499999999999</v>
      </c>
      <c r="CC12" s="368">
        <v>595.34199999999998</v>
      </c>
      <c r="CD12" s="368">
        <v>0</v>
      </c>
      <c r="CE12" s="368">
        <v>0</v>
      </c>
      <c r="CF12" s="368">
        <v>1369.9479999999999</v>
      </c>
      <c r="CG12" s="368">
        <v>741.36300000000006</v>
      </c>
      <c r="CH12" s="506">
        <f t="shared" si="12"/>
        <v>0.83622502433478729</v>
      </c>
      <c r="CI12" s="310"/>
      <c r="CJ12" s="368"/>
      <c r="CK12" s="374"/>
    </row>
    <row r="13" spans="1:89" s="290" customFormat="1">
      <c r="A13" s="361" t="s">
        <v>69</v>
      </c>
      <c r="B13" s="483">
        <v>123.46300000000001</v>
      </c>
      <c r="C13" s="362">
        <v>406.32600000000002</v>
      </c>
      <c r="D13" s="362">
        <v>276.89200000000005</v>
      </c>
      <c r="E13" s="362">
        <v>203.87099999999998</v>
      </c>
      <c r="F13" s="362">
        <v>459.0025</v>
      </c>
      <c r="G13" s="362">
        <v>0</v>
      </c>
      <c r="H13" s="362">
        <v>0.53500000000000003</v>
      </c>
      <c r="I13" s="362">
        <v>0</v>
      </c>
      <c r="J13" s="362">
        <v>0</v>
      </c>
      <c r="K13" s="362">
        <v>149.70399999999998</v>
      </c>
      <c r="L13" s="362">
        <v>486.39099999999996</v>
      </c>
      <c r="M13" s="362">
        <v>665.19999999999993</v>
      </c>
      <c r="N13" s="365">
        <v>578.75699999999995</v>
      </c>
      <c r="O13" s="362">
        <v>617.00126</v>
      </c>
      <c r="P13" s="362">
        <v>615.84410000000003</v>
      </c>
      <c r="Q13" s="362">
        <v>0</v>
      </c>
      <c r="R13" s="362">
        <v>49.327500000000001</v>
      </c>
      <c r="S13" s="362">
        <v>8.6229999999999993</v>
      </c>
      <c r="T13" s="362">
        <v>52.08</v>
      </c>
      <c r="U13" s="362">
        <v>133.523</v>
      </c>
      <c r="V13" s="362">
        <v>281.09120000000001</v>
      </c>
      <c r="W13" s="362">
        <v>864.24409297780926</v>
      </c>
      <c r="X13" s="362">
        <v>52.251999999999995</v>
      </c>
      <c r="Y13" s="362">
        <v>1299.8732</v>
      </c>
      <c r="Z13" s="365">
        <v>682.99470000000008</v>
      </c>
      <c r="AA13" s="368">
        <v>1469.1785746669009</v>
      </c>
      <c r="AB13" s="368">
        <v>542.26239600000008</v>
      </c>
      <c r="AC13" s="368">
        <v>81.254599999999996</v>
      </c>
      <c r="AD13" s="368">
        <v>20.4529</v>
      </c>
      <c r="AE13" s="368">
        <v>0.59</v>
      </c>
      <c r="AF13" s="368">
        <v>0</v>
      </c>
      <c r="AG13" s="368">
        <v>0</v>
      </c>
      <c r="AH13" s="368">
        <v>0</v>
      </c>
      <c r="AI13" s="368">
        <v>163.7056</v>
      </c>
      <c r="AJ13" s="368">
        <v>308.22640000000001</v>
      </c>
      <c r="AK13" s="368">
        <v>72.266300000000001</v>
      </c>
      <c r="AL13" s="365">
        <v>787.36288808199458</v>
      </c>
      <c r="AM13" s="368">
        <v>1887.4202</v>
      </c>
      <c r="AN13" s="368">
        <v>163.99769999999998</v>
      </c>
      <c r="AO13" s="368">
        <v>955.18380000000025</v>
      </c>
      <c r="AP13" s="368">
        <v>170.0729</v>
      </c>
      <c r="AQ13" s="368">
        <v>122.68350507444411</v>
      </c>
      <c r="AR13" s="368">
        <v>115.63570000000001</v>
      </c>
      <c r="AS13" s="134">
        <v>0</v>
      </c>
      <c r="AT13" s="134">
        <v>0</v>
      </c>
      <c r="AU13" s="368">
        <v>4345.4504449999995</v>
      </c>
      <c r="AV13" s="368">
        <v>180.82740000000001</v>
      </c>
      <c r="AW13" s="368">
        <v>378.53440000000001</v>
      </c>
      <c r="AX13" s="365">
        <v>429.61320000000001</v>
      </c>
      <c r="AY13" s="368">
        <v>544.17510000000004</v>
      </c>
      <c r="AZ13" s="368">
        <v>1719.2638999999999</v>
      </c>
      <c r="BA13" s="368">
        <v>771.90560000000005</v>
      </c>
      <c r="BB13" s="368">
        <v>324.13279899999992</v>
      </c>
      <c r="BC13" s="368">
        <v>206.9265939998169</v>
      </c>
      <c r="BD13" s="368">
        <v>257.30943200000002</v>
      </c>
      <c r="BE13" s="368">
        <v>215.18097799999998</v>
      </c>
      <c r="BF13" s="368">
        <v>771.6725673025793</v>
      </c>
      <c r="BG13" s="368">
        <v>1863.485100000001</v>
      </c>
      <c r="BH13" s="368">
        <v>1965.4837759999996</v>
      </c>
      <c r="BI13" s="368">
        <v>4174.3591477868358</v>
      </c>
      <c r="BJ13" s="476">
        <v>8151.56</v>
      </c>
      <c r="BK13" s="368">
        <v>1284.9000000000001</v>
      </c>
      <c r="BL13" s="368">
        <v>874.39</v>
      </c>
      <c r="BM13" s="368">
        <v>1178.0999999999999</v>
      </c>
      <c r="BN13" s="368">
        <v>2332.0100000000002</v>
      </c>
      <c r="BO13" s="368">
        <v>392.72</v>
      </c>
      <c r="BP13" s="368">
        <v>262.36</v>
      </c>
      <c r="BQ13" s="368">
        <v>173.21</v>
      </c>
      <c r="BR13" s="368">
        <v>311.726</v>
      </c>
      <c r="BS13" s="368">
        <v>347.23</v>
      </c>
      <c r="BT13" s="368">
        <v>0</v>
      </c>
      <c r="BU13" s="477">
        <v>1863.577</v>
      </c>
      <c r="BV13" s="368">
        <v>3185.6241</v>
      </c>
      <c r="BW13" s="368">
        <v>1294.3987336761552</v>
      </c>
      <c r="BX13" s="368">
        <v>986.55495575045438</v>
      </c>
      <c r="BY13" s="368">
        <v>484.92299999999943</v>
      </c>
      <c r="BZ13" s="368">
        <v>32.113300000000002</v>
      </c>
      <c r="CA13" s="368">
        <v>0</v>
      </c>
      <c r="CB13" s="368">
        <v>117.97489999999999</v>
      </c>
      <c r="CC13" s="368">
        <v>179.37342813999993</v>
      </c>
      <c r="CD13" s="368">
        <v>842.72834403159663</v>
      </c>
      <c r="CE13" s="368">
        <v>745.37749999999994</v>
      </c>
      <c r="CF13" s="368">
        <v>223.226</v>
      </c>
      <c r="CG13" s="368">
        <v>3428.4927000000002</v>
      </c>
      <c r="CH13" s="506">
        <f t="shared" si="12"/>
        <v>0.83973761212979148</v>
      </c>
      <c r="CI13" s="310"/>
      <c r="CJ13" s="368"/>
      <c r="CK13" s="374"/>
    </row>
    <row r="14" spans="1:89" s="360" customFormat="1">
      <c r="A14" s="361" t="s">
        <v>70</v>
      </c>
      <c r="B14" s="484">
        <v>7081.146999999999</v>
      </c>
      <c r="C14" s="363">
        <v>8750.1660000000011</v>
      </c>
      <c r="D14" s="363">
        <v>3593.8379999999997</v>
      </c>
      <c r="E14" s="363">
        <v>0</v>
      </c>
      <c r="F14" s="363">
        <v>0</v>
      </c>
      <c r="G14" s="363">
        <v>0</v>
      </c>
      <c r="H14" s="363">
        <v>181.85599999999999</v>
      </c>
      <c r="I14" s="363">
        <v>0</v>
      </c>
      <c r="J14" s="363">
        <v>0</v>
      </c>
      <c r="K14" s="363">
        <v>422.55799999999999</v>
      </c>
      <c r="L14" s="363">
        <v>0</v>
      </c>
      <c r="M14" s="363">
        <v>0</v>
      </c>
      <c r="N14" s="133">
        <v>9144.7649999999994</v>
      </c>
      <c r="O14" s="363">
        <v>16693.087015330064</v>
      </c>
      <c r="P14" s="363">
        <v>634.58271034854886</v>
      </c>
      <c r="Q14" s="363">
        <v>117.15800000000002</v>
      </c>
      <c r="R14" s="363">
        <v>6.8000000000000005E-2</v>
      </c>
      <c r="S14" s="363">
        <v>0</v>
      </c>
      <c r="T14" s="363">
        <v>0</v>
      </c>
      <c r="U14" s="363">
        <v>0</v>
      </c>
      <c r="V14" s="363">
        <v>4637.8838881975007</v>
      </c>
      <c r="W14" s="363">
        <v>5162.0126095278902</v>
      </c>
      <c r="X14" s="363">
        <v>80.105500000000006</v>
      </c>
      <c r="Y14" s="363">
        <v>261.63350000000003</v>
      </c>
      <c r="Z14" s="133">
        <v>1537.7191133538697</v>
      </c>
      <c r="AA14" s="368">
        <v>13169.981465130419</v>
      </c>
      <c r="AB14" s="368">
        <v>11059.321147087398</v>
      </c>
      <c r="AC14" s="368">
        <v>1.7885</v>
      </c>
      <c r="AD14" s="134">
        <v>0</v>
      </c>
      <c r="AE14" s="134">
        <v>0</v>
      </c>
      <c r="AF14" s="134">
        <v>0</v>
      </c>
      <c r="AG14" s="134">
        <v>0</v>
      </c>
      <c r="AH14" s="134">
        <v>36.790500000000002</v>
      </c>
      <c r="AI14" s="134">
        <v>0</v>
      </c>
      <c r="AJ14" s="134">
        <v>1050.4909</v>
      </c>
      <c r="AK14" s="134">
        <v>926.52359999999987</v>
      </c>
      <c r="AL14" s="365">
        <v>6604.4523444796041</v>
      </c>
      <c r="AM14" s="134">
        <v>1384.6399000000001</v>
      </c>
      <c r="AN14" s="134">
        <v>2011.1708000000001</v>
      </c>
      <c r="AO14" s="134">
        <v>1371.8700000000001</v>
      </c>
      <c r="AP14" s="368">
        <v>2183.92499</v>
      </c>
      <c r="AQ14" s="368">
        <v>592.60267893479852</v>
      </c>
      <c r="AR14" s="368">
        <v>0</v>
      </c>
      <c r="AS14" s="134">
        <v>0</v>
      </c>
      <c r="AT14" s="134">
        <v>0</v>
      </c>
      <c r="AU14" s="368">
        <v>0</v>
      </c>
      <c r="AV14" s="368">
        <v>1948.2021</v>
      </c>
      <c r="AW14" s="368">
        <v>619.87599999999998</v>
      </c>
      <c r="AX14" s="365">
        <v>1040.9114499999998</v>
      </c>
      <c r="AY14" s="134">
        <v>9474.4221041144192</v>
      </c>
      <c r="AZ14" s="134">
        <v>12704.804930974813</v>
      </c>
      <c r="BA14" s="134">
        <v>1328.1631000000007</v>
      </c>
      <c r="BB14" s="134">
        <v>0</v>
      </c>
      <c r="BC14" s="134">
        <v>3238.5359527671144</v>
      </c>
      <c r="BD14" s="134">
        <v>3695.9182510816513</v>
      </c>
      <c r="BE14" s="134">
        <v>41.751599999999996</v>
      </c>
      <c r="BF14" s="134">
        <v>0.24099999999999999</v>
      </c>
      <c r="BG14" s="134">
        <v>0</v>
      </c>
      <c r="BH14" s="134">
        <v>0</v>
      </c>
      <c r="BI14" s="134">
        <v>318.33260496106828</v>
      </c>
      <c r="BJ14" s="476">
        <v>19318.43</v>
      </c>
      <c r="BK14" s="368">
        <v>0</v>
      </c>
      <c r="BL14" s="368">
        <v>0</v>
      </c>
      <c r="BM14" s="368">
        <v>0</v>
      </c>
      <c r="BN14" s="368">
        <v>1113.6400000000001</v>
      </c>
      <c r="BO14" s="368">
        <v>209.36</v>
      </c>
      <c r="BP14" s="368">
        <v>1911</v>
      </c>
      <c r="BQ14" s="368">
        <v>520.97</v>
      </c>
      <c r="BR14" s="368">
        <v>839.12400000000002</v>
      </c>
      <c r="BS14" s="368">
        <v>56.5</v>
      </c>
      <c r="BT14" s="368">
        <v>0</v>
      </c>
      <c r="BU14" s="478">
        <v>7.1999999999999995E-2</v>
      </c>
      <c r="BV14" s="368">
        <v>1404.9256999999998</v>
      </c>
      <c r="BW14" s="368">
        <v>8632.6065812865272</v>
      </c>
      <c r="BX14" s="368">
        <v>1699.7480340502711</v>
      </c>
      <c r="BY14" s="368">
        <v>25.125</v>
      </c>
      <c r="BZ14" s="368">
        <v>0</v>
      </c>
      <c r="CA14" s="368">
        <v>419.11770000000001</v>
      </c>
      <c r="CB14" s="368">
        <v>91.144099999999995</v>
      </c>
      <c r="CC14" s="368">
        <v>835.12214214324376</v>
      </c>
      <c r="CD14" s="368">
        <v>12.810595989413514</v>
      </c>
      <c r="CE14" s="368">
        <v>0</v>
      </c>
      <c r="CF14" s="368">
        <v>0</v>
      </c>
      <c r="CG14" s="368">
        <v>0</v>
      </c>
      <c r="CH14" s="506">
        <f t="shared" si="12"/>
        <v>-1</v>
      </c>
      <c r="CI14" s="310"/>
      <c r="CJ14" s="368"/>
      <c r="CK14" s="374"/>
    </row>
    <row r="15" spans="1:89" s="360" customFormat="1">
      <c r="A15" s="361" t="s">
        <v>283</v>
      </c>
      <c r="B15" s="484">
        <v>0</v>
      </c>
      <c r="C15" s="363">
        <v>0</v>
      </c>
      <c r="D15" s="363">
        <v>0</v>
      </c>
      <c r="E15" s="363">
        <v>0</v>
      </c>
      <c r="F15" s="363">
        <v>0</v>
      </c>
      <c r="G15" s="363">
        <v>0</v>
      </c>
      <c r="H15" s="363">
        <v>0</v>
      </c>
      <c r="I15" s="363">
        <v>0</v>
      </c>
      <c r="J15" s="363">
        <v>0</v>
      </c>
      <c r="K15" s="363">
        <v>0</v>
      </c>
      <c r="L15" s="363">
        <v>0</v>
      </c>
      <c r="M15" s="363">
        <v>0</v>
      </c>
      <c r="N15" s="484">
        <v>0</v>
      </c>
      <c r="O15" s="363">
        <v>0</v>
      </c>
      <c r="P15" s="363">
        <v>0</v>
      </c>
      <c r="Q15" s="363">
        <v>0</v>
      </c>
      <c r="R15" s="363">
        <v>0</v>
      </c>
      <c r="S15" s="363">
        <v>0</v>
      </c>
      <c r="T15" s="363">
        <v>0</v>
      </c>
      <c r="U15" s="363">
        <v>0</v>
      </c>
      <c r="V15" s="363">
        <v>0</v>
      </c>
      <c r="W15" s="363">
        <v>0</v>
      </c>
      <c r="X15" s="363">
        <v>0</v>
      </c>
      <c r="Y15" s="363">
        <v>0</v>
      </c>
      <c r="Z15" s="484">
        <v>0</v>
      </c>
      <c r="AA15" s="363">
        <v>0</v>
      </c>
      <c r="AB15" s="363">
        <v>0</v>
      </c>
      <c r="AC15" s="363">
        <v>0</v>
      </c>
      <c r="AD15" s="363">
        <v>0</v>
      </c>
      <c r="AE15" s="363">
        <v>0</v>
      </c>
      <c r="AF15" s="363">
        <v>0</v>
      </c>
      <c r="AG15" s="363">
        <v>0</v>
      </c>
      <c r="AH15" s="363">
        <v>0</v>
      </c>
      <c r="AI15" s="363">
        <v>0</v>
      </c>
      <c r="AJ15" s="363">
        <v>0</v>
      </c>
      <c r="AK15" s="363">
        <v>0</v>
      </c>
      <c r="AL15" s="484">
        <v>0</v>
      </c>
      <c r="AM15" s="363">
        <v>0</v>
      </c>
      <c r="AN15" s="363">
        <v>0</v>
      </c>
      <c r="AO15" s="363">
        <v>0</v>
      </c>
      <c r="AP15" s="363">
        <v>0</v>
      </c>
      <c r="AQ15" s="363">
        <v>0</v>
      </c>
      <c r="AR15" s="363">
        <v>0</v>
      </c>
      <c r="AS15" s="363">
        <v>0</v>
      </c>
      <c r="AT15" s="363">
        <v>0</v>
      </c>
      <c r="AU15" s="363">
        <v>0</v>
      </c>
      <c r="AV15" s="363">
        <v>0</v>
      </c>
      <c r="AW15" s="363">
        <v>0</v>
      </c>
      <c r="AX15" s="484">
        <v>0</v>
      </c>
      <c r="AY15" s="363">
        <v>0</v>
      </c>
      <c r="AZ15" s="363">
        <v>0</v>
      </c>
      <c r="BA15" s="363">
        <v>0</v>
      </c>
      <c r="BB15" s="363">
        <v>0</v>
      </c>
      <c r="BC15" s="363">
        <v>0</v>
      </c>
      <c r="BD15" s="363">
        <v>0</v>
      </c>
      <c r="BE15" s="363">
        <v>0</v>
      </c>
      <c r="BF15" s="363">
        <v>0</v>
      </c>
      <c r="BG15" s="363">
        <v>0</v>
      </c>
      <c r="BH15" s="363">
        <v>0</v>
      </c>
      <c r="BI15" s="363">
        <v>0</v>
      </c>
      <c r="BJ15" s="484">
        <v>0</v>
      </c>
      <c r="BK15" s="363">
        <v>0</v>
      </c>
      <c r="BL15" s="363">
        <v>0</v>
      </c>
      <c r="BM15" s="363">
        <v>0</v>
      </c>
      <c r="BN15" s="363">
        <v>0</v>
      </c>
      <c r="BO15" s="363">
        <v>0</v>
      </c>
      <c r="BP15" s="363">
        <v>0</v>
      </c>
      <c r="BQ15" s="363">
        <v>0</v>
      </c>
      <c r="BR15" s="363">
        <v>0</v>
      </c>
      <c r="BS15" s="363">
        <v>0</v>
      </c>
      <c r="BT15" s="363">
        <v>0</v>
      </c>
      <c r="BU15" s="363">
        <v>0</v>
      </c>
      <c r="BV15" s="484">
        <v>18.379000000000001</v>
      </c>
      <c r="BW15" s="363">
        <v>25.566500000000001</v>
      </c>
      <c r="BX15" s="363">
        <v>18.381999999999998</v>
      </c>
      <c r="BY15" s="363">
        <v>23.683500000000002</v>
      </c>
      <c r="BZ15" s="363">
        <v>25.4055</v>
      </c>
      <c r="CA15" s="363">
        <v>25.266000000000002</v>
      </c>
      <c r="CB15" s="363">
        <v>12.086</v>
      </c>
      <c r="CC15" s="363">
        <v>19.684000000000001</v>
      </c>
      <c r="CD15" s="363">
        <v>16.355</v>
      </c>
      <c r="CE15" s="363">
        <v>12.9185</v>
      </c>
      <c r="CF15" s="363">
        <v>0.58199999999999996</v>
      </c>
      <c r="CG15" s="363">
        <v>4.3520000000000003</v>
      </c>
      <c r="CH15" s="506" t="str">
        <f t="shared" si="12"/>
        <v>-</v>
      </c>
      <c r="CI15" s="310"/>
      <c r="CJ15" s="368"/>
      <c r="CK15" s="374"/>
    </row>
    <row r="16" spans="1:89" s="290" customFormat="1">
      <c r="A16" s="361" t="s">
        <v>79</v>
      </c>
      <c r="B16" s="482">
        <v>0.98699999999999999</v>
      </c>
      <c r="C16" s="362">
        <v>0.81</v>
      </c>
      <c r="D16" s="362">
        <v>11.93</v>
      </c>
      <c r="E16" s="362">
        <v>12.129999999999999</v>
      </c>
      <c r="F16" s="362">
        <v>2445.6805999999997</v>
      </c>
      <c r="G16" s="362">
        <v>2219.7983999999997</v>
      </c>
      <c r="H16" s="362">
        <v>748.54565000000002</v>
      </c>
      <c r="I16" s="362">
        <v>54.55415</v>
      </c>
      <c r="J16" s="362">
        <v>41.304000000000002</v>
      </c>
      <c r="K16" s="362">
        <v>145.5652</v>
      </c>
      <c r="L16" s="362">
        <v>22.110050000000001</v>
      </c>
      <c r="M16" s="362">
        <v>0</v>
      </c>
      <c r="N16" s="133">
        <v>33.219000000000001</v>
      </c>
      <c r="O16" s="362">
        <v>70.359499999999997</v>
      </c>
      <c r="P16" s="362">
        <v>35.885999999999996</v>
      </c>
      <c r="Q16" s="362">
        <v>27.561</v>
      </c>
      <c r="R16" s="362">
        <v>177.19900000000001</v>
      </c>
      <c r="S16" s="362">
        <v>212.14943</v>
      </c>
      <c r="T16" s="362">
        <v>113.96826999999999</v>
      </c>
      <c r="U16" s="362">
        <v>0</v>
      </c>
      <c r="V16" s="362">
        <v>0.1</v>
      </c>
      <c r="W16" s="362">
        <v>0.97</v>
      </c>
      <c r="X16" s="362">
        <v>0</v>
      </c>
      <c r="Y16" s="362">
        <v>0</v>
      </c>
      <c r="Z16" s="133">
        <v>0</v>
      </c>
      <c r="AA16" s="134">
        <v>0</v>
      </c>
      <c r="AB16" s="134">
        <v>0</v>
      </c>
      <c r="AC16" s="368">
        <v>4.5640000000000001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4">
        <v>0</v>
      </c>
      <c r="AJ16" s="134">
        <v>0</v>
      </c>
      <c r="AK16" s="134">
        <v>0</v>
      </c>
      <c r="AL16" s="365">
        <v>0</v>
      </c>
      <c r="AM16" s="134">
        <v>1.8160000000000001</v>
      </c>
      <c r="AN16" s="134">
        <v>0</v>
      </c>
      <c r="AO16" s="134">
        <v>0</v>
      </c>
      <c r="AP16" s="134">
        <v>0</v>
      </c>
      <c r="AQ16" s="134">
        <v>0</v>
      </c>
      <c r="AR16" s="134">
        <v>0</v>
      </c>
      <c r="AS16" s="134">
        <v>0</v>
      </c>
      <c r="AT16" s="134">
        <v>0</v>
      </c>
      <c r="AU16" s="134">
        <v>0</v>
      </c>
      <c r="AV16" s="134">
        <v>0</v>
      </c>
      <c r="AW16" s="134">
        <v>0</v>
      </c>
      <c r="AX16" s="365">
        <v>0</v>
      </c>
      <c r="AY16" s="134">
        <v>0</v>
      </c>
      <c r="AZ16" s="134">
        <v>0</v>
      </c>
      <c r="BA16" s="134">
        <v>0</v>
      </c>
      <c r="BB16" s="134">
        <v>0</v>
      </c>
      <c r="BC16" s="134">
        <v>0</v>
      </c>
      <c r="BD16" s="134">
        <v>0</v>
      </c>
      <c r="BE16" s="134">
        <v>0</v>
      </c>
      <c r="BF16" s="134">
        <v>11.144500000000001</v>
      </c>
      <c r="BG16" s="134">
        <v>6.452</v>
      </c>
      <c r="BH16" s="134">
        <v>50.424799999999998</v>
      </c>
      <c r="BI16" s="134">
        <v>221.2526</v>
      </c>
      <c r="BJ16" s="476">
        <v>0</v>
      </c>
      <c r="BK16" s="368">
        <v>0</v>
      </c>
      <c r="BL16" s="368">
        <v>0</v>
      </c>
      <c r="BM16" s="368">
        <v>0</v>
      </c>
      <c r="BN16" s="368">
        <v>3.22</v>
      </c>
      <c r="BO16" s="368">
        <v>38.43</v>
      </c>
      <c r="BP16" s="368">
        <v>35.020000000000003</v>
      </c>
      <c r="BQ16" s="368">
        <v>63.06</v>
      </c>
      <c r="BR16" s="368">
        <v>50.106000000000002</v>
      </c>
      <c r="BS16" s="368">
        <v>28.21</v>
      </c>
      <c r="BT16" s="368">
        <v>1.1499999999999999</v>
      </c>
      <c r="BU16" s="478">
        <v>0</v>
      </c>
      <c r="BV16" s="368">
        <v>0</v>
      </c>
      <c r="BW16" s="368">
        <v>0</v>
      </c>
      <c r="BX16" s="368">
        <v>0</v>
      </c>
      <c r="BY16" s="368">
        <v>0</v>
      </c>
      <c r="BZ16" s="368">
        <v>0</v>
      </c>
      <c r="CA16" s="368">
        <v>0</v>
      </c>
      <c r="CB16" s="368">
        <v>0</v>
      </c>
      <c r="CC16" s="368">
        <v>0</v>
      </c>
      <c r="CD16" s="368">
        <v>0</v>
      </c>
      <c r="CE16" s="368">
        <v>0</v>
      </c>
      <c r="CF16" s="368">
        <v>0</v>
      </c>
      <c r="CG16" s="368">
        <v>0</v>
      </c>
      <c r="CH16" s="506" t="str">
        <f t="shared" si="12"/>
        <v>-</v>
      </c>
      <c r="CI16" s="310"/>
      <c r="CJ16" s="368"/>
      <c r="CK16" s="374"/>
    </row>
    <row r="17" spans="1:89" s="290" customFormat="1">
      <c r="A17" s="361" t="s">
        <v>80</v>
      </c>
      <c r="B17" s="482">
        <v>5429.202968518518</v>
      </c>
      <c r="C17" s="362">
        <v>3099.4628299999999</v>
      </c>
      <c r="D17" s="362">
        <v>1778.6087268899112</v>
      </c>
      <c r="E17" s="362">
        <v>1695.0484577684888</v>
      </c>
      <c r="F17" s="362">
        <v>4173.246903621889</v>
      </c>
      <c r="G17" s="362">
        <v>1155.3658585852756</v>
      </c>
      <c r="H17" s="362">
        <v>7509.9124759848</v>
      </c>
      <c r="I17" s="362">
        <v>5506.0299049869573</v>
      </c>
      <c r="J17" s="362">
        <v>6653.9397156409768</v>
      </c>
      <c r="K17" s="362">
        <v>8505.5713026882659</v>
      </c>
      <c r="L17" s="362">
        <v>5579.0717044444455</v>
      </c>
      <c r="M17" s="362">
        <v>2027.4023933333333</v>
      </c>
      <c r="N17" s="365">
        <v>4698.4436387721971</v>
      </c>
      <c r="O17" s="362">
        <v>3907.3181647058818</v>
      </c>
      <c r="P17" s="362">
        <v>2387.4009788235294</v>
      </c>
      <c r="Q17" s="362">
        <v>563.20078778823529</v>
      </c>
      <c r="R17" s="362">
        <v>771.0435403058824</v>
      </c>
      <c r="S17" s="362">
        <v>943.01926109803946</v>
      </c>
      <c r="T17" s="362">
        <v>1220.049235469281</v>
      </c>
      <c r="U17" s="362">
        <v>6099.2198399999997</v>
      </c>
      <c r="V17" s="362">
        <v>7206.8701856627458</v>
      </c>
      <c r="W17" s="362">
        <v>7532.3076296366007</v>
      </c>
      <c r="X17" s="362">
        <v>7861.833883088535</v>
      </c>
      <c r="Y17" s="362">
        <v>4373.0149601621024</v>
      </c>
      <c r="Z17" s="365">
        <v>4161.0505513371045</v>
      </c>
      <c r="AA17" s="368">
        <v>7491.9924052383476</v>
      </c>
      <c r="AB17" s="368">
        <v>6553.6961578319069</v>
      </c>
      <c r="AC17" s="368">
        <v>5423.4808083180351</v>
      </c>
      <c r="AD17" s="368">
        <v>3846.0177048779965</v>
      </c>
      <c r="AE17" s="368">
        <v>3775.5545053851356</v>
      </c>
      <c r="AF17" s="368">
        <v>2206.1359239391131</v>
      </c>
      <c r="AG17" s="368">
        <v>3784.3409913951996</v>
      </c>
      <c r="AH17" s="368">
        <v>4488.2584241512668</v>
      </c>
      <c r="AI17" s="368">
        <v>4470.9835455024113</v>
      </c>
      <c r="AJ17" s="368">
        <v>4787.6268784407494</v>
      </c>
      <c r="AK17" s="368">
        <v>3080.6912917337108</v>
      </c>
      <c r="AL17" s="365">
        <v>3791.5291751672453</v>
      </c>
      <c r="AM17" s="368">
        <v>4042.4023490997356</v>
      </c>
      <c r="AN17" s="368">
        <v>2846.9185489051879</v>
      </c>
      <c r="AO17" s="368">
        <v>1215.1087655335928</v>
      </c>
      <c r="AP17" s="368">
        <v>1710.7323036000003</v>
      </c>
      <c r="AQ17" s="368">
        <v>1468.9528312000002</v>
      </c>
      <c r="AR17" s="368">
        <v>1420.2141247182885</v>
      </c>
      <c r="AS17" s="368">
        <v>803.89047200000005</v>
      </c>
      <c r="AT17" s="368">
        <v>2262.1261592172968</v>
      </c>
      <c r="AU17" s="368">
        <v>1924.4551200108717</v>
      </c>
      <c r="AV17" s="368">
        <v>2117.053473455348</v>
      </c>
      <c r="AW17" s="368">
        <v>2525.8833378919148</v>
      </c>
      <c r="AX17" s="365">
        <v>1014.7578518518519</v>
      </c>
      <c r="AY17" s="368">
        <v>2289.2313481481478</v>
      </c>
      <c r="AZ17" s="368">
        <v>1900.7428407407415</v>
      </c>
      <c r="BA17" s="368">
        <v>614.92981481481502</v>
      </c>
      <c r="BB17" s="368">
        <v>425.58227777777779</v>
      </c>
      <c r="BC17" s="368">
        <v>293.21388888888885</v>
      </c>
      <c r="BD17" s="368">
        <v>558.55370370370383</v>
      </c>
      <c r="BE17" s="368">
        <v>1198.711666666667</v>
      </c>
      <c r="BF17" s="368">
        <v>645.29222222222222</v>
      </c>
      <c r="BG17" s="368">
        <v>2867.188333333333</v>
      </c>
      <c r="BH17" s="368">
        <v>1771.3724074074075</v>
      </c>
      <c r="BI17" s="368">
        <v>1678.2647777777779</v>
      </c>
      <c r="BJ17" s="476">
        <v>1937.27</v>
      </c>
      <c r="BK17" s="368">
        <v>2171.13</v>
      </c>
      <c r="BL17" s="368">
        <v>810.73</v>
      </c>
      <c r="BM17" s="368">
        <v>1782.22</v>
      </c>
      <c r="BN17" s="368">
        <v>1711.9</v>
      </c>
      <c r="BO17" s="368">
        <v>4150.62</v>
      </c>
      <c r="BP17" s="368">
        <v>2035.75</v>
      </c>
      <c r="BQ17" s="368">
        <v>3160.77</v>
      </c>
      <c r="BR17" s="368">
        <v>6054.3580000000002</v>
      </c>
      <c r="BS17" s="368">
        <v>7220.64</v>
      </c>
      <c r="BT17" s="368">
        <v>7803.63</v>
      </c>
      <c r="BU17" s="477">
        <v>3684.8130000000001</v>
      </c>
      <c r="BV17" s="368">
        <v>3611.4991902334036</v>
      </c>
      <c r="BW17" s="368">
        <v>3708.3598518518525</v>
      </c>
      <c r="BX17" s="368">
        <v>1735.0340703703703</v>
      </c>
      <c r="BY17" s="368">
        <v>1095.2680518518514</v>
      </c>
      <c r="BZ17" s="368">
        <v>1378.7383851851851</v>
      </c>
      <c r="CA17" s="368">
        <v>694.83809999999994</v>
      </c>
      <c r="CB17" s="368">
        <v>710.33457037037078</v>
      </c>
      <c r="CC17" s="368">
        <v>2174.9075133037036</v>
      </c>
      <c r="CD17" s="368">
        <v>3128.935481481481</v>
      </c>
      <c r="CE17" s="368">
        <v>6498.7369404098154</v>
      </c>
      <c r="CF17" s="368">
        <v>6952.6829348148094</v>
      </c>
      <c r="CG17" s="368">
        <v>5573.7949533333322</v>
      </c>
      <c r="CH17" s="506">
        <f t="shared" si="12"/>
        <v>0.51263984178663402</v>
      </c>
      <c r="CI17" s="310"/>
      <c r="CJ17" s="368"/>
      <c r="CK17" s="374"/>
    </row>
    <row r="18" spans="1:89" s="290" customFormat="1">
      <c r="A18" s="361" t="s">
        <v>71</v>
      </c>
      <c r="B18" s="482">
        <v>10794.528699999999</v>
      </c>
      <c r="C18" s="362">
        <v>42124.328499999996</v>
      </c>
      <c r="D18" s="362">
        <v>10081.290000000001</v>
      </c>
      <c r="E18" s="362">
        <v>0</v>
      </c>
      <c r="F18" s="362">
        <v>4.71</v>
      </c>
      <c r="G18" s="362">
        <v>203.25949999999997</v>
      </c>
      <c r="H18" s="362">
        <v>309.16849999999999</v>
      </c>
      <c r="I18" s="362">
        <v>338.14049999999997</v>
      </c>
      <c r="J18" s="362">
        <v>27.369</v>
      </c>
      <c r="K18" s="362">
        <v>6911.4509999999991</v>
      </c>
      <c r="L18" s="362">
        <v>0</v>
      </c>
      <c r="M18" s="362">
        <v>0</v>
      </c>
      <c r="N18" s="365">
        <v>15677.578000000001</v>
      </c>
      <c r="O18" s="362">
        <v>40039.537174669938</v>
      </c>
      <c r="P18" s="362">
        <v>5750.7935896514509</v>
      </c>
      <c r="Q18" s="362">
        <v>0</v>
      </c>
      <c r="R18" s="362">
        <v>8.4030000000000005</v>
      </c>
      <c r="S18" s="362">
        <v>8.7810000000000006</v>
      </c>
      <c r="T18" s="362">
        <v>27.302</v>
      </c>
      <c r="U18" s="362">
        <v>64.820000000000007</v>
      </c>
      <c r="V18" s="362">
        <v>9860.2844118025023</v>
      </c>
      <c r="W18" s="362">
        <v>7350.7109974943005</v>
      </c>
      <c r="X18" s="362">
        <v>176.20249999999999</v>
      </c>
      <c r="Y18" s="362">
        <v>16.794800000000002</v>
      </c>
      <c r="Z18" s="365">
        <v>2549.62330664613</v>
      </c>
      <c r="AA18" s="368">
        <v>48795.132108711936</v>
      </c>
      <c r="AB18" s="368">
        <v>514.73181791259401</v>
      </c>
      <c r="AC18" s="368">
        <v>25.482500000000002</v>
      </c>
      <c r="AD18" s="342">
        <v>38.7226</v>
      </c>
      <c r="AE18" s="134">
        <v>0</v>
      </c>
      <c r="AF18" s="134">
        <v>0.11</v>
      </c>
      <c r="AG18" s="134">
        <v>0</v>
      </c>
      <c r="AH18" s="134">
        <v>636.38919999999996</v>
      </c>
      <c r="AI18" s="134">
        <v>118.01840000000001</v>
      </c>
      <c r="AJ18" s="134">
        <v>163.65720000000002</v>
      </c>
      <c r="AK18" s="134">
        <v>2025.1522999999997</v>
      </c>
      <c r="AL18" s="365">
        <v>50002.906767438399</v>
      </c>
      <c r="AM18" s="134">
        <v>3415.6441000000004</v>
      </c>
      <c r="AN18" s="134">
        <v>3791.5697000000009</v>
      </c>
      <c r="AO18" s="134">
        <v>319.89209999999997</v>
      </c>
      <c r="AP18" s="368">
        <v>711.90902500000004</v>
      </c>
      <c r="AQ18" s="368">
        <v>2241.1994859907577</v>
      </c>
      <c r="AR18" s="368">
        <v>0</v>
      </c>
      <c r="AS18" s="368">
        <v>0</v>
      </c>
      <c r="AT18" s="368">
        <v>0</v>
      </c>
      <c r="AU18" s="368">
        <v>5.5936000000000003</v>
      </c>
      <c r="AV18" s="368">
        <v>5768.2351999999992</v>
      </c>
      <c r="AW18" s="368">
        <v>4057.2560699999999</v>
      </c>
      <c r="AX18" s="365">
        <v>7087.8190000000041</v>
      </c>
      <c r="AY18" s="134">
        <v>49105.54049588558</v>
      </c>
      <c r="AZ18" s="134">
        <v>17040.650252025203</v>
      </c>
      <c r="BA18" s="134">
        <v>915.1484999999999</v>
      </c>
      <c r="BB18" s="134">
        <v>0</v>
      </c>
      <c r="BC18" s="134">
        <v>5271.7998939279869</v>
      </c>
      <c r="BD18" s="134">
        <v>16993.102748918343</v>
      </c>
      <c r="BE18" s="134">
        <v>1711.0822999999998</v>
      </c>
      <c r="BF18" s="134">
        <v>16269.727389977979</v>
      </c>
      <c r="BG18" s="134">
        <v>19.007999999999999</v>
      </c>
      <c r="BH18" s="134">
        <v>4211.4973000000009</v>
      </c>
      <c r="BI18" s="134">
        <v>8643.5150282521008</v>
      </c>
      <c r="BJ18" s="476">
        <v>4903.24</v>
      </c>
      <c r="BK18" s="368">
        <v>0</v>
      </c>
      <c r="BL18" s="368">
        <v>0</v>
      </c>
      <c r="BM18" s="368">
        <v>9745.2800000000007</v>
      </c>
      <c r="BN18" s="368">
        <v>8030.65</v>
      </c>
      <c r="BO18" s="368">
        <v>9884.4599999999991</v>
      </c>
      <c r="BP18" s="368">
        <v>46169.85</v>
      </c>
      <c r="BQ18" s="368">
        <v>47455.51</v>
      </c>
      <c r="BR18" s="368">
        <v>22396.151000000002</v>
      </c>
      <c r="BS18" s="368">
        <v>0</v>
      </c>
      <c r="BT18" s="368">
        <v>0</v>
      </c>
      <c r="BU18" s="478">
        <v>5.3049999999999997</v>
      </c>
      <c r="BV18" s="368">
        <v>9970.6787999999997</v>
      </c>
      <c r="BW18" s="368">
        <v>38300.445485037329</v>
      </c>
      <c r="BX18" s="368">
        <v>25540.043258822781</v>
      </c>
      <c r="BY18" s="368">
        <v>53.585999999999999</v>
      </c>
      <c r="BZ18" s="368">
        <v>164.47199999999998</v>
      </c>
      <c r="CA18" s="368">
        <v>563.58699999999999</v>
      </c>
      <c r="CB18" s="368">
        <v>3326.8339000000005</v>
      </c>
      <c r="CC18" s="368">
        <v>24527.660044486227</v>
      </c>
      <c r="CD18" s="368">
        <v>9309.3215099647005</v>
      </c>
      <c r="CE18" s="368">
        <v>0</v>
      </c>
      <c r="CF18" s="368">
        <v>0</v>
      </c>
      <c r="CG18" s="368">
        <v>1736.4361000000001</v>
      </c>
      <c r="CH18" s="506">
        <f t="shared" si="12"/>
        <v>326.32065975494822</v>
      </c>
      <c r="CI18" s="310"/>
      <c r="CJ18" s="368"/>
      <c r="CK18" s="374"/>
    </row>
    <row r="19" spans="1:89" s="290" customFormat="1">
      <c r="A19" s="361" t="s">
        <v>81</v>
      </c>
      <c r="B19" s="482">
        <v>4986.7305384506772</v>
      </c>
      <c r="C19" s="362">
        <v>3300.9683199812075</v>
      </c>
      <c r="D19" s="362">
        <v>4350.1630769242965</v>
      </c>
      <c r="E19" s="362">
        <v>4571.60452160355</v>
      </c>
      <c r="F19" s="362">
        <v>3783.1599369310375</v>
      </c>
      <c r="G19" s="362">
        <v>2845.0308413017756</v>
      </c>
      <c r="H19" s="362">
        <v>3322.7966402370203</v>
      </c>
      <c r="I19" s="362">
        <v>2762.7497355024602</v>
      </c>
      <c r="J19" s="362">
        <v>3867.6263169258009</v>
      </c>
      <c r="K19" s="362">
        <v>2746.1873030769234</v>
      </c>
      <c r="L19" s="362">
        <v>2933.6315173964499</v>
      </c>
      <c r="M19" s="362">
        <v>3386.9884615384613</v>
      </c>
      <c r="N19" s="365">
        <v>3416.3451746153855</v>
      </c>
      <c r="O19" s="362">
        <v>4037.9006175527484</v>
      </c>
      <c r="P19" s="362">
        <v>2596.7331188671333</v>
      </c>
      <c r="Q19" s="362">
        <v>4530.3281803076934</v>
      </c>
      <c r="R19" s="362">
        <v>3545.9668972057457</v>
      </c>
      <c r="S19" s="362">
        <v>3599.9972575847005</v>
      </c>
      <c r="T19" s="362">
        <v>1893.4781715234137</v>
      </c>
      <c r="U19" s="362">
        <v>2327.8981148741268</v>
      </c>
      <c r="V19" s="362">
        <v>1256.450515384616</v>
      </c>
      <c r="W19" s="362">
        <v>2207.5157146923079</v>
      </c>
      <c r="X19" s="362">
        <v>2602.3538372307958</v>
      </c>
      <c r="Y19" s="362">
        <v>2571.9707538461539</v>
      </c>
      <c r="Z19" s="365">
        <v>3008.463366923077</v>
      </c>
      <c r="AA19" s="368">
        <v>3350.9703748757156</v>
      </c>
      <c r="AB19" s="368">
        <v>2830.5507626534968</v>
      </c>
      <c r="AC19" s="368">
        <v>3182.7286937062941</v>
      </c>
      <c r="AD19" s="368">
        <v>2613.7124615384614</v>
      </c>
      <c r="AE19" s="368">
        <v>2185.9534293706311</v>
      </c>
      <c r="AF19" s="368">
        <v>2713.6617207692316</v>
      </c>
      <c r="AG19" s="368">
        <v>2541.5154904895116</v>
      </c>
      <c r="AH19" s="368">
        <v>2134.9962870979025</v>
      </c>
      <c r="AI19" s="368">
        <v>2720.4224473846166</v>
      </c>
      <c r="AJ19" s="368">
        <v>3255.5811291608397</v>
      </c>
      <c r="AK19" s="368">
        <v>3473.1334087776672</v>
      </c>
      <c r="AL19" s="365">
        <v>4374.5869120922207</v>
      </c>
      <c r="AM19" s="368">
        <v>4714.8629783170163</v>
      </c>
      <c r="AN19" s="368">
        <v>4300.1089310979032</v>
      </c>
      <c r="AO19" s="368">
        <v>3910.49753846154</v>
      </c>
      <c r="AP19" s="368">
        <v>4268.9239199720287</v>
      </c>
      <c r="AQ19" s="368">
        <v>4779.1066907536197</v>
      </c>
      <c r="AR19" s="368">
        <v>2902.2501317688948</v>
      </c>
      <c r="AS19" s="368">
        <v>1884.0584762051287</v>
      </c>
      <c r="AT19" s="368">
        <v>2419.7757755524481</v>
      </c>
      <c r="AU19" s="368">
        <v>2939.5820804382292</v>
      </c>
      <c r="AV19" s="368">
        <v>2008.6706764568771</v>
      </c>
      <c r="AW19" s="368">
        <v>3821.3450000000007</v>
      </c>
      <c r="AX19" s="365">
        <v>3307.1496923076938</v>
      </c>
      <c r="AY19" s="368">
        <v>4218.3313922387579</v>
      </c>
      <c r="AZ19" s="368">
        <v>4260.132406200466</v>
      </c>
      <c r="BA19" s="368">
        <v>2360.124209603729</v>
      </c>
      <c r="BB19" s="368">
        <v>2674.7332066013983</v>
      </c>
      <c r="BC19" s="368">
        <v>2225.449660581352</v>
      </c>
      <c r="BD19" s="368">
        <v>2385.9999522377639</v>
      </c>
      <c r="BE19" s="368">
        <v>3150.4069861569924</v>
      </c>
      <c r="BF19" s="368">
        <v>3619.42682937063</v>
      </c>
      <c r="BG19" s="368">
        <v>3251.9706957808849</v>
      </c>
      <c r="BH19" s="368">
        <v>3390.4531551208938</v>
      </c>
      <c r="BI19" s="368">
        <v>3838.9251277068211</v>
      </c>
      <c r="BJ19" s="476">
        <v>1912</v>
      </c>
      <c r="BK19" s="368">
        <v>1655.35</v>
      </c>
      <c r="BL19" s="368">
        <v>1455.61</v>
      </c>
      <c r="BM19" s="368">
        <v>1948.16</v>
      </c>
      <c r="BN19" s="368">
        <v>2077.77</v>
      </c>
      <c r="BO19" s="368">
        <v>1466.28</v>
      </c>
      <c r="BP19" s="368">
        <v>1748.6</v>
      </c>
      <c r="BQ19" s="368">
        <v>1767.25</v>
      </c>
      <c r="BR19" s="368">
        <v>1358.7909999999999</v>
      </c>
      <c r="BS19" s="368">
        <v>991.76</v>
      </c>
      <c r="BT19" s="368">
        <v>1248.94</v>
      </c>
      <c r="BU19" s="477">
        <v>1630.0909999999999</v>
      </c>
      <c r="BV19" s="368">
        <v>1860.2649230769243</v>
      </c>
      <c r="BW19" s="368">
        <v>1899.2488499999999</v>
      </c>
      <c r="BX19" s="368">
        <v>2013.0877272307703</v>
      </c>
      <c r="BY19" s="368">
        <v>2010.4871045734271</v>
      </c>
      <c r="BZ19" s="368">
        <v>1971.030581468533</v>
      </c>
      <c r="CA19" s="368">
        <v>1577.4486750489516</v>
      </c>
      <c r="CB19" s="368">
        <v>1833.3094923076933</v>
      </c>
      <c r="CC19" s="368">
        <v>2006.0337085498115</v>
      </c>
      <c r="CD19" s="368">
        <v>1861.122593538463</v>
      </c>
      <c r="CE19" s="368">
        <v>1866.2258592307701</v>
      </c>
      <c r="CF19" s="368">
        <v>1972.6278730769243</v>
      </c>
      <c r="CG19" s="368">
        <v>2564.1344623076934</v>
      </c>
      <c r="CH19" s="506">
        <f t="shared" si="12"/>
        <v>0.57300080934603881</v>
      </c>
      <c r="CI19" s="310"/>
      <c r="CJ19" s="368"/>
      <c r="CK19" s="374"/>
    </row>
    <row r="20" spans="1:89" s="290" customFormat="1">
      <c r="A20" s="361" t="s">
        <v>82</v>
      </c>
      <c r="B20" s="482">
        <v>5425.8559999999998</v>
      </c>
      <c r="C20" s="362">
        <v>3337.1615999999999</v>
      </c>
      <c r="D20" s="362">
        <v>3898.4395000000009</v>
      </c>
      <c r="E20" s="362">
        <v>2910.9334999999996</v>
      </c>
      <c r="F20" s="362">
        <v>2801.7915000000003</v>
      </c>
      <c r="G20" s="362">
        <v>2284.3995</v>
      </c>
      <c r="H20" s="362">
        <v>1957.1095</v>
      </c>
      <c r="I20" s="362">
        <v>2778.6275000000001</v>
      </c>
      <c r="J20" s="362">
        <v>1022.5925</v>
      </c>
      <c r="K20" s="362">
        <v>976.9615</v>
      </c>
      <c r="L20" s="362">
        <v>405.56999999999994</v>
      </c>
      <c r="M20" s="362">
        <v>1180.4068</v>
      </c>
      <c r="N20" s="365">
        <v>652.69499999999994</v>
      </c>
      <c r="O20" s="362">
        <v>1178.4660999999999</v>
      </c>
      <c r="P20" s="362">
        <v>83.251999999999995</v>
      </c>
      <c r="Q20" s="362">
        <v>1129.367</v>
      </c>
      <c r="R20" s="362">
        <v>2093.5994999999998</v>
      </c>
      <c r="S20" s="362">
        <v>2614.1471000000001</v>
      </c>
      <c r="T20" s="362">
        <v>2907.7608</v>
      </c>
      <c r="U20" s="362">
        <v>3433.5725000000002</v>
      </c>
      <c r="V20" s="362">
        <v>763.81470000000013</v>
      </c>
      <c r="W20" s="362">
        <v>779.92250000000001</v>
      </c>
      <c r="X20" s="362">
        <v>2144.7477000000003</v>
      </c>
      <c r="Y20" s="362">
        <v>2468.3892999999998</v>
      </c>
      <c r="Z20" s="365">
        <v>2775.1626000000001</v>
      </c>
      <c r="AA20" s="368">
        <v>2744.9639999999999</v>
      </c>
      <c r="AB20" s="368">
        <v>3328.1016999999997</v>
      </c>
      <c r="AC20" s="368">
        <v>3286.5237999999999</v>
      </c>
      <c r="AD20" s="368">
        <v>3360.8235</v>
      </c>
      <c r="AE20" s="368">
        <v>3891.4689999999991</v>
      </c>
      <c r="AF20" s="368">
        <v>2588.5124999999994</v>
      </c>
      <c r="AG20" s="368">
        <v>3399.2640000000001</v>
      </c>
      <c r="AH20" s="368">
        <v>138.21350000000001</v>
      </c>
      <c r="AI20" s="368">
        <v>788.65179999999987</v>
      </c>
      <c r="AJ20" s="368">
        <v>3480.5707000000002</v>
      </c>
      <c r="AK20" s="368">
        <v>3742.1660900000002</v>
      </c>
      <c r="AL20" s="365">
        <v>3459.1401599999999</v>
      </c>
      <c r="AM20" s="368">
        <v>3416.8415900000005</v>
      </c>
      <c r="AN20" s="368">
        <v>3507.7765999999997</v>
      </c>
      <c r="AO20" s="368">
        <v>3647.6410700000006</v>
      </c>
      <c r="AP20" s="368">
        <v>2440.5869000000002</v>
      </c>
      <c r="AQ20" s="368">
        <v>1513.1477000000002</v>
      </c>
      <c r="AR20" s="368">
        <v>1967.0367000000001</v>
      </c>
      <c r="AS20" s="368">
        <v>2439.2566999999999</v>
      </c>
      <c r="AT20" s="368">
        <v>2328.8108999999999</v>
      </c>
      <c r="AU20" s="368">
        <v>1049.1387999999999</v>
      </c>
      <c r="AV20" s="368">
        <v>312.29140000000007</v>
      </c>
      <c r="AW20" s="368">
        <v>225.77950000000001</v>
      </c>
      <c r="AX20" s="365">
        <v>375.79259999999999</v>
      </c>
      <c r="AY20" s="368">
        <v>980.25940000000003</v>
      </c>
      <c r="AZ20" s="368">
        <v>411.13109999999995</v>
      </c>
      <c r="BA20" s="368">
        <v>484.07169999999996</v>
      </c>
      <c r="BB20" s="368">
        <v>193.08700000000002</v>
      </c>
      <c r="BC20" s="368">
        <v>248.82400000000001</v>
      </c>
      <c r="BD20" s="368">
        <v>203.98099999999999</v>
      </c>
      <c r="BE20" s="368">
        <v>530.87800000000004</v>
      </c>
      <c r="BF20" s="368">
        <v>340.57</v>
      </c>
      <c r="BG20" s="368">
        <v>182.96699999999998</v>
      </c>
      <c r="BH20" s="368">
        <v>277.41750000000002</v>
      </c>
      <c r="BI20" s="368">
        <v>566.84649999999988</v>
      </c>
      <c r="BJ20" s="476">
        <v>624.51</v>
      </c>
      <c r="BK20" s="368">
        <v>392.16</v>
      </c>
      <c r="BL20" s="368">
        <v>496.85</v>
      </c>
      <c r="BM20" s="368">
        <v>1113.98</v>
      </c>
      <c r="BN20" s="368">
        <v>2335.8200000000002</v>
      </c>
      <c r="BO20" s="368">
        <v>2693.87</v>
      </c>
      <c r="BP20" s="368">
        <v>1968.88</v>
      </c>
      <c r="BQ20" s="368">
        <v>2926.76</v>
      </c>
      <c r="BR20" s="368">
        <v>2410.8760000000002</v>
      </c>
      <c r="BS20" s="368">
        <v>1361.53</v>
      </c>
      <c r="BT20" s="368">
        <v>720.11</v>
      </c>
      <c r="BU20" s="477">
        <v>1193.7149999999999</v>
      </c>
      <c r="BV20" s="368">
        <v>863.3913</v>
      </c>
      <c r="BW20" s="368">
        <v>562.97937000000002</v>
      </c>
      <c r="BX20" s="368">
        <v>190.8536</v>
      </c>
      <c r="BY20" s="368">
        <v>268.37700000000001</v>
      </c>
      <c r="BZ20" s="368">
        <v>253.78440000000001</v>
      </c>
      <c r="CA20" s="368">
        <v>150.483</v>
      </c>
      <c r="CB20" s="368">
        <v>745.79500000000007</v>
      </c>
      <c r="CC20" s="368">
        <v>88.453999999999994</v>
      </c>
      <c r="CD20" s="368">
        <v>51.773000000000003</v>
      </c>
      <c r="CE20" s="368">
        <v>41.417000000000002</v>
      </c>
      <c r="CF20" s="368">
        <v>0</v>
      </c>
      <c r="CG20" s="368">
        <v>0</v>
      </c>
      <c r="CH20" s="506">
        <f t="shared" si="12"/>
        <v>-1</v>
      </c>
      <c r="CI20" s="310"/>
      <c r="CJ20" s="368"/>
      <c r="CK20" s="374"/>
    </row>
    <row r="21" spans="1:89" s="290" customFormat="1">
      <c r="A21" s="361" t="s">
        <v>83</v>
      </c>
      <c r="B21" s="483">
        <v>25.922000000000001</v>
      </c>
      <c r="C21" s="362">
        <v>5.8480000000000008</v>
      </c>
      <c r="D21" s="362">
        <v>47.444000000000003</v>
      </c>
      <c r="E21" s="362">
        <v>188.81249999999997</v>
      </c>
      <c r="F21" s="362">
        <v>124.49099999999999</v>
      </c>
      <c r="G21" s="362">
        <v>19.534000000000002</v>
      </c>
      <c r="H21" s="362">
        <v>58.615700000000004</v>
      </c>
      <c r="I21" s="362">
        <v>236.28979999999999</v>
      </c>
      <c r="J21" s="362">
        <v>4.492</v>
      </c>
      <c r="K21" s="362">
        <v>23.5535</v>
      </c>
      <c r="L21" s="362">
        <v>6.5960000000000001</v>
      </c>
      <c r="M21" s="362">
        <v>68.774299999999997</v>
      </c>
      <c r="N21" s="133">
        <v>81.930399999999992</v>
      </c>
      <c r="O21" s="362">
        <v>214.55329999999998</v>
      </c>
      <c r="P21" s="362">
        <v>165.93369999999999</v>
      </c>
      <c r="Q21" s="362">
        <v>172.62630000000001</v>
      </c>
      <c r="R21" s="362">
        <v>364.87699999999995</v>
      </c>
      <c r="S21" s="362">
        <v>322.78084500000006</v>
      </c>
      <c r="T21" s="362">
        <v>490.33898000000011</v>
      </c>
      <c r="U21" s="362">
        <v>847.6267949999999</v>
      </c>
      <c r="V21" s="362">
        <v>635.27611999999999</v>
      </c>
      <c r="W21" s="362">
        <v>268.82529</v>
      </c>
      <c r="X21" s="362">
        <v>19.576000000000001</v>
      </c>
      <c r="Y21" s="362">
        <v>4.49</v>
      </c>
      <c r="Z21" s="133">
        <v>22.539499999999997</v>
      </c>
      <c r="AA21" s="368">
        <v>109.78280000000001</v>
      </c>
      <c r="AB21" s="368">
        <v>81.497199999999992</v>
      </c>
      <c r="AC21" s="368">
        <v>89.182600000000008</v>
      </c>
      <c r="AD21" s="368">
        <v>86.590320000000006</v>
      </c>
      <c r="AE21" s="368">
        <v>140.31169999999997</v>
      </c>
      <c r="AF21" s="368">
        <v>368.28919999999994</v>
      </c>
      <c r="AG21" s="368">
        <v>229.42604999999998</v>
      </c>
      <c r="AH21" s="368">
        <v>388.34399999999999</v>
      </c>
      <c r="AI21" s="368">
        <v>117.07925</v>
      </c>
      <c r="AJ21" s="368">
        <v>84.637499999999989</v>
      </c>
      <c r="AK21" s="368">
        <v>0</v>
      </c>
      <c r="AL21" s="365">
        <v>7.8583999999999996</v>
      </c>
      <c r="AM21" s="368">
        <v>0</v>
      </c>
      <c r="AN21" s="368">
        <v>0</v>
      </c>
      <c r="AO21" s="368">
        <v>0</v>
      </c>
      <c r="AP21" s="368">
        <v>10.5145</v>
      </c>
      <c r="AQ21" s="368">
        <v>46.845500000000001</v>
      </c>
      <c r="AR21" s="368">
        <v>48.4925</v>
      </c>
      <c r="AS21" s="368">
        <v>59.027999999999999</v>
      </c>
      <c r="AT21" s="368">
        <v>39.725499999999997</v>
      </c>
      <c r="AU21" s="368">
        <v>0</v>
      </c>
      <c r="AV21" s="368">
        <v>6.0744999999999996</v>
      </c>
      <c r="AW21" s="368">
        <v>4.8964999999999996</v>
      </c>
      <c r="AX21" s="365">
        <v>1.272</v>
      </c>
      <c r="AY21" s="368">
        <v>40.367250000000006</v>
      </c>
      <c r="AZ21" s="368">
        <v>11.4785</v>
      </c>
      <c r="BA21" s="368">
        <v>14.03</v>
      </c>
      <c r="BB21" s="368">
        <v>0</v>
      </c>
      <c r="BC21" s="368">
        <v>0</v>
      </c>
      <c r="BD21" s="368">
        <v>0</v>
      </c>
      <c r="BE21" s="368">
        <v>0</v>
      </c>
      <c r="BF21" s="368">
        <v>0</v>
      </c>
      <c r="BG21" s="368">
        <v>0</v>
      </c>
      <c r="BH21" s="134">
        <v>0</v>
      </c>
      <c r="BI21" s="134">
        <v>0</v>
      </c>
      <c r="BJ21" s="476">
        <v>0</v>
      </c>
      <c r="BK21" s="368">
        <v>0</v>
      </c>
      <c r="BL21" s="368">
        <v>0</v>
      </c>
      <c r="BM21" s="368">
        <v>0</v>
      </c>
      <c r="BN21" s="368">
        <v>2.11</v>
      </c>
      <c r="BO21" s="368">
        <v>9.02</v>
      </c>
      <c r="BP21" s="368">
        <v>136.1</v>
      </c>
      <c r="BQ21" s="368">
        <v>130.96</v>
      </c>
      <c r="BR21" s="368">
        <v>13.973000000000001</v>
      </c>
      <c r="BS21" s="368">
        <v>2.46</v>
      </c>
      <c r="BT21" s="368">
        <v>1.97</v>
      </c>
      <c r="BU21" s="478">
        <v>0</v>
      </c>
      <c r="BV21" s="368">
        <v>66.602400000000003</v>
      </c>
      <c r="BW21" s="368">
        <v>176.72349999999994</v>
      </c>
      <c r="BX21" s="368">
        <v>99.501499999999993</v>
      </c>
      <c r="BY21" s="368">
        <v>74.192699999999988</v>
      </c>
      <c r="BZ21" s="368">
        <v>210.06219999999999</v>
      </c>
      <c r="CA21" s="368">
        <v>514.12401999999997</v>
      </c>
      <c r="CB21" s="368">
        <v>341.70979999999997</v>
      </c>
      <c r="CC21" s="368">
        <v>319.88547999999997</v>
      </c>
      <c r="CD21" s="368">
        <v>76.408070000000009</v>
      </c>
      <c r="CE21" s="368">
        <v>33.3825</v>
      </c>
      <c r="CF21" s="368">
        <v>34.26489999999999</v>
      </c>
      <c r="CG21" s="368">
        <v>0.5</v>
      </c>
      <c r="CH21" s="506" t="str">
        <f t="shared" si="12"/>
        <v>-</v>
      </c>
      <c r="CI21" s="310"/>
      <c r="CJ21" s="368"/>
      <c r="CK21" s="374"/>
    </row>
    <row r="22" spans="1:89" s="290" customFormat="1">
      <c r="A22" s="361" t="s">
        <v>84</v>
      </c>
      <c r="B22" s="483">
        <v>4170.2383593000004</v>
      </c>
      <c r="C22" s="362">
        <v>1178.6564779999999</v>
      </c>
      <c r="D22" s="362">
        <v>213.37195905000002</v>
      </c>
      <c r="E22" s="362">
        <v>155.09487389999998</v>
      </c>
      <c r="F22" s="362">
        <v>4.6180000000000003</v>
      </c>
      <c r="G22" s="362">
        <v>133.04500000000002</v>
      </c>
      <c r="H22" s="362">
        <v>0</v>
      </c>
      <c r="I22" s="362">
        <v>69.86</v>
      </c>
      <c r="J22" s="362">
        <v>0</v>
      </c>
      <c r="K22" s="362">
        <v>737.31539489999977</v>
      </c>
      <c r="L22" s="362">
        <v>1883.9295130999994</v>
      </c>
      <c r="M22" s="362">
        <v>9546.10259185</v>
      </c>
      <c r="N22" s="365">
        <v>9334.2445046699995</v>
      </c>
      <c r="O22" s="362">
        <v>4889.1248289799996</v>
      </c>
      <c r="P22" s="362">
        <v>959.89175699999998</v>
      </c>
      <c r="Q22" s="362">
        <v>69.192999999999998</v>
      </c>
      <c r="R22" s="362">
        <v>32.153300000000002</v>
      </c>
      <c r="S22" s="362">
        <v>24.1555432</v>
      </c>
      <c r="T22" s="362">
        <v>0</v>
      </c>
      <c r="U22" s="362">
        <v>0</v>
      </c>
      <c r="V22" s="362">
        <v>73.7098929</v>
      </c>
      <c r="W22" s="362">
        <v>493.78767955000001</v>
      </c>
      <c r="X22" s="362">
        <v>1236.3650711999999</v>
      </c>
      <c r="Y22" s="362">
        <v>6725.139423900001</v>
      </c>
      <c r="Z22" s="365">
        <v>10800.889523450003</v>
      </c>
      <c r="AA22" s="368">
        <v>8162.3054342500018</v>
      </c>
      <c r="AB22" s="368">
        <v>2587.4155071299997</v>
      </c>
      <c r="AC22" s="368">
        <v>67.992446900000004</v>
      </c>
      <c r="AD22" s="134">
        <v>0</v>
      </c>
      <c r="AE22" s="134">
        <v>0</v>
      </c>
      <c r="AF22" s="134">
        <v>0</v>
      </c>
      <c r="AG22" s="134">
        <v>0</v>
      </c>
      <c r="AH22" s="134">
        <v>0</v>
      </c>
      <c r="AI22" s="134">
        <v>3111.2745700400005</v>
      </c>
      <c r="AJ22" s="134">
        <v>4851.4044106900001</v>
      </c>
      <c r="AK22" s="134">
        <v>11449.571569330003</v>
      </c>
      <c r="AL22" s="365">
        <v>14829.333948489995</v>
      </c>
      <c r="AM22" s="134">
        <v>11184.815456629996</v>
      </c>
      <c r="AN22" s="134">
        <v>2382.3982658300001</v>
      </c>
      <c r="AO22" s="134">
        <v>95.460699999999989</v>
      </c>
      <c r="AP22" s="368">
        <v>0</v>
      </c>
      <c r="AQ22" s="368">
        <v>0</v>
      </c>
      <c r="AR22" s="368">
        <v>0</v>
      </c>
      <c r="AS22" s="368">
        <v>0</v>
      </c>
      <c r="AT22" s="368">
        <v>0</v>
      </c>
      <c r="AU22" s="368">
        <v>1083.2842061199999</v>
      </c>
      <c r="AV22" s="368">
        <v>1434.4547229470002</v>
      </c>
      <c r="AW22" s="368">
        <v>7734.9647392009992</v>
      </c>
      <c r="AX22" s="365">
        <v>11122.325979379995</v>
      </c>
      <c r="AY22" s="134">
        <v>1817.9737150499996</v>
      </c>
      <c r="AZ22" s="134">
        <v>57.517671999999997</v>
      </c>
      <c r="BA22" s="134">
        <v>0</v>
      </c>
      <c r="BB22" s="134">
        <v>8.5000000000000006E-2</v>
      </c>
      <c r="BC22" s="134">
        <v>0</v>
      </c>
      <c r="BD22" s="134">
        <v>0.127</v>
      </c>
      <c r="BE22" s="134">
        <v>0</v>
      </c>
      <c r="BF22" s="134">
        <v>2324.6571674899992</v>
      </c>
      <c r="BG22" s="134">
        <v>8963.8593194800033</v>
      </c>
      <c r="BH22" s="134">
        <v>4933.0777914499995</v>
      </c>
      <c r="BI22" s="134">
        <v>11491.511115299998</v>
      </c>
      <c r="BJ22" s="476">
        <v>13202.64</v>
      </c>
      <c r="BK22" s="368">
        <v>5678.76</v>
      </c>
      <c r="BL22" s="368">
        <v>273.39999999999998</v>
      </c>
      <c r="BM22" s="368">
        <v>73.19</v>
      </c>
      <c r="BN22" s="368">
        <v>0</v>
      </c>
      <c r="BO22" s="368">
        <v>0</v>
      </c>
      <c r="BP22" s="368">
        <v>0</v>
      </c>
      <c r="BQ22" s="368">
        <v>0</v>
      </c>
      <c r="BR22" s="368">
        <v>0</v>
      </c>
      <c r="BS22" s="368">
        <v>155.08000000000001</v>
      </c>
      <c r="BT22" s="368">
        <v>112.43</v>
      </c>
      <c r="BU22" s="478">
        <v>2612.3359999999998</v>
      </c>
      <c r="BV22" s="368">
        <v>2748.4852914600006</v>
      </c>
      <c r="BW22" s="368">
        <v>962.08269438999992</v>
      </c>
      <c r="BX22" s="368">
        <v>356.21936411000001</v>
      </c>
      <c r="BY22" s="368">
        <v>0</v>
      </c>
      <c r="BZ22" s="368">
        <v>0</v>
      </c>
      <c r="CA22" s="368">
        <v>0</v>
      </c>
      <c r="CB22" s="368">
        <v>0</v>
      </c>
      <c r="CC22" s="368">
        <v>0</v>
      </c>
      <c r="CD22" s="368">
        <v>0</v>
      </c>
      <c r="CE22" s="368">
        <v>181.43320356999999</v>
      </c>
      <c r="CF22" s="368">
        <v>6501.4662263199998</v>
      </c>
      <c r="CG22" s="368">
        <v>12022.433679110001</v>
      </c>
      <c r="CH22" s="506">
        <f t="shared" si="12"/>
        <v>3.6021773918477571</v>
      </c>
      <c r="CI22" s="310"/>
      <c r="CJ22" s="368"/>
      <c r="CK22" s="374"/>
    </row>
    <row r="23" spans="1:89" s="290" customFormat="1">
      <c r="A23" s="361" t="s">
        <v>66</v>
      </c>
      <c r="B23" s="485">
        <v>0</v>
      </c>
      <c r="C23" s="362">
        <v>0</v>
      </c>
      <c r="D23" s="362">
        <v>0</v>
      </c>
      <c r="E23" s="362">
        <v>0</v>
      </c>
      <c r="F23" s="362">
        <v>0</v>
      </c>
      <c r="G23" s="362">
        <v>0</v>
      </c>
      <c r="H23" s="362">
        <v>82.495999999999995</v>
      </c>
      <c r="I23" s="362">
        <v>7.4779999999999998</v>
      </c>
      <c r="J23" s="362">
        <v>10.135</v>
      </c>
      <c r="K23" s="362">
        <v>1.8075000000000001</v>
      </c>
      <c r="L23" s="362">
        <v>0</v>
      </c>
      <c r="M23" s="362">
        <v>0</v>
      </c>
      <c r="N23" s="365">
        <v>23.8125</v>
      </c>
      <c r="O23" s="362">
        <v>2.415</v>
      </c>
      <c r="P23" s="362">
        <v>13.4725</v>
      </c>
      <c r="Q23" s="362">
        <v>0</v>
      </c>
      <c r="R23" s="362">
        <v>0</v>
      </c>
      <c r="S23" s="362">
        <v>0</v>
      </c>
      <c r="T23" s="362">
        <v>77.011049999999997</v>
      </c>
      <c r="U23" s="362">
        <v>15.477499999999999</v>
      </c>
      <c r="V23" s="362">
        <v>22.02075</v>
      </c>
      <c r="W23" s="362">
        <v>0</v>
      </c>
      <c r="X23" s="362">
        <v>0</v>
      </c>
      <c r="Y23" s="362">
        <v>0</v>
      </c>
      <c r="Z23" s="365">
        <v>111.28999999999998</v>
      </c>
      <c r="AA23" s="368">
        <v>45.056250000000006</v>
      </c>
      <c r="AB23" s="368">
        <v>4.9399999999999995</v>
      </c>
      <c r="AC23" s="134">
        <v>0</v>
      </c>
      <c r="AD23" s="134">
        <v>0</v>
      </c>
      <c r="AE23" s="134">
        <v>0</v>
      </c>
      <c r="AF23" s="134">
        <v>53.344999999999999</v>
      </c>
      <c r="AG23" s="134">
        <v>53.344999999999999</v>
      </c>
      <c r="AH23" s="134">
        <v>47.809999999999995</v>
      </c>
      <c r="AI23" s="134">
        <v>0</v>
      </c>
      <c r="AJ23" s="134">
        <v>0</v>
      </c>
      <c r="AK23" s="134">
        <v>0</v>
      </c>
      <c r="AL23" s="365">
        <v>110.81152499999999</v>
      </c>
      <c r="AM23" s="134">
        <v>49.597499999999997</v>
      </c>
      <c r="AN23" s="134">
        <v>27.522499999999997</v>
      </c>
      <c r="AO23" s="134">
        <v>0</v>
      </c>
      <c r="AP23" s="368">
        <v>0</v>
      </c>
      <c r="AQ23" s="368">
        <v>0</v>
      </c>
      <c r="AR23" s="368">
        <v>61.501249999999999</v>
      </c>
      <c r="AS23" s="368">
        <v>23.244999999999997</v>
      </c>
      <c r="AT23" s="368">
        <v>53.613000000000007</v>
      </c>
      <c r="AU23" s="368">
        <v>0</v>
      </c>
      <c r="AV23" s="368">
        <v>0</v>
      </c>
      <c r="AW23" s="368">
        <v>0</v>
      </c>
      <c r="AX23" s="365">
        <v>53.883749999999999</v>
      </c>
      <c r="AY23" s="134">
        <v>2.96</v>
      </c>
      <c r="AZ23" s="134">
        <v>142.13374999999996</v>
      </c>
      <c r="BA23" s="134">
        <v>0</v>
      </c>
      <c r="BB23" s="134">
        <v>0</v>
      </c>
      <c r="BC23" s="134">
        <v>0</v>
      </c>
      <c r="BD23" s="134">
        <v>156.77622500000001</v>
      </c>
      <c r="BE23" s="134">
        <v>24.665999999999997</v>
      </c>
      <c r="BF23" s="134">
        <v>10.235999999999999</v>
      </c>
      <c r="BG23" s="134">
        <v>0</v>
      </c>
      <c r="BH23" s="134">
        <v>0</v>
      </c>
      <c r="BI23" s="134">
        <v>0</v>
      </c>
      <c r="BJ23" s="476">
        <v>4.66</v>
      </c>
      <c r="BK23" s="368">
        <v>0.5</v>
      </c>
      <c r="BL23" s="368">
        <v>5.36</v>
      </c>
      <c r="BM23" s="368">
        <v>0</v>
      </c>
      <c r="BN23" s="368">
        <v>0</v>
      </c>
      <c r="BO23" s="368">
        <v>0</v>
      </c>
      <c r="BP23" s="368">
        <v>30.53</v>
      </c>
      <c r="BQ23" s="368">
        <v>42.38</v>
      </c>
      <c r="BR23" s="368">
        <v>18.844000000000001</v>
      </c>
      <c r="BS23" s="368">
        <v>0</v>
      </c>
      <c r="BT23" s="368">
        <v>0</v>
      </c>
      <c r="BU23" s="478">
        <v>0</v>
      </c>
      <c r="BV23" s="368">
        <v>36.266666666666694</v>
      </c>
      <c r="BW23" s="368">
        <v>26.266666666666687</v>
      </c>
      <c r="BX23" s="368">
        <v>8.7722222222222292</v>
      </c>
      <c r="BY23" s="368">
        <v>0</v>
      </c>
      <c r="BZ23" s="368">
        <v>0</v>
      </c>
      <c r="CA23" s="368">
        <v>0</v>
      </c>
      <c r="CB23" s="368">
        <v>95.861111111111185</v>
      </c>
      <c r="CC23" s="368">
        <v>1.0000000000000007</v>
      </c>
      <c r="CD23" s="368">
        <v>48.933333333333366</v>
      </c>
      <c r="CE23" s="368">
        <v>0</v>
      </c>
      <c r="CF23" s="368">
        <v>0</v>
      </c>
      <c r="CG23" s="368">
        <v>0</v>
      </c>
      <c r="CH23" s="506" t="str">
        <f t="shared" si="12"/>
        <v>-</v>
      </c>
      <c r="CI23" s="310"/>
      <c r="CJ23" s="368"/>
      <c r="CK23" s="374"/>
    </row>
    <row r="24" spans="1:89" s="290" customFormat="1">
      <c r="A24" s="361" t="s">
        <v>73</v>
      </c>
      <c r="B24" s="482">
        <v>47746.551700000004</v>
      </c>
      <c r="C24" s="362">
        <v>50173.400300000001</v>
      </c>
      <c r="D24" s="362">
        <v>67550.702850000001</v>
      </c>
      <c r="E24" s="362">
        <v>34286.404465</v>
      </c>
      <c r="F24" s="362">
        <v>30128.79045</v>
      </c>
      <c r="G24" s="362">
        <v>59231.560270000002</v>
      </c>
      <c r="H24" s="362">
        <v>54861.393349999998</v>
      </c>
      <c r="I24" s="362">
        <v>44759.632825000001</v>
      </c>
      <c r="J24" s="362">
        <v>32269.52665</v>
      </c>
      <c r="K24" s="362">
        <v>29927.449400000001</v>
      </c>
      <c r="L24" s="362">
        <v>21420.717975</v>
      </c>
      <c r="M24" s="362">
        <v>11409.1091</v>
      </c>
      <c r="N24" s="365">
        <v>12476.513559999999</v>
      </c>
      <c r="O24" s="362">
        <v>7367.8180319999992</v>
      </c>
      <c r="P24" s="362">
        <v>8585.3978600000009</v>
      </c>
      <c r="Q24" s="362">
        <v>691.11900000000003</v>
      </c>
      <c r="R24" s="362">
        <v>2331.3866399999997</v>
      </c>
      <c r="S24" s="362">
        <v>36590.775349999989</v>
      </c>
      <c r="T24" s="362">
        <v>86204.621763999981</v>
      </c>
      <c r="U24" s="362">
        <v>65303.117424499993</v>
      </c>
      <c r="V24" s="362">
        <v>88246.191961999997</v>
      </c>
      <c r="W24" s="362">
        <v>71425.321230000001</v>
      </c>
      <c r="X24" s="362">
        <v>37398.762364999995</v>
      </c>
      <c r="Y24" s="362">
        <v>41429.644354100004</v>
      </c>
      <c r="Z24" s="365">
        <v>30472.074699999997</v>
      </c>
      <c r="AA24" s="368">
        <v>38817.820724999983</v>
      </c>
      <c r="AB24" s="368">
        <v>51532.609819999991</v>
      </c>
      <c r="AC24" s="368">
        <v>42945.90999</v>
      </c>
      <c r="AD24" s="368">
        <v>61140.201579999972</v>
      </c>
      <c r="AE24" s="368">
        <v>69371.266880000025</v>
      </c>
      <c r="AF24" s="368">
        <v>54034.325889675019</v>
      </c>
      <c r="AG24" s="368">
        <v>47492.436132000017</v>
      </c>
      <c r="AH24" s="368">
        <v>22394.430230000005</v>
      </c>
      <c r="AI24" s="368">
        <v>21581.135450000005</v>
      </c>
      <c r="AJ24" s="368">
        <v>17302.968559999994</v>
      </c>
      <c r="AK24" s="368">
        <v>20281.613759999997</v>
      </c>
      <c r="AL24" s="365">
        <v>27071.668899999997</v>
      </c>
      <c r="AM24" s="368">
        <v>17070.070079999994</v>
      </c>
      <c r="AN24" s="368">
        <v>20455.058334999998</v>
      </c>
      <c r="AO24" s="368">
        <v>38469.954824999993</v>
      </c>
      <c r="AP24" s="368">
        <v>26946.135314999996</v>
      </c>
      <c r="AQ24" s="368">
        <v>39815.171385000001</v>
      </c>
      <c r="AR24" s="368">
        <v>30011.206478880009</v>
      </c>
      <c r="AS24" s="368">
        <v>26683.301463397998</v>
      </c>
      <c r="AT24" s="368">
        <v>36350.368749999994</v>
      </c>
      <c r="AU24" s="368">
        <v>24451.971689999995</v>
      </c>
      <c r="AV24" s="368">
        <v>67575.631884999981</v>
      </c>
      <c r="AW24" s="368">
        <v>60784.616890000019</v>
      </c>
      <c r="AX24" s="365">
        <v>56917.087839999993</v>
      </c>
      <c r="AY24" s="368">
        <v>97088.48460500002</v>
      </c>
      <c r="AZ24" s="368">
        <v>90277.332274999993</v>
      </c>
      <c r="BA24" s="368">
        <v>75561.624949999969</v>
      </c>
      <c r="BB24" s="368">
        <v>74331.308614999973</v>
      </c>
      <c r="BC24" s="368">
        <v>57369.304075000007</v>
      </c>
      <c r="BD24" s="368">
        <v>36845.315294999993</v>
      </c>
      <c r="BE24" s="368">
        <v>25978.128750000011</v>
      </c>
      <c r="BF24" s="368">
        <v>15365.985549999999</v>
      </c>
      <c r="BG24" s="368">
        <v>10248.508499999996</v>
      </c>
      <c r="BH24" s="368">
        <v>12200.387725000001</v>
      </c>
      <c r="BI24" s="368">
        <v>22814.688199999997</v>
      </c>
      <c r="BJ24" s="476">
        <v>10369.57</v>
      </c>
      <c r="BK24" s="368">
        <v>20759.599999999999</v>
      </c>
      <c r="BL24" s="368">
        <v>16076.49</v>
      </c>
      <c r="BM24" s="368">
        <v>10945.46</v>
      </c>
      <c r="BN24" s="368">
        <v>17740.39</v>
      </c>
      <c r="BO24" s="368">
        <v>40522.730000000003</v>
      </c>
      <c r="BP24" s="368">
        <v>28997.06</v>
      </c>
      <c r="BQ24" s="368">
        <v>4423.1899999999996</v>
      </c>
      <c r="BR24" s="368">
        <v>74.106999999999999</v>
      </c>
      <c r="BS24" s="368">
        <v>47.47</v>
      </c>
      <c r="BT24" s="368">
        <v>520.16</v>
      </c>
      <c r="BU24" s="477">
        <v>941.75400000000002</v>
      </c>
      <c r="BV24" s="368">
        <v>7622.8192500000023</v>
      </c>
      <c r="BW24" s="368">
        <v>24611.002374999996</v>
      </c>
      <c r="BX24" s="368">
        <v>53433.244211376441</v>
      </c>
      <c r="BY24" s="368">
        <v>91562.783928333301</v>
      </c>
      <c r="BZ24" s="368">
        <v>126360.2466616668</v>
      </c>
      <c r="CA24" s="368">
        <v>102288.52158999986</v>
      </c>
      <c r="CB24" s="368">
        <v>18157.437345000002</v>
      </c>
      <c r="CC24" s="368">
        <v>5069.4487578904973</v>
      </c>
      <c r="CD24" s="368">
        <v>76075.548119999978</v>
      </c>
      <c r="CE24" s="368">
        <v>104218.90564</v>
      </c>
      <c r="CF24" s="368">
        <v>11029.224789999991</v>
      </c>
      <c r="CG24" s="368">
        <v>60573.196985000046</v>
      </c>
      <c r="CH24" s="506">
        <f t="shared" si="12"/>
        <v>63.319553710416997</v>
      </c>
      <c r="CI24" s="310"/>
      <c r="CJ24" s="368"/>
      <c r="CK24" s="374"/>
    </row>
    <row r="25" spans="1:89" s="290" customFormat="1">
      <c r="A25" s="361" t="s">
        <v>74</v>
      </c>
      <c r="B25" s="482">
        <v>12.298999999999999</v>
      </c>
      <c r="C25" s="362">
        <v>13.076999999999998</v>
      </c>
      <c r="D25" s="362">
        <v>27.010999999999999</v>
      </c>
      <c r="E25" s="362">
        <v>55.484999999999999</v>
      </c>
      <c r="F25" s="362">
        <v>32.505000000000003</v>
      </c>
      <c r="G25" s="362">
        <v>224.59610000000001</v>
      </c>
      <c r="H25" s="362">
        <v>108.059</v>
      </c>
      <c r="I25" s="362">
        <v>168.28900000000002</v>
      </c>
      <c r="J25" s="362">
        <v>185.67199999999997</v>
      </c>
      <c r="K25" s="362">
        <v>132.22999999999999</v>
      </c>
      <c r="L25" s="362">
        <v>5.36</v>
      </c>
      <c r="M25" s="362">
        <v>19.695499999999999</v>
      </c>
      <c r="N25" s="133">
        <v>0.38</v>
      </c>
      <c r="O25" s="362">
        <v>58.204299999999996</v>
      </c>
      <c r="P25" s="362">
        <v>53.309999999999995</v>
      </c>
      <c r="Q25" s="362">
        <v>36.85</v>
      </c>
      <c r="R25" s="362">
        <v>152.65800000000002</v>
      </c>
      <c r="S25" s="362">
        <v>71.266550000000009</v>
      </c>
      <c r="T25" s="362">
        <v>194.3271</v>
      </c>
      <c r="U25" s="362">
        <v>63.657799999999995</v>
      </c>
      <c r="V25" s="362">
        <v>68.872</v>
      </c>
      <c r="W25" s="362">
        <v>85.361099999999993</v>
      </c>
      <c r="X25" s="362">
        <v>18.968499999999999</v>
      </c>
      <c r="Y25" s="362">
        <v>13.251250000000001</v>
      </c>
      <c r="Z25" s="133">
        <v>13.665500000000002</v>
      </c>
      <c r="AA25" s="69">
        <v>48.119500000000002</v>
      </c>
      <c r="AB25" s="69">
        <v>39.907899999999998</v>
      </c>
      <c r="AC25" s="69">
        <v>62.598939999999999</v>
      </c>
      <c r="AD25" s="69">
        <v>152.02360000000002</v>
      </c>
      <c r="AE25" s="368">
        <v>107.86034000000001</v>
      </c>
      <c r="AF25" s="368">
        <v>70.271299999999997</v>
      </c>
      <c r="AG25" s="368">
        <v>115.2946</v>
      </c>
      <c r="AH25" s="368">
        <v>59.679459999999999</v>
      </c>
      <c r="AI25" s="368">
        <v>53.795000000000002</v>
      </c>
      <c r="AJ25" s="368">
        <v>9.9255000000000013</v>
      </c>
      <c r="AK25" s="368">
        <v>0.26600000000000001</v>
      </c>
      <c r="AL25" s="365">
        <v>1.0874999999999999</v>
      </c>
      <c r="AM25" s="368">
        <v>0</v>
      </c>
      <c r="AN25" s="368">
        <v>0</v>
      </c>
      <c r="AO25" s="368">
        <v>0</v>
      </c>
      <c r="AP25" s="368">
        <v>148.65900000000002</v>
      </c>
      <c r="AQ25" s="368">
        <v>170.161</v>
      </c>
      <c r="AR25" s="368">
        <v>157.67699999999999</v>
      </c>
      <c r="AS25" s="368">
        <v>133.97525000000002</v>
      </c>
      <c r="AT25" s="368">
        <v>75.420850000000002</v>
      </c>
      <c r="AU25" s="368">
        <v>44.603499999999997</v>
      </c>
      <c r="AV25" s="368">
        <v>7</v>
      </c>
      <c r="AW25" s="368">
        <v>0</v>
      </c>
      <c r="AX25" s="365">
        <v>4.1000000000000002E-2</v>
      </c>
      <c r="AY25" s="368">
        <v>0</v>
      </c>
      <c r="AZ25" s="368">
        <v>6.1876962003535017</v>
      </c>
      <c r="BA25" s="368">
        <v>26.831499999999998</v>
      </c>
      <c r="BB25" s="368">
        <v>30.630299999999998</v>
      </c>
      <c r="BC25" s="368">
        <v>323.90748567257339</v>
      </c>
      <c r="BD25" s="368">
        <v>415.53880800720458</v>
      </c>
      <c r="BE25" s="368">
        <v>681.54762437792215</v>
      </c>
      <c r="BF25" s="368">
        <v>392.87227162799218</v>
      </c>
      <c r="BG25" s="368">
        <v>375.36000458694622</v>
      </c>
      <c r="BH25" s="368">
        <v>400.48724627627223</v>
      </c>
      <c r="BI25" s="368">
        <v>565.13887000000011</v>
      </c>
      <c r="BJ25" s="476">
        <v>579.83000000000004</v>
      </c>
      <c r="BK25" s="368">
        <v>788.7600000000001</v>
      </c>
      <c r="BL25" s="368">
        <v>956.42000000000007</v>
      </c>
      <c r="BM25" s="368">
        <v>813.63999999999987</v>
      </c>
      <c r="BN25" s="368">
        <v>600.17000000000007</v>
      </c>
      <c r="BO25" s="368">
        <v>506.98</v>
      </c>
      <c r="BP25" s="368">
        <v>328.39</v>
      </c>
      <c r="BQ25" s="368">
        <v>303.23</v>
      </c>
      <c r="BR25" s="368">
        <v>175.75799999999998</v>
      </c>
      <c r="BS25" s="368">
        <v>184.10000000000002</v>
      </c>
      <c r="BT25" s="368">
        <v>74.099999999999994</v>
      </c>
      <c r="BU25" s="477">
        <v>79.406000000000006</v>
      </c>
      <c r="BV25" s="368">
        <v>32.68234336795728</v>
      </c>
      <c r="BW25" s="368">
        <v>61.430000000000007</v>
      </c>
      <c r="BX25" s="368">
        <v>41.253305178785048</v>
      </c>
      <c r="BY25" s="368">
        <v>1.0585</v>
      </c>
      <c r="BZ25" s="368">
        <v>57.39</v>
      </c>
      <c r="CA25" s="368">
        <v>159.50749999999999</v>
      </c>
      <c r="CB25" s="368">
        <v>252.70598374098648</v>
      </c>
      <c r="CC25" s="368">
        <v>298.87095994263677</v>
      </c>
      <c r="CD25" s="368">
        <v>216.30877841989323</v>
      </c>
      <c r="CE25" s="368">
        <v>140.57269000000002</v>
      </c>
      <c r="CF25" s="368">
        <v>73.213999999999999</v>
      </c>
      <c r="CG25" s="368">
        <v>127.65733528265687</v>
      </c>
      <c r="CH25" s="506">
        <f t="shared" si="12"/>
        <v>0.60765351840738568</v>
      </c>
      <c r="CI25" s="310"/>
      <c r="CJ25" s="368"/>
      <c r="CK25" s="374"/>
    </row>
    <row r="26" spans="1:89" ht="15.75" thickBot="1">
      <c r="A26" s="440" t="s">
        <v>75</v>
      </c>
      <c r="B26" s="441">
        <v>138.72650000244471</v>
      </c>
      <c r="C26" s="442">
        <v>118.89770000000001</v>
      </c>
      <c r="D26" s="442">
        <v>284.2235</v>
      </c>
      <c r="E26" s="442">
        <v>114.54050000000001</v>
      </c>
      <c r="F26" s="442">
        <v>264.11457555096689</v>
      </c>
      <c r="G26" s="442">
        <v>264.34449999999998</v>
      </c>
      <c r="H26" s="442">
        <v>244.73650000000001</v>
      </c>
      <c r="I26" s="442">
        <v>441.73050000000001</v>
      </c>
      <c r="J26" s="442">
        <v>77.343500000000006</v>
      </c>
      <c r="K26" s="442">
        <v>113.4255</v>
      </c>
      <c r="L26" s="442">
        <v>93.854500000000002</v>
      </c>
      <c r="M26" s="443">
        <v>40.397000000000006</v>
      </c>
      <c r="N26" s="441">
        <v>141.94999999999999</v>
      </c>
      <c r="O26" s="442">
        <v>120.27369999999999</v>
      </c>
      <c r="P26" s="442">
        <v>146.65792499999998</v>
      </c>
      <c r="Q26" s="442">
        <v>91.514499999999998</v>
      </c>
      <c r="R26" s="442">
        <v>297.44900000000001</v>
      </c>
      <c r="S26" s="442">
        <v>139.1884</v>
      </c>
      <c r="T26" s="442">
        <v>83.45</v>
      </c>
      <c r="U26" s="442">
        <v>87.718500000000006</v>
      </c>
      <c r="V26" s="442">
        <v>24.637</v>
      </c>
      <c r="W26" s="442">
        <v>71.908500000000004</v>
      </c>
      <c r="X26" s="442">
        <v>236.8845</v>
      </c>
      <c r="Y26" s="443">
        <v>164.5865</v>
      </c>
      <c r="Z26" s="441">
        <v>72.627600000000001</v>
      </c>
      <c r="AA26" s="442">
        <v>36.144500000000001</v>
      </c>
      <c r="AB26" s="442">
        <v>18.492000000000001</v>
      </c>
      <c r="AC26" s="442">
        <v>108.49594999999999</v>
      </c>
      <c r="AD26" s="442">
        <v>80.0685</v>
      </c>
      <c r="AE26" s="442">
        <v>143.25399999999999</v>
      </c>
      <c r="AF26" s="442">
        <v>401.26600000000002</v>
      </c>
      <c r="AG26" s="442">
        <v>763.65599999999995</v>
      </c>
      <c r="AH26" s="442">
        <v>38.2545</v>
      </c>
      <c r="AI26" s="442">
        <v>105.95155</v>
      </c>
      <c r="AJ26" s="442">
        <v>222.14165000000003</v>
      </c>
      <c r="AK26" s="443">
        <v>569.22289950000004</v>
      </c>
      <c r="AL26" s="441">
        <v>465.12700000000001</v>
      </c>
      <c r="AM26" s="442">
        <v>424.48207500000001</v>
      </c>
      <c r="AN26" s="442">
        <v>110.27485</v>
      </c>
      <c r="AO26" s="442">
        <v>51.102750000000007</v>
      </c>
      <c r="AP26" s="442">
        <v>379.78260499999999</v>
      </c>
      <c r="AQ26" s="442">
        <v>711.34057499999994</v>
      </c>
      <c r="AR26" s="442">
        <v>538.24946</v>
      </c>
      <c r="AS26" s="442">
        <v>892.35410000000002</v>
      </c>
      <c r="AT26" s="442">
        <v>358.01457500000004</v>
      </c>
      <c r="AU26" s="442">
        <v>564.66340000000002</v>
      </c>
      <c r="AV26" s="442">
        <v>337.92755</v>
      </c>
      <c r="AW26" s="443">
        <v>62.5655</v>
      </c>
      <c r="AX26" s="441">
        <v>58.542500000000004</v>
      </c>
      <c r="AY26" s="442">
        <v>55.006949999999996</v>
      </c>
      <c r="AZ26" s="442">
        <v>74.855000000000004</v>
      </c>
      <c r="BA26" s="442">
        <v>93.473041666666674</v>
      </c>
      <c r="BB26" s="442">
        <v>135.28122500000001</v>
      </c>
      <c r="BC26" s="442">
        <v>44.538994444444441</v>
      </c>
      <c r="BD26" s="442">
        <v>56.145867777777781</v>
      </c>
      <c r="BE26" s="442">
        <v>72.561800000000005</v>
      </c>
      <c r="BF26" s="442">
        <v>248.37758000000002</v>
      </c>
      <c r="BG26" s="442">
        <v>41.450999999999993</v>
      </c>
      <c r="BH26" s="442">
        <v>39.589500000000001</v>
      </c>
      <c r="BI26" s="442">
        <v>80.407280701754388</v>
      </c>
      <c r="BJ26" s="479">
        <v>130.99</v>
      </c>
      <c r="BK26" s="480">
        <v>106.4</v>
      </c>
      <c r="BL26" s="480">
        <v>23.9</v>
      </c>
      <c r="BM26" s="480">
        <v>238.27</v>
      </c>
      <c r="BN26" s="480">
        <v>29.4</v>
      </c>
      <c r="BO26" s="480">
        <v>26.03</v>
      </c>
      <c r="BP26" s="480">
        <v>57.19</v>
      </c>
      <c r="BQ26" s="480">
        <v>77.570000000000007</v>
      </c>
      <c r="BR26" s="480">
        <v>107.752</v>
      </c>
      <c r="BS26" s="480">
        <v>21.47</v>
      </c>
      <c r="BT26" s="480">
        <v>16.97</v>
      </c>
      <c r="BU26" s="481">
        <v>99.73599999999999</v>
      </c>
      <c r="BV26" s="442">
        <v>150.09110000000001</v>
      </c>
      <c r="BW26" s="442">
        <v>237.87090000000001</v>
      </c>
      <c r="BX26" s="442">
        <v>35.526499999999999</v>
      </c>
      <c r="BY26" s="442">
        <v>0</v>
      </c>
      <c r="BZ26" s="442">
        <v>19.637499999999999</v>
      </c>
      <c r="CA26" s="442">
        <v>31.058</v>
      </c>
      <c r="CB26" s="442">
        <v>26.041</v>
      </c>
      <c r="CC26" s="442">
        <v>65.497600000000006</v>
      </c>
      <c r="CD26" s="442">
        <v>14.6755</v>
      </c>
      <c r="CE26" s="442">
        <v>3.63</v>
      </c>
      <c r="CF26" s="442">
        <v>0</v>
      </c>
      <c r="CG26" s="442">
        <v>5.4203999999999999</v>
      </c>
      <c r="CH26" s="510">
        <f t="shared" si="12"/>
        <v>-0.94565252265982191</v>
      </c>
      <c r="CI26" s="310"/>
      <c r="CJ26" s="368"/>
      <c r="CK26" s="374"/>
    </row>
    <row r="27" spans="1:89">
      <c r="A27" s="70" t="s">
        <v>59</v>
      </c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X27" s="369"/>
      <c r="AY27" s="369"/>
      <c r="AZ27" s="368"/>
      <c r="BA27" s="369"/>
      <c r="BB27" s="369"/>
      <c r="BC27" s="369"/>
      <c r="BD27" s="369"/>
      <c r="BE27" s="369"/>
      <c r="BF27" s="369"/>
      <c r="BG27" s="369"/>
      <c r="BH27" s="369"/>
      <c r="BI27" s="369"/>
      <c r="BJ27" s="369"/>
      <c r="BK27" s="369"/>
      <c r="BL27" s="369"/>
      <c r="BM27" s="369"/>
      <c r="BN27" s="368"/>
      <c r="BO27" s="368"/>
      <c r="BP27" s="368"/>
      <c r="BQ27" s="368"/>
      <c r="BR27" s="368"/>
      <c r="BS27" s="368"/>
      <c r="BT27" s="368"/>
      <c r="BU27" s="368"/>
      <c r="BV27" s="368"/>
      <c r="BW27" s="368"/>
      <c r="BX27" s="368"/>
      <c r="BY27" s="368"/>
      <c r="BZ27" s="368"/>
      <c r="CA27" s="368"/>
      <c r="CB27" s="368"/>
      <c r="CC27" s="368"/>
      <c r="CD27" s="368"/>
      <c r="CE27" s="368"/>
      <c r="CF27" s="368"/>
      <c r="CG27" s="368"/>
      <c r="CI27" s="310"/>
      <c r="CJ27" s="368"/>
      <c r="CK27" s="374"/>
    </row>
    <row r="28" spans="1:89">
      <c r="A28" s="70" t="s">
        <v>60</v>
      </c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X28" s="370"/>
      <c r="AY28" s="370"/>
      <c r="AZ28" s="370"/>
      <c r="BA28" s="371"/>
      <c r="BB28" s="371"/>
      <c r="BC28" s="371"/>
      <c r="BD28" s="371"/>
      <c r="BE28" s="371"/>
      <c r="BF28" s="371"/>
      <c r="BG28" s="371"/>
      <c r="BH28" s="371"/>
      <c r="BI28" s="371"/>
      <c r="BJ28" s="371"/>
      <c r="BK28" s="371"/>
      <c r="BL28" s="371"/>
      <c r="BM28" s="371"/>
      <c r="BN28" s="368"/>
      <c r="BO28" s="368"/>
      <c r="BP28" s="368"/>
      <c r="BQ28" s="368"/>
      <c r="BR28" s="368"/>
      <c r="BS28" s="368"/>
      <c r="BT28" s="368"/>
      <c r="BU28" s="368"/>
      <c r="BV28" s="368"/>
      <c r="BW28" s="368"/>
      <c r="BX28" s="368"/>
      <c r="BY28" s="368"/>
      <c r="BZ28" s="368"/>
      <c r="CA28" s="368"/>
      <c r="CB28" s="368"/>
      <c r="CC28" s="368"/>
      <c r="CD28" s="368"/>
      <c r="CE28" s="368"/>
      <c r="CF28" s="368"/>
      <c r="CG28" s="368"/>
      <c r="CI28" s="310"/>
      <c r="CJ28" s="368"/>
      <c r="CK28" s="374"/>
    </row>
    <row r="29" spans="1:89">
      <c r="A29" s="70" t="s">
        <v>61</v>
      </c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347"/>
      <c r="AX29" s="347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K29" s="373"/>
      <c r="BL29" s="372"/>
      <c r="BM29" s="372"/>
      <c r="BN29" s="368"/>
      <c r="BO29" s="368"/>
      <c r="BP29" s="368"/>
      <c r="BQ29" s="368"/>
      <c r="BR29" s="368"/>
      <c r="BS29" s="368"/>
      <c r="BT29" s="368"/>
      <c r="BU29" s="368"/>
      <c r="BV29" s="368"/>
      <c r="BW29" s="368"/>
      <c r="BX29" s="368"/>
      <c r="BY29" s="368"/>
      <c r="BZ29" s="368"/>
      <c r="CA29" s="368"/>
      <c r="CB29" s="368"/>
      <c r="CC29" s="368"/>
      <c r="CD29" s="368"/>
      <c r="CE29" s="368"/>
      <c r="CF29" s="368"/>
      <c r="CG29" s="368"/>
      <c r="CH29" s="372"/>
      <c r="CI29" s="310"/>
      <c r="CJ29" s="368"/>
      <c r="CK29" s="374"/>
    </row>
    <row r="30" spans="1:89">
      <c r="A30" s="364"/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Y30" s="347"/>
      <c r="Z30" s="347"/>
      <c r="AA30" s="347"/>
      <c r="AB30" s="347"/>
      <c r="AC30" s="347"/>
      <c r="AD30" s="347"/>
      <c r="AE30" s="347"/>
      <c r="AF30" s="347"/>
      <c r="AG30" s="347"/>
      <c r="AH30" s="347"/>
      <c r="AI30" s="347"/>
      <c r="AJ30" s="347"/>
      <c r="AX30" s="347"/>
      <c r="AY30" s="347"/>
      <c r="AZ30" s="347"/>
      <c r="BA30" s="347"/>
      <c r="BB30" s="347"/>
      <c r="BC30" s="347"/>
      <c r="BD30" s="347"/>
      <c r="BE30" s="347"/>
      <c r="BF30" s="347"/>
      <c r="BG30" s="347"/>
      <c r="BH30" s="347"/>
      <c r="BI30" s="347"/>
      <c r="BJ30" s="347"/>
      <c r="BK30" s="347"/>
      <c r="BL30" s="347"/>
      <c r="BM30" s="347"/>
      <c r="BN30" s="347"/>
      <c r="BO30" s="347"/>
      <c r="BP30" s="347"/>
      <c r="BQ30" s="347"/>
      <c r="BR30" s="347"/>
      <c r="BS30" s="347"/>
      <c r="BT30" s="347"/>
      <c r="BU30" s="347"/>
      <c r="BV30" s="347"/>
      <c r="BW30" s="347"/>
      <c r="BX30" s="347"/>
      <c r="BY30" s="347"/>
      <c r="BZ30" s="347"/>
      <c r="CA30" s="347"/>
      <c r="CB30" s="347"/>
      <c r="CC30" s="347"/>
      <c r="CD30" s="347"/>
      <c r="CE30" s="347"/>
      <c r="CF30" s="347"/>
      <c r="CG30" s="347"/>
      <c r="CI30" s="290"/>
      <c r="CJ30" s="368"/>
    </row>
    <row r="31" spans="1:89"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AX31" s="347"/>
      <c r="BK31" s="373"/>
      <c r="BL31" s="373"/>
      <c r="BM31" s="373"/>
      <c r="BN31" s="373"/>
      <c r="BO31" s="373"/>
      <c r="BP31" s="347"/>
      <c r="BQ31" s="347"/>
      <c r="BR31" s="347"/>
      <c r="BS31" s="347"/>
      <c r="BT31" s="347"/>
      <c r="BU31" s="347"/>
      <c r="BV31" s="347"/>
      <c r="BW31" s="347"/>
      <c r="BX31" s="347"/>
      <c r="BY31" s="347"/>
      <c r="BZ31" s="347"/>
      <c r="CA31" s="347"/>
      <c r="CB31" s="347"/>
      <c r="CC31" s="347"/>
      <c r="CD31" s="347"/>
      <c r="CE31" s="347"/>
      <c r="CF31" s="347"/>
      <c r="CG31" s="347"/>
      <c r="CH31" s="347"/>
      <c r="CI31" s="290"/>
      <c r="CJ31" s="347"/>
    </row>
    <row r="32" spans="1:89"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AX32" s="347"/>
      <c r="BP32" s="347"/>
      <c r="BQ32" s="347"/>
      <c r="BR32" s="347"/>
      <c r="BS32" s="347"/>
      <c r="BT32" s="347"/>
      <c r="BU32" s="347"/>
      <c r="BV32" s="347"/>
      <c r="BW32" s="347"/>
      <c r="BX32" s="347"/>
      <c r="BY32" s="347"/>
      <c r="BZ32" s="347"/>
      <c r="CA32" s="347"/>
      <c r="CB32" s="347"/>
      <c r="CC32" s="347"/>
      <c r="CD32" s="347"/>
      <c r="CE32" s="347"/>
      <c r="CF32" s="347"/>
      <c r="CG32" s="347"/>
      <c r="CH32" s="347"/>
      <c r="CI32" s="290"/>
    </row>
    <row r="33" spans="6:86"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AX33" s="347"/>
      <c r="BP33" s="347"/>
      <c r="BQ33" s="347"/>
      <c r="BR33" s="347"/>
      <c r="BS33" s="347"/>
      <c r="BT33" s="347"/>
      <c r="BU33" s="347"/>
      <c r="BV33" s="347"/>
      <c r="BW33" s="347"/>
      <c r="BX33" s="347"/>
      <c r="BY33" s="347"/>
      <c r="BZ33" s="347"/>
      <c r="CA33" s="347"/>
      <c r="CB33" s="347"/>
      <c r="CC33" s="347"/>
      <c r="CD33" s="347"/>
      <c r="CE33" s="347"/>
      <c r="CF33" s="347"/>
      <c r="CG33" s="347"/>
      <c r="CH33" s="347"/>
    </row>
    <row r="34" spans="6:86">
      <c r="BP34" s="347"/>
      <c r="BQ34" s="347"/>
      <c r="BR34" s="347"/>
      <c r="BS34" s="347"/>
      <c r="BT34" s="347"/>
      <c r="BU34" s="347"/>
      <c r="BV34" s="347"/>
      <c r="BW34" s="347"/>
      <c r="BX34" s="347"/>
      <c r="BY34" s="347"/>
      <c r="BZ34" s="347"/>
      <c r="CA34" s="347"/>
      <c r="CB34" s="347"/>
      <c r="CC34" s="347"/>
      <c r="CD34" s="347"/>
      <c r="CE34" s="347"/>
      <c r="CF34" s="347"/>
      <c r="CG34" s="347"/>
      <c r="CH34" s="347"/>
    </row>
    <row r="35" spans="6:86">
      <c r="BP35" s="347"/>
      <c r="BQ35" s="347"/>
      <c r="BR35" s="347"/>
      <c r="BS35" s="347"/>
      <c r="BT35" s="347"/>
      <c r="BU35" s="347"/>
      <c r="BV35" s="347"/>
      <c r="BW35" s="347"/>
      <c r="BX35" s="347"/>
      <c r="BY35" s="347"/>
      <c r="BZ35" s="347"/>
      <c r="CA35" s="347"/>
      <c r="CB35" s="347"/>
      <c r="CC35" s="347"/>
      <c r="CD35" s="347"/>
      <c r="CE35" s="347"/>
      <c r="CF35" s="347"/>
      <c r="CG35" s="347"/>
      <c r="CH35" s="347"/>
    </row>
    <row r="36" spans="6:86">
      <c r="BP36" s="347"/>
      <c r="BQ36" s="347"/>
      <c r="BR36" s="347"/>
      <c r="BS36" s="347"/>
      <c r="BT36" s="347"/>
      <c r="BU36" s="347"/>
      <c r="BV36" s="347"/>
      <c r="BW36" s="347"/>
      <c r="BX36" s="347"/>
      <c r="BY36" s="347"/>
      <c r="BZ36" s="347"/>
      <c r="CA36" s="347"/>
      <c r="CB36" s="347"/>
      <c r="CC36" s="347"/>
      <c r="CD36" s="347"/>
      <c r="CE36" s="347"/>
      <c r="CF36" s="347"/>
      <c r="CG36" s="347"/>
      <c r="CH36" s="347"/>
    </row>
    <row r="37" spans="6:86">
      <c r="BP37" s="347"/>
      <c r="BQ37" s="347"/>
      <c r="BR37" s="347"/>
      <c r="BS37" s="347"/>
      <c r="BT37" s="347"/>
      <c r="BU37" s="347"/>
      <c r="BV37" s="347"/>
      <c r="BW37" s="347"/>
      <c r="BX37" s="347"/>
      <c r="BY37" s="347"/>
      <c r="BZ37" s="347"/>
      <c r="CA37" s="347"/>
      <c r="CB37" s="347"/>
      <c r="CC37" s="347"/>
      <c r="CD37" s="347"/>
      <c r="CE37" s="347"/>
      <c r="CF37" s="347"/>
      <c r="CG37" s="347"/>
      <c r="CH37" s="347"/>
    </row>
    <row r="38" spans="6:86">
      <c r="BP38" s="347"/>
      <c r="BQ38" s="347"/>
      <c r="BR38" s="347"/>
      <c r="BS38" s="347"/>
      <c r="BT38" s="347"/>
      <c r="BU38" s="347"/>
      <c r="BV38" s="347"/>
      <c r="BW38" s="347"/>
      <c r="BX38" s="347"/>
      <c r="BY38" s="347"/>
      <c r="BZ38" s="347"/>
      <c r="CA38" s="347"/>
      <c r="CB38" s="347"/>
      <c r="CC38" s="347"/>
      <c r="CD38" s="347"/>
      <c r="CE38" s="347"/>
      <c r="CF38" s="347"/>
      <c r="CG38" s="347"/>
      <c r="CH38" s="347"/>
    </row>
    <row r="39" spans="6:86"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7"/>
      <c r="CA39" s="347"/>
      <c r="CB39" s="347"/>
      <c r="CC39" s="347"/>
      <c r="CD39" s="347"/>
      <c r="CE39" s="347"/>
      <c r="CF39" s="347"/>
      <c r="CG39" s="347"/>
      <c r="CH39" s="347"/>
    </row>
    <row r="40" spans="6:86">
      <c r="BP40" s="347"/>
      <c r="BQ40" s="347"/>
      <c r="BR40" s="347"/>
      <c r="BS40" s="347"/>
      <c r="BT40" s="347"/>
      <c r="BU40" s="347"/>
      <c r="BV40" s="347"/>
      <c r="BW40" s="347"/>
      <c r="BX40" s="347"/>
      <c r="BY40" s="347"/>
      <c r="BZ40" s="347"/>
      <c r="CA40" s="347"/>
      <c r="CB40" s="347"/>
      <c r="CC40" s="347"/>
      <c r="CD40" s="347"/>
      <c r="CE40" s="347"/>
      <c r="CF40" s="347"/>
      <c r="CG40" s="347"/>
      <c r="CH40" s="347"/>
    </row>
    <row r="41" spans="6:86">
      <c r="BP41" s="347"/>
      <c r="BQ41" s="347"/>
      <c r="BR41" s="347"/>
      <c r="BS41" s="347"/>
      <c r="BT41" s="347"/>
      <c r="BU41" s="347"/>
      <c r="BV41" s="347"/>
      <c r="BW41" s="347"/>
      <c r="BX41" s="347"/>
      <c r="BY41" s="347"/>
      <c r="BZ41" s="347"/>
      <c r="CA41" s="347"/>
      <c r="CB41" s="347"/>
      <c r="CC41" s="347"/>
      <c r="CD41" s="347"/>
      <c r="CE41" s="347"/>
      <c r="CF41" s="347"/>
      <c r="CG41" s="347"/>
      <c r="CH41" s="347"/>
    </row>
    <row r="42" spans="6:86">
      <c r="BP42" s="347"/>
      <c r="BQ42" s="347"/>
      <c r="BR42" s="347"/>
      <c r="BS42" s="347"/>
      <c r="BT42" s="347"/>
      <c r="BU42" s="347"/>
      <c r="BV42" s="347"/>
      <c r="BW42" s="347"/>
      <c r="BX42" s="347"/>
      <c r="BY42" s="347"/>
      <c r="BZ42" s="347"/>
      <c r="CA42" s="347"/>
      <c r="CB42" s="347"/>
      <c r="CC42" s="347"/>
      <c r="CD42" s="347"/>
      <c r="CE42" s="347"/>
      <c r="CF42" s="347"/>
      <c r="CG42" s="347"/>
      <c r="CH42" s="347"/>
    </row>
    <row r="43" spans="6:86">
      <c r="BP43" s="347"/>
      <c r="BQ43" s="347"/>
      <c r="BR43" s="347"/>
      <c r="BS43" s="347"/>
      <c r="BT43" s="347"/>
      <c r="BU43" s="347"/>
      <c r="BV43" s="347"/>
      <c r="BW43" s="347"/>
      <c r="BX43" s="347"/>
      <c r="BY43" s="347"/>
      <c r="BZ43" s="347"/>
      <c r="CA43" s="347"/>
      <c r="CB43" s="347"/>
      <c r="CC43" s="347"/>
      <c r="CD43" s="347"/>
      <c r="CE43" s="347"/>
      <c r="CF43" s="347"/>
      <c r="CG43" s="347"/>
      <c r="CH43" s="347"/>
    </row>
    <row r="44" spans="6:86">
      <c r="AL44" s="160"/>
      <c r="BP44" s="347"/>
      <c r="BQ44" s="347"/>
      <c r="BR44" s="347"/>
      <c r="BS44" s="347"/>
      <c r="BT44" s="347"/>
      <c r="BU44" s="347"/>
      <c r="BV44" s="347"/>
      <c r="BW44" s="347"/>
      <c r="BX44" s="347"/>
      <c r="BY44" s="347"/>
      <c r="BZ44" s="347"/>
      <c r="CA44" s="347"/>
      <c r="CB44" s="347"/>
      <c r="CC44" s="347"/>
      <c r="CD44" s="347"/>
      <c r="CE44" s="347"/>
      <c r="CF44" s="347"/>
      <c r="CG44" s="347"/>
      <c r="CH44" s="347"/>
    </row>
    <row r="45" spans="6:86">
      <c r="BP45" s="347"/>
      <c r="BQ45" s="347"/>
      <c r="BR45" s="347"/>
      <c r="BS45" s="347"/>
      <c r="BT45" s="347"/>
      <c r="BU45" s="347"/>
      <c r="BV45" s="347"/>
      <c r="BW45" s="347"/>
      <c r="BX45" s="347"/>
      <c r="BY45" s="347"/>
      <c r="BZ45" s="347"/>
      <c r="CA45" s="347"/>
      <c r="CB45" s="347"/>
      <c r="CC45" s="347"/>
      <c r="CD45" s="347"/>
      <c r="CE45" s="347"/>
      <c r="CF45" s="347"/>
      <c r="CG45" s="347"/>
      <c r="CH45" s="347"/>
    </row>
    <row r="71" spans="1:1">
      <c r="A71" s="375" t="s">
        <v>85</v>
      </c>
    </row>
  </sheetData>
  <sortState ref="BQ31:BS42">
    <sortCondition descending="1" ref="BS31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P38"/>
  <sheetViews>
    <sheetView showGridLines="0" zoomScale="90" zoomScaleNormal="90" workbookViewId="0">
      <pane xSplit="1" ySplit="7" topLeftCell="BZ8" activePane="bottomRight" state="frozen"/>
      <selection pane="topRight"/>
      <selection pane="bottomLeft"/>
      <selection pane="bottomRight" activeCell="CA29" sqref="CA29"/>
    </sheetView>
  </sheetViews>
  <sheetFormatPr baseColWidth="10" defaultColWidth="11.42578125" defaultRowHeight="12.75"/>
  <cols>
    <col min="1" max="1" width="16.140625" style="76" customWidth="1"/>
    <col min="2" max="5" width="8.5703125" style="76" customWidth="1"/>
    <col min="6" max="6" width="8.140625" style="76" customWidth="1"/>
    <col min="7" max="9" width="8.5703125" style="76" customWidth="1"/>
    <col min="10" max="10" width="7.85546875" style="76" customWidth="1"/>
    <col min="11" max="11" width="8.5703125" style="76" customWidth="1"/>
    <col min="12" max="12" width="8.140625" style="76" customWidth="1"/>
    <col min="13" max="13" width="8.5703125" style="76" customWidth="1"/>
    <col min="14" max="14" width="8.140625" style="76" customWidth="1"/>
    <col min="15" max="15" width="8.5703125" style="76" customWidth="1"/>
    <col min="16" max="16" width="8.140625" style="76" customWidth="1"/>
    <col min="17" max="17" width="7.85546875" style="76" customWidth="1"/>
    <col min="18" max="18" width="8.140625" style="76" customWidth="1"/>
    <col min="19" max="19" width="9.140625" style="76" customWidth="1"/>
    <col min="20" max="20" width="8.7109375" style="76" customWidth="1"/>
    <col min="21" max="21" width="10.5703125" style="76" customWidth="1"/>
    <col min="22" max="22" width="10" style="76" customWidth="1"/>
    <col min="23" max="23" width="10.5703125" style="76" customWidth="1"/>
    <col min="24" max="24" width="10" style="76" customWidth="1"/>
    <col min="25" max="25" width="10.5703125" style="76" customWidth="1"/>
    <col min="26" max="26" width="10" style="76" customWidth="1"/>
    <col min="27" max="85" width="10.5703125" style="76" customWidth="1"/>
    <col min="86" max="86" width="11.28515625" style="76" customWidth="1"/>
    <col min="87" max="87" width="11.85546875" style="267" customWidth="1"/>
    <col min="88" max="16384" width="11.42578125" style="267"/>
  </cols>
  <sheetData>
    <row r="1" spans="1:88">
      <c r="A1" s="339" t="s">
        <v>30</v>
      </c>
    </row>
    <row r="3" spans="1:88">
      <c r="A3" s="75" t="s">
        <v>86</v>
      </c>
    </row>
    <row r="4" spans="1:88">
      <c r="A4" s="48" t="s">
        <v>87</v>
      </c>
    </row>
    <row r="5" spans="1:88">
      <c r="A5" s="130" t="s">
        <v>64</v>
      </c>
    </row>
    <row r="6" spans="1:88">
      <c r="A6" s="652" t="s">
        <v>65</v>
      </c>
      <c r="B6" s="648">
        <v>2019</v>
      </c>
      <c r="C6" s="648"/>
      <c r="D6" s="648"/>
      <c r="E6" s="648"/>
      <c r="F6" s="648"/>
      <c r="G6" s="648"/>
      <c r="H6" s="648"/>
      <c r="I6" s="648"/>
      <c r="J6" s="648"/>
      <c r="K6" s="648"/>
      <c r="L6" s="648"/>
      <c r="M6" s="648"/>
      <c r="N6" s="648">
        <v>2020</v>
      </c>
      <c r="O6" s="648"/>
      <c r="P6" s="648"/>
      <c r="Q6" s="648"/>
      <c r="R6" s="648"/>
      <c r="S6" s="648"/>
      <c r="T6" s="648"/>
      <c r="U6" s="648"/>
      <c r="V6" s="648"/>
      <c r="W6" s="648"/>
      <c r="X6" s="648"/>
      <c r="Y6" s="648"/>
      <c r="Z6" s="648">
        <v>2021</v>
      </c>
      <c r="AA6" s="648"/>
      <c r="AB6" s="648"/>
      <c r="AC6" s="648"/>
      <c r="AD6" s="648"/>
      <c r="AE6" s="648"/>
      <c r="AF6" s="648"/>
      <c r="AG6" s="648"/>
      <c r="AH6" s="648"/>
      <c r="AI6" s="648"/>
      <c r="AJ6" s="648"/>
      <c r="AK6" s="648"/>
      <c r="AL6" s="648">
        <v>2022</v>
      </c>
      <c r="AM6" s="648"/>
      <c r="AN6" s="648"/>
      <c r="AO6" s="648"/>
      <c r="AP6" s="648"/>
      <c r="AQ6" s="648"/>
      <c r="AR6" s="648"/>
      <c r="AS6" s="648"/>
      <c r="AT6" s="648"/>
      <c r="AU6" s="648"/>
      <c r="AV6" s="648"/>
      <c r="AW6" s="648"/>
      <c r="AX6" s="648">
        <v>2023</v>
      </c>
      <c r="AY6" s="648"/>
      <c r="AZ6" s="648"/>
      <c r="BA6" s="648"/>
      <c r="BB6" s="648"/>
      <c r="BC6" s="648"/>
      <c r="BD6" s="648"/>
      <c r="BE6" s="648"/>
      <c r="BF6" s="648"/>
      <c r="BG6" s="648"/>
      <c r="BH6" s="648"/>
      <c r="BI6" s="649"/>
      <c r="BJ6" s="648">
        <v>2024</v>
      </c>
      <c r="BK6" s="648"/>
      <c r="BL6" s="648"/>
      <c r="BM6" s="648"/>
      <c r="BN6" s="648"/>
      <c r="BO6" s="648"/>
      <c r="BP6" s="648"/>
      <c r="BQ6" s="648"/>
      <c r="BR6" s="648"/>
      <c r="BS6" s="648"/>
      <c r="BT6" s="648"/>
      <c r="BU6" s="648"/>
      <c r="BV6" s="650">
        <v>2025</v>
      </c>
      <c r="BW6" s="650"/>
      <c r="BX6" s="650"/>
      <c r="BY6" s="650"/>
      <c r="BZ6" s="650"/>
      <c r="CA6" s="650"/>
      <c r="CB6" s="650"/>
      <c r="CC6" s="650"/>
      <c r="CD6" s="650"/>
      <c r="CE6" s="650"/>
      <c r="CF6" s="650"/>
      <c r="CG6" s="650"/>
      <c r="CH6" s="651"/>
    </row>
    <row r="7" spans="1:88" ht="25.5">
      <c r="A7" s="653"/>
      <c r="B7" s="486" t="s">
        <v>35</v>
      </c>
      <c r="C7" s="486" t="s">
        <v>36</v>
      </c>
      <c r="D7" s="486" t="s">
        <v>37</v>
      </c>
      <c r="E7" s="486" t="s">
        <v>38</v>
      </c>
      <c r="F7" s="486" t="s">
        <v>39</v>
      </c>
      <c r="G7" s="486" t="s">
        <v>40</v>
      </c>
      <c r="H7" s="486" t="s">
        <v>41</v>
      </c>
      <c r="I7" s="486" t="s">
        <v>42</v>
      </c>
      <c r="J7" s="486" t="s">
        <v>43</v>
      </c>
      <c r="K7" s="486" t="s">
        <v>44</v>
      </c>
      <c r="L7" s="486" t="s">
        <v>45</v>
      </c>
      <c r="M7" s="486" t="s">
        <v>46</v>
      </c>
      <c r="N7" s="486" t="s">
        <v>35</v>
      </c>
      <c r="O7" s="486" t="s">
        <v>36</v>
      </c>
      <c r="P7" s="486" t="s">
        <v>37</v>
      </c>
      <c r="Q7" s="486" t="s">
        <v>38</v>
      </c>
      <c r="R7" s="486" t="s">
        <v>39</v>
      </c>
      <c r="S7" s="486" t="s">
        <v>40</v>
      </c>
      <c r="T7" s="486" t="s">
        <v>41</v>
      </c>
      <c r="U7" s="486" t="s">
        <v>42</v>
      </c>
      <c r="V7" s="486" t="s">
        <v>43</v>
      </c>
      <c r="W7" s="486" t="s">
        <v>44</v>
      </c>
      <c r="X7" s="486" t="s">
        <v>45</v>
      </c>
      <c r="Y7" s="486" t="s">
        <v>46</v>
      </c>
      <c r="Z7" s="486" t="s">
        <v>35</v>
      </c>
      <c r="AA7" s="486" t="s">
        <v>36</v>
      </c>
      <c r="AB7" s="486" t="s">
        <v>37</v>
      </c>
      <c r="AC7" s="486" t="s">
        <v>38</v>
      </c>
      <c r="AD7" s="486" t="s">
        <v>39</v>
      </c>
      <c r="AE7" s="486" t="s">
        <v>40</v>
      </c>
      <c r="AF7" s="486" t="s">
        <v>41</v>
      </c>
      <c r="AG7" s="486" t="s">
        <v>42</v>
      </c>
      <c r="AH7" s="486" t="s">
        <v>47</v>
      </c>
      <c r="AI7" s="486" t="s">
        <v>44</v>
      </c>
      <c r="AJ7" s="486" t="s">
        <v>45</v>
      </c>
      <c r="AK7" s="486" t="s">
        <v>46</v>
      </c>
      <c r="AL7" s="486" t="s">
        <v>35</v>
      </c>
      <c r="AM7" s="486" t="s">
        <v>36</v>
      </c>
      <c r="AN7" s="486" t="s">
        <v>37</v>
      </c>
      <c r="AO7" s="486" t="s">
        <v>38</v>
      </c>
      <c r="AP7" s="486" t="s">
        <v>39</v>
      </c>
      <c r="AQ7" s="486" t="s">
        <v>40</v>
      </c>
      <c r="AR7" s="486" t="s">
        <v>41</v>
      </c>
      <c r="AS7" s="486" t="s">
        <v>42</v>
      </c>
      <c r="AT7" s="486" t="s">
        <v>47</v>
      </c>
      <c r="AU7" s="486" t="s">
        <v>44</v>
      </c>
      <c r="AV7" s="486" t="s">
        <v>45</v>
      </c>
      <c r="AW7" s="486" t="s">
        <v>46</v>
      </c>
      <c r="AX7" s="486" t="s">
        <v>35</v>
      </c>
      <c r="AY7" s="486" t="s">
        <v>36</v>
      </c>
      <c r="AZ7" s="486" t="s">
        <v>37</v>
      </c>
      <c r="BA7" s="486" t="s">
        <v>38</v>
      </c>
      <c r="BB7" s="486" t="s">
        <v>39</v>
      </c>
      <c r="BC7" s="486" t="s">
        <v>40</v>
      </c>
      <c r="BD7" s="486" t="s">
        <v>41</v>
      </c>
      <c r="BE7" s="486" t="str">
        <f>+'Cdr 3'!BE7</f>
        <v>Ago</v>
      </c>
      <c r="BF7" s="486" t="str">
        <f>+'Cdr 3'!BF7</f>
        <v>Sept</v>
      </c>
      <c r="BG7" s="486" t="str">
        <f>+'Cdr 3'!BG7</f>
        <v>Oct</v>
      </c>
      <c r="BH7" s="486" t="str">
        <f>+'Cdr 3'!BH7</f>
        <v>Nov</v>
      </c>
      <c r="BI7" s="470" t="str">
        <f>+'Cdr 3'!BI7</f>
        <v>Dic</v>
      </c>
      <c r="BJ7" s="486" t="str">
        <f>+'Cdr 3'!BJ7</f>
        <v>Ene</v>
      </c>
      <c r="BK7" s="486" t="str">
        <f>+'Cdr 3'!BK7</f>
        <v>Feb</v>
      </c>
      <c r="BL7" s="486" t="s">
        <v>37</v>
      </c>
      <c r="BM7" s="486" t="s">
        <v>38</v>
      </c>
      <c r="BN7" s="486" t="str">
        <f>+'Cdr 3'!BN7</f>
        <v>May</v>
      </c>
      <c r="BO7" s="486" t="str">
        <f>+'Cdr 3'!BO7</f>
        <v>Jun</v>
      </c>
      <c r="BP7" s="486" t="str">
        <f>+'Cdr 3'!BP7</f>
        <v>Jul</v>
      </c>
      <c r="BQ7" s="486" t="str">
        <f>+'Cdr 3'!BQ7</f>
        <v>Ago</v>
      </c>
      <c r="BR7" s="486" t="str">
        <f>+'Cdr 3'!BR7</f>
        <v>Set</v>
      </c>
      <c r="BS7" s="486" t="str">
        <f>+'Cdr 3'!BS7</f>
        <v>Oct</v>
      </c>
      <c r="BT7" s="486" t="str">
        <f>+'Cdr 3'!BT7</f>
        <v>Nov</v>
      </c>
      <c r="BU7" s="486" t="str">
        <f>+'Cdr 3'!BU7</f>
        <v>Dic</v>
      </c>
      <c r="BV7" s="471" t="str">
        <f>+'Cdr 3'!BV7</f>
        <v>Ene</v>
      </c>
      <c r="BW7" s="471" t="str">
        <f>+'Cdr 3'!BW7</f>
        <v>Feb</v>
      </c>
      <c r="BX7" s="471" t="str">
        <f>+'Cdr 3'!BX7</f>
        <v>Mar</v>
      </c>
      <c r="BY7" s="471" t="str">
        <f>+'Cdr 3'!BY7</f>
        <v>Abr</v>
      </c>
      <c r="BZ7" s="555" t="str">
        <f>+'Cdr 3'!BZ7</f>
        <v>May</v>
      </c>
      <c r="CA7" s="561" t="str">
        <f>+'Cdr 3'!CA7</f>
        <v>Jun</v>
      </c>
      <c r="CB7" s="588" t="str">
        <f>+'Cdr 3'!CB7</f>
        <v>Jul</v>
      </c>
      <c r="CC7" s="588" t="str">
        <f>+'Cdr 3'!CC7</f>
        <v>Ago</v>
      </c>
      <c r="CD7" s="620" t="str">
        <f>+'Cdr 3'!CD7</f>
        <v>Set</v>
      </c>
      <c r="CE7" s="625" t="str">
        <f>+'Cdr 3'!CE7</f>
        <v>Oct</v>
      </c>
      <c r="CF7" s="633" t="str">
        <f>+'Cdr 3'!CF7</f>
        <v>Nov</v>
      </c>
      <c r="CG7" s="625" t="str">
        <f>+'Cdr 3'!CG7</f>
        <v>Dic</v>
      </c>
      <c r="CH7" s="486" t="str">
        <f>+'Cdr 3'!CH7</f>
        <v>Var. % 
Dic 25/24</v>
      </c>
    </row>
    <row r="8" spans="1:88">
      <c r="A8" s="313" t="s">
        <v>48</v>
      </c>
      <c r="B8" s="322">
        <f t="shared" ref="B8:AG8" si="0">SUM(B9:B19)</f>
        <v>9300.2343631354033</v>
      </c>
      <c r="C8" s="83">
        <f t="shared" si="0"/>
        <v>7493.372977359897</v>
      </c>
      <c r="D8" s="83">
        <f t="shared" si="0"/>
        <v>6736.0872574288114</v>
      </c>
      <c r="E8" s="83">
        <f t="shared" si="0"/>
        <v>6246.0731423237503</v>
      </c>
      <c r="F8" s="83">
        <f t="shared" si="0"/>
        <v>7170.171315294212</v>
      </c>
      <c r="G8" s="83">
        <f t="shared" si="0"/>
        <v>6760.9305670691356</v>
      </c>
      <c r="H8" s="83">
        <f t="shared" si="0"/>
        <v>5279.751895056399</v>
      </c>
      <c r="I8" s="83">
        <f t="shared" si="0"/>
        <v>4575.4880471616616</v>
      </c>
      <c r="J8" s="83">
        <f t="shared" si="0"/>
        <v>5188.4462528538406</v>
      </c>
      <c r="K8" s="83">
        <f t="shared" si="0"/>
        <v>5986.1024591507212</v>
      </c>
      <c r="L8" s="83">
        <f t="shared" si="0"/>
        <v>6618.0002537942037</v>
      </c>
      <c r="M8" s="83">
        <f t="shared" si="0"/>
        <v>5307.6155969289302</v>
      </c>
      <c r="N8" s="322">
        <f t="shared" si="0"/>
        <v>7032.7304893481478</v>
      </c>
      <c r="O8" s="83">
        <f t="shared" si="0"/>
        <v>7256.5381763603455</v>
      </c>
      <c r="P8" s="83">
        <f t="shared" si="0"/>
        <v>4600.678333023081</v>
      </c>
      <c r="Q8" s="83">
        <f t="shared" si="0"/>
        <v>1065.0036558547456</v>
      </c>
      <c r="R8" s="83">
        <f t="shared" si="0"/>
        <v>1670.2764885953218</v>
      </c>
      <c r="S8" s="199">
        <f t="shared" si="0"/>
        <v>2897.4348122982101</v>
      </c>
      <c r="T8" s="199">
        <f t="shared" si="0"/>
        <v>9334.313389872339</v>
      </c>
      <c r="U8" s="199">
        <f t="shared" si="0"/>
        <v>9437.6379691852126</v>
      </c>
      <c r="V8" s="199">
        <f t="shared" si="0"/>
        <v>8919.5788455116053</v>
      </c>
      <c r="W8" s="199">
        <f t="shared" si="0"/>
        <v>8933.6845574631425</v>
      </c>
      <c r="X8" s="199">
        <f t="shared" si="0"/>
        <v>9085.4562953508466</v>
      </c>
      <c r="Y8" s="348">
        <f t="shared" si="0"/>
        <v>6719.6522358829243</v>
      </c>
      <c r="Z8" s="349">
        <f t="shared" si="0"/>
        <v>7945.5676503358627</v>
      </c>
      <c r="AA8" s="349">
        <f t="shared" si="0"/>
        <v>7689.5737663132131</v>
      </c>
      <c r="AB8" s="349">
        <f t="shared" si="0"/>
        <v>8541.8596466976433</v>
      </c>
      <c r="AC8" s="349">
        <f t="shared" si="0"/>
        <v>7843.4825658411082</v>
      </c>
      <c r="AD8" s="349">
        <f t="shared" si="0"/>
        <v>7410.1571221929844</v>
      </c>
      <c r="AE8" s="350">
        <f t="shared" si="0"/>
        <v>6612.3298836235026</v>
      </c>
      <c r="AF8" s="350">
        <f t="shared" si="0"/>
        <v>5643.7408974501104</v>
      </c>
      <c r="AG8" s="350">
        <f t="shared" si="0"/>
        <v>5275.4396831461945</v>
      </c>
      <c r="AH8" s="350">
        <f t="shared" ref="AH8:BM8" si="1">SUM(AH9:AH19)</f>
        <v>6464.3795893099505</v>
      </c>
      <c r="AI8" s="350">
        <f t="shared" si="1"/>
        <v>5053.1028211240555</v>
      </c>
      <c r="AJ8" s="350">
        <f t="shared" si="1"/>
        <v>6422.5735420072087</v>
      </c>
      <c r="AK8" s="350">
        <f t="shared" si="1"/>
        <v>6276.0632601909047</v>
      </c>
      <c r="AL8" s="357">
        <f t="shared" si="1"/>
        <v>5528.3694650329271</v>
      </c>
      <c r="AM8" s="350">
        <f t="shared" si="1"/>
        <v>6437.1118788567983</v>
      </c>
      <c r="AN8" s="350">
        <f t="shared" si="1"/>
        <v>7338.5341636548274</v>
      </c>
      <c r="AO8" s="350">
        <f t="shared" si="1"/>
        <v>5202.2703913537534</v>
      </c>
      <c r="AP8" s="350">
        <f t="shared" si="1"/>
        <v>7868.1591520919192</v>
      </c>
      <c r="AQ8" s="350">
        <f t="shared" si="1"/>
        <v>6583.6353352516253</v>
      </c>
      <c r="AR8" s="350">
        <f t="shared" si="1"/>
        <v>5122.930174922898</v>
      </c>
      <c r="AS8" s="350">
        <f t="shared" si="1"/>
        <v>7073.9686708227255</v>
      </c>
      <c r="AT8" s="350">
        <f t="shared" si="1"/>
        <v>4835.3656113005336</v>
      </c>
      <c r="AU8" s="350">
        <f t="shared" si="1"/>
        <v>4700.5984802472067</v>
      </c>
      <c r="AV8" s="350">
        <f t="shared" si="1"/>
        <v>6986.537003034724</v>
      </c>
      <c r="AW8" s="350">
        <f t="shared" si="1"/>
        <v>6418.8358123940234</v>
      </c>
      <c r="AX8" s="357">
        <f t="shared" si="1"/>
        <v>6789.5197412757325</v>
      </c>
      <c r="AY8" s="350">
        <f t="shared" si="1"/>
        <v>7154.2379839429468</v>
      </c>
      <c r="AZ8" s="350">
        <f t="shared" si="1"/>
        <v>6242.5371151320123</v>
      </c>
      <c r="BA8" s="350">
        <f t="shared" si="1"/>
        <v>5028.9569772788973</v>
      </c>
      <c r="BB8" s="350">
        <f t="shared" si="1"/>
        <v>5715.2968417780503</v>
      </c>
      <c r="BC8" s="350">
        <f t="shared" si="1"/>
        <v>3535.3322596249195</v>
      </c>
      <c r="BD8" s="350">
        <f t="shared" si="1"/>
        <v>3510.4252062199303</v>
      </c>
      <c r="BE8" s="350">
        <f t="shared" si="1"/>
        <v>3139.0594101317438</v>
      </c>
      <c r="BF8" s="350">
        <f t="shared" si="1"/>
        <v>3802.7112251264411</v>
      </c>
      <c r="BG8" s="350">
        <f t="shared" si="1"/>
        <v>3635.1991889976853</v>
      </c>
      <c r="BH8" s="350">
        <f t="shared" si="1"/>
        <v>3735.2919242724356</v>
      </c>
      <c r="BI8" s="350">
        <f t="shared" si="1"/>
        <v>3353.7811990565633</v>
      </c>
      <c r="BJ8" s="487">
        <f t="shared" si="1"/>
        <v>2254.3100000000004</v>
      </c>
      <c r="BK8" s="350">
        <f t="shared" si="1"/>
        <v>3266.35</v>
      </c>
      <c r="BL8" s="350">
        <f t="shared" si="1"/>
        <v>3559.16</v>
      </c>
      <c r="BM8" s="350">
        <f t="shared" si="1"/>
        <v>4085.12</v>
      </c>
      <c r="BN8" s="350">
        <f t="shared" ref="BN8:BP8" si="2">SUM(BN9:BN19)</f>
        <v>3875.92</v>
      </c>
      <c r="BO8" s="350">
        <f t="shared" si="2"/>
        <v>3945.1800000000003</v>
      </c>
      <c r="BP8" s="350">
        <f t="shared" si="2"/>
        <v>2580.37</v>
      </c>
      <c r="BQ8" s="350">
        <f t="shared" ref="BQ8:BR8" si="3">SUM(BQ9:BQ19)</f>
        <v>3069.48</v>
      </c>
      <c r="BR8" s="350">
        <f t="shared" si="3"/>
        <v>3007.74</v>
      </c>
      <c r="BS8" s="350">
        <f t="shared" ref="BS8:BT8" si="4">SUM(BS9:BS19)</f>
        <v>4363.7460000000001</v>
      </c>
      <c r="BT8" s="350">
        <f t="shared" si="4"/>
        <v>3801.0699999999997</v>
      </c>
      <c r="BU8" s="489">
        <f t="shared" ref="BU8:BV8" si="5">SUM(BU9:BU19)</f>
        <v>3267.61</v>
      </c>
      <c r="BV8" s="350">
        <f t="shared" si="5"/>
        <v>3968.1979999999994</v>
      </c>
      <c r="BW8" s="350">
        <f t="shared" ref="BW8:BY8" si="6">SUM(BW9:BW19)</f>
        <v>3380.4250000000002</v>
      </c>
      <c r="BX8" s="350">
        <f t="shared" ref="BX8" si="7">SUM(BX9:BX19)</f>
        <v>3769.5299999999997</v>
      </c>
      <c r="BY8" s="350">
        <f t="shared" si="6"/>
        <v>3149.0540000000001</v>
      </c>
      <c r="BZ8" s="350">
        <f t="shared" ref="BZ8:CC8" si="8">SUM(BZ9:BZ19)</f>
        <v>3382.634</v>
      </c>
      <c r="CA8" s="350">
        <f t="shared" ref="CA8:CB8" si="9">SUM(CA9:CA19)</f>
        <v>2215.7449999999999</v>
      </c>
      <c r="CB8" s="350">
        <f t="shared" si="9"/>
        <v>2566.06</v>
      </c>
      <c r="CC8" s="350">
        <f t="shared" si="8"/>
        <v>1378.9419999999998</v>
      </c>
      <c r="CD8" s="350">
        <f t="shared" ref="CD8:CG8" si="10">SUM(CD9:CD19)</f>
        <v>1804.7440000000001</v>
      </c>
      <c r="CE8" s="350">
        <f t="shared" ref="CE8:CF8" si="11">SUM(CE9:CE19)</f>
        <v>3429.5569999999998</v>
      </c>
      <c r="CF8" s="350">
        <f t="shared" si="11"/>
        <v>1756.7759999999998</v>
      </c>
      <c r="CG8" s="350">
        <f t="shared" si="10"/>
        <v>1909.829</v>
      </c>
      <c r="CH8" s="512">
        <f>+IFERROR(CG8/BU8-1,"-")</f>
        <v>-0.41552725080410458</v>
      </c>
      <c r="CJ8" s="76"/>
    </row>
    <row r="9" spans="1:88">
      <c r="A9" s="340" t="s">
        <v>57</v>
      </c>
      <c r="B9" s="341">
        <v>5021.7278999999999</v>
      </c>
      <c r="C9" s="342">
        <v>2650.9637999999991</v>
      </c>
      <c r="D9" s="342">
        <v>2537.5945999999994</v>
      </c>
      <c r="E9" s="342">
        <v>2765.1741000000002</v>
      </c>
      <c r="F9" s="342">
        <v>2941.4071000000008</v>
      </c>
      <c r="G9" s="342">
        <v>3133.0509999999999</v>
      </c>
      <c r="H9" s="342">
        <v>2638.2855999999997</v>
      </c>
      <c r="I9" s="342">
        <v>3462.1376999999998</v>
      </c>
      <c r="J9" s="342">
        <v>3142.1527999999998</v>
      </c>
      <c r="K9" s="342">
        <v>2707.1071299999999</v>
      </c>
      <c r="L9" s="342">
        <v>3323.9986999999996</v>
      </c>
      <c r="M9" s="342">
        <v>1774.8701999999998</v>
      </c>
      <c r="N9" s="341">
        <v>2010.03656</v>
      </c>
      <c r="O9" s="342">
        <v>1854.9896285714287</v>
      </c>
      <c r="P9" s="342">
        <v>1237.931493871866</v>
      </c>
      <c r="Q9" s="342">
        <v>801.80539999999985</v>
      </c>
      <c r="R9" s="342">
        <v>1380.5407789473682</v>
      </c>
      <c r="S9" s="347">
        <v>1456.9865202947087</v>
      </c>
      <c r="T9" s="347">
        <v>1716.2736000000002</v>
      </c>
      <c r="U9" s="347">
        <v>1678.0108</v>
      </c>
      <c r="V9" s="347">
        <v>1992.7579000000001</v>
      </c>
      <c r="W9" s="347">
        <v>2744.5190000000002</v>
      </c>
      <c r="X9" s="347">
        <v>3594.5779599999996</v>
      </c>
      <c r="Y9" s="351">
        <v>2533.0466999999999</v>
      </c>
      <c r="Z9" s="352">
        <v>2019.7052999999994</v>
      </c>
      <c r="AA9" s="352">
        <v>2923.4221688166658</v>
      </c>
      <c r="AB9" s="352">
        <v>2429.5010999999995</v>
      </c>
      <c r="AC9" s="352">
        <v>2250.5708</v>
      </c>
      <c r="AD9" s="352">
        <v>2559.0437000000011</v>
      </c>
      <c r="AE9" s="352">
        <v>2081.9557</v>
      </c>
      <c r="AF9" s="352">
        <v>1964.3314999999998</v>
      </c>
      <c r="AG9" s="352">
        <v>1892.1246599999999</v>
      </c>
      <c r="AH9" s="352">
        <v>1557.4882500000003</v>
      </c>
      <c r="AI9" s="352">
        <v>2006.4690000000001</v>
      </c>
      <c r="AJ9" s="352">
        <v>2940.0915100000002</v>
      </c>
      <c r="AK9" s="352">
        <v>2379.3328699999997</v>
      </c>
      <c r="AL9" s="358">
        <v>1851.6857</v>
      </c>
      <c r="AM9" s="359">
        <v>2074.6266499999997</v>
      </c>
      <c r="AN9" s="359">
        <v>2425.1865400000002</v>
      </c>
      <c r="AO9" s="359">
        <v>1609.3642500000001</v>
      </c>
      <c r="AP9" s="359">
        <v>1879.2645999999995</v>
      </c>
      <c r="AQ9" s="359">
        <v>1684.3776499999997</v>
      </c>
      <c r="AR9" s="359">
        <v>1259.7577200000001</v>
      </c>
      <c r="AS9" s="359">
        <v>1197.4888000000001</v>
      </c>
      <c r="AT9" s="359">
        <v>1038.2622000000001</v>
      </c>
      <c r="AU9" s="359">
        <v>1195.72785</v>
      </c>
      <c r="AV9" s="359">
        <v>1797.3561599999998</v>
      </c>
      <c r="AW9" s="359">
        <v>1115.5567000000001</v>
      </c>
      <c r="AX9" s="358">
        <v>1204.1951899999999</v>
      </c>
      <c r="AY9" s="359">
        <v>1630.3781599999998</v>
      </c>
      <c r="AZ9" s="359">
        <v>1082.40924</v>
      </c>
      <c r="BA9" s="359">
        <v>771.16890000000001</v>
      </c>
      <c r="BB9" s="359">
        <v>1175.6432</v>
      </c>
      <c r="BC9" s="359">
        <v>1165.8059000000001</v>
      </c>
      <c r="BD9" s="359">
        <v>1227.763559</v>
      </c>
      <c r="BE9" s="359">
        <v>1611.81774</v>
      </c>
      <c r="BF9" s="359">
        <v>2152.6574000000001</v>
      </c>
      <c r="BG9" s="359">
        <v>1918.0805600000001</v>
      </c>
      <c r="BH9" s="359">
        <v>1933.436348</v>
      </c>
      <c r="BI9" s="359">
        <v>1910.1077999999995</v>
      </c>
      <c r="BJ9" s="488">
        <v>989.35</v>
      </c>
      <c r="BK9" s="359">
        <v>1834.13</v>
      </c>
      <c r="BL9" s="359">
        <v>1895.27</v>
      </c>
      <c r="BM9" s="359">
        <v>2037.1</v>
      </c>
      <c r="BN9" s="359">
        <v>2173.92</v>
      </c>
      <c r="BO9" s="359">
        <v>2099.54</v>
      </c>
      <c r="BP9" s="359">
        <v>1046.46</v>
      </c>
      <c r="BQ9" s="359">
        <v>803.88</v>
      </c>
      <c r="BR9" s="359">
        <v>1394.08</v>
      </c>
      <c r="BS9" s="359">
        <v>2733.9160000000002</v>
      </c>
      <c r="BT9" s="359">
        <v>1808.84</v>
      </c>
      <c r="BU9" s="490">
        <v>1240.44</v>
      </c>
      <c r="BV9" s="359">
        <v>1508.1279999999999</v>
      </c>
      <c r="BW9" s="359">
        <v>1106.395</v>
      </c>
      <c r="BX9" s="359">
        <v>1542.0060000000001</v>
      </c>
      <c r="BY9" s="359">
        <v>749.45399999999995</v>
      </c>
      <c r="BZ9" s="359">
        <v>1278.5239999999999</v>
      </c>
      <c r="CA9" s="359">
        <v>904.73500000000001</v>
      </c>
      <c r="CB9" s="359">
        <v>1291.2460000000001</v>
      </c>
      <c r="CC9" s="359">
        <v>757.03499999999997</v>
      </c>
      <c r="CD9" s="359">
        <v>594.846</v>
      </c>
      <c r="CE9" s="359">
        <v>2425.7719999999999</v>
      </c>
      <c r="CF9" s="359">
        <v>662.12599999999998</v>
      </c>
      <c r="CG9" s="359">
        <v>998.90499999999997</v>
      </c>
      <c r="CH9" s="513">
        <f t="shared" ref="CH9:CH19" si="12">+IFERROR(CG9/BU9-1,"-")</f>
        <v>-0.19471719712360136</v>
      </c>
      <c r="CJ9" s="76"/>
    </row>
    <row r="10" spans="1:88">
      <c r="A10" s="340" t="s">
        <v>70</v>
      </c>
      <c r="B10" s="341">
        <v>210.87576333293217</v>
      </c>
      <c r="C10" s="342">
        <v>228.87184038194724</v>
      </c>
      <c r="D10" s="342">
        <v>179.42279691096809</v>
      </c>
      <c r="E10" s="342">
        <v>0</v>
      </c>
      <c r="F10" s="342">
        <v>0</v>
      </c>
      <c r="G10" s="342">
        <v>208.15899025851178</v>
      </c>
      <c r="H10" s="342">
        <v>86.891148004366983</v>
      </c>
      <c r="I10" s="342">
        <v>124.19506917089987</v>
      </c>
      <c r="J10" s="342">
        <v>130.58954965772799</v>
      </c>
      <c r="K10" s="342">
        <v>136.30745674720177</v>
      </c>
      <c r="L10" s="342">
        <v>103.84574172686838</v>
      </c>
      <c r="M10" s="342">
        <v>71.239998781664681</v>
      </c>
      <c r="N10" s="341">
        <v>286.45363691145508</v>
      </c>
      <c r="O10" s="342">
        <v>310.89950797483709</v>
      </c>
      <c r="P10" s="342">
        <v>243.72792732385903</v>
      </c>
      <c r="Q10" s="342">
        <v>0</v>
      </c>
      <c r="R10" s="342">
        <v>0</v>
      </c>
      <c r="S10" s="347">
        <v>282.76317236716244</v>
      </c>
      <c r="T10" s="347">
        <v>117.80200744913211</v>
      </c>
      <c r="U10" s="347">
        <v>168.47565396175037</v>
      </c>
      <c r="V10" s="347">
        <v>177.16191625505772</v>
      </c>
      <c r="W10" s="347">
        <v>185.16004924539891</v>
      </c>
      <c r="X10" s="347">
        <v>141.06405556177802</v>
      </c>
      <c r="Y10" s="351">
        <v>96.772414345013317</v>
      </c>
      <c r="Z10" s="352">
        <v>330.65343308689262</v>
      </c>
      <c r="AA10" s="352">
        <v>358.87130205535453</v>
      </c>
      <c r="AB10" s="352">
        <v>281.33514650993055</v>
      </c>
      <c r="AC10" s="352">
        <v>43.9816</v>
      </c>
      <c r="AD10" s="352">
        <v>32.652680000000004</v>
      </c>
      <c r="AE10" s="352">
        <v>326.39352986341567</v>
      </c>
      <c r="AF10" s="352">
        <v>135.97885719853323</v>
      </c>
      <c r="AG10" s="352">
        <v>194.47144736804847</v>
      </c>
      <c r="AH10" s="352">
        <v>204.49799993321312</v>
      </c>
      <c r="AI10" s="352">
        <v>213.73024484396396</v>
      </c>
      <c r="AJ10" s="352">
        <v>162.83023933496037</v>
      </c>
      <c r="AK10" s="352">
        <v>111.70439787844886</v>
      </c>
      <c r="AL10" s="358">
        <v>285.71899687572198</v>
      </c>
      <c r="AM10" s="359">
        <v>291.4217853276366</v>
      </c>
      <c r="AN10" s="359">
        <v>359.77121096313238</v>
      </c>
      <c r="AO10" s="359">
        <v>73.903515476209662</v>
      </c>
      <c r="AP10" s="359">
        <v>69.189839161638858</v>
      </c>
      <c r="AQ10" s="359">
        <v>448.90599936776607</v>
      </c>
      <c r="AR10" s="359">
        <v>164.73208504533551</v>
      </c>
      <c r="AS10" s="359">
        <v>478.298040317203</v>
      </c>
      <c r="AT10" s="359">
        <v>207.96329645787898</v>
      </c>
      <c r="AU10" s="359">
        <v>130.25375593323881</v>
      </c>
      <c r="AV10" s="359">
        <v>113.99220855519906</v>
      </c>
      <c r="AW10" s="359">
        <v>99.208296454428933</v>
      </c>
      <c r="AX10" s="358">
        <v>199.19961414401234</v>
      </c>
      <c r="AY10" s="359">
        <v>240.13843415384699</v>
      </c>
      <c r="AZ10" s="359">
        <v>251.33467157683401</v>
      </c>
      <c r="BA10" s="359">
        <v>213.34432572243301</v>
      </c>
      <c r="BB10" s="359">
        <v>179.92607175922302</v>
      </c>
      <c r="BC10" s="359">
        <v>101.86724760036</v>
      </c>
      <c r="BD10" s="359">
        <v>194.0132932895653</v>
      </c>
      <c r="BE10" s="359">
        <v>91.870936163390695</v>
      </c>
      <c r="BF10" s="359">
        <v>146.34766378909799</v>
      </c>
      <c r="BG10" s="359">
        <v>135.22347183730599</v>
      </c>
      <c r="BH10" s="359">
        <v>152.59198249231301</v>
      </c>
      <c r="BI10" s="359">
        <v>112.29331287503702</v>
      </c>
      <c r="BJ10" s="488">
        <v>25.48</v>
      </c>
      <c r="BK10" s="359">
        <v>4.55</v>
      </c>
      <c r="BL10" s="359">
        <v>4</v>
      </c>
      <c r="BM10" s="359">
        <v>4</v>
      </c>
      <c r="BN10" s="359">
        <v>10.81</v>
      </c>
      <c r="BO10" s="359">
        <v>7.85</v>
      </c>
      <c r="BP10" s="359">
        <v>5</v>
      </c>
      <c r="BQ10" s="359">
        <v>4.5</v>
      </c>
      <c r="BR10" s="359">
        <v>3</v>
      </c>
      <c r="BS10" s="359">
        <v>1.3</v>
      </c>
      <c r="BT10" s="359">
        <v>1.5</v>
      </c>
      <c r="BU10" s="490">
        <v>2.9</v>
      </c>
      <c r="BV10" s="359">
        <v>5</v>
      </c>
      <c r="BW10" s="359">
        <v>5.5</v>
      </c>
      <c r="BX10" s="359">
        <v>4.3</v>
      </c>
      <c r="BY10" s="359">
        <v>1</v>
      </c>
      <c r="BZ10" s="359">
        <v>0</v>
      </c>
      <c r="CA10" s="359">
        <v>5</v>
      </c>
      <c r="CB10" s="359">
        <v>2.85</v>
      </c>
      <c r="CC10" s="359">
        <v>2.5</v>
      </c>
      <c r="CD10" s="359">
        <v>1</v>
      </c>
      <c r="CE10" s="359">
        <v>0</v>
      </c>
      <c r="CF10" s="359">
        <v>0</v>
      </c>
      <c r="CG10" s="359">
        <v>0</v>
      </c>
      <c r="CH10" s="513">
        <f t="shared" si="12"/>
        <v>-1</v>
      </c>
      <c r="CJ10" s="76"/>
    </row>
    <row r="11" spans="1:88">
      <c r="A11" s="340" t="s">
        <v>88</v>
      </c>
      <c r="B11" s="307">
        <v>67.120400000000004</v>
      </c>
      <c r="C11" s="342">
        <v>45.379280000000001</v>
      </c>
      <c r="D11" s="342">
        <v>24.689639999999997</v>
      </c>
      <c r="E11" s="342">
        <v>61.725000000000001</v>
      </c>
      <c r="F11" s="342">
        <v>68.768900000000002</v>
      </c>
      <c r="G11" s="342">
        <v>63.590999999999994</v>
      </c>
      <c r="H11" s="342">
        <v>0</v>
      </c>
      <c r="I11" s="342">
        <v>43.853999999999999</v>
      </c>
      <c r="J11" s="342">
        <v>52.697999999999993</v>
      </c>
      <c r="K11" s="342">
        <v>63.11569999999999</v>
      </c>
      <c r="L11" s="342">
        <v>32.1006</v>
      </c>
      <c r="M11" s="134">
        <v>41.378900000000002</v>
      </c>
      <c r="N11" s="307">
        <v>51.857221039999999</v>
      </c>
      <c r="O11" s="342">
        <v>35.060031727999998</v>
      </c>
      <c r="P11" s="342">
        <v>19.075215864</v>
      </c>
      <c r="Q11" s="342">
        <v>47.688734999999994</v>
      </c>
      <c r="R11" s="342">
        <v>53.130852139999995</v>
      </c>
      <c r="S11" s="347">
        <v>49.130406600000001</v>
      </c>
      <c r="T11" s="347">
        <v>0</v>
      </c>
      <c r="U11" s="347">
        <v>33.881600399999996</v>
      </c>
      <c r="V11" s="347">
        <v>40.714474799999998</v>
      </c>
      <c r="W11" s="347">
        <v>48.763189819999987</v>
      </c>
      <c r="X11" s="347">
        <v>24.800923559999998</v>
      </c>
      <c r="Y11" s="353">
        <v>31.969338139999998</v>
      </c>
      <c r="Z11" s="309">
        <v>33.650150732856048</v>
      </c>
      <c r="AA11" s="354">
        <v>22.750454588299199</v>
      </c>
      <c r="AB11" s="354">
        <v>12.377907574149599</v>
      </c>
      <c r="AC11" s="354">
        <v>30.945220141500002</v>
      </c>
      <c r="AD11" s="354">
        <v>34.476609953645998</v>
      </c>
      <c r="AE11" s="352">
        <v>31.880720842740001</v>
      </c>
      <c r="AF11" s="352">
        <v>15.43</v>
      </c>
      <c r="AG11" s="352">
        <v>21.985770499560001</v>
      </c>
      <c r="AH11" s="352">
        <v>26.419622697720001</v>
      </c>
      <c r="AI11" s="352">
        <v>31.642433874197994</v>
      </c>
      <c r="AJ11" s="352">
        <v>16.093319298084001</v>
      </c>
      <c r="AK11" s="352">
        <v>20.744903519045998</v>
      </c>
      <c r="AL11" s="358">
        <v>13.823847835209225</v>
      </c>
      <c r="AM11" s="359">
        <v>11.10765464653938</v>
      </c>
      <c r="AN11" s="359">
        <v>4.5916943472839531</v>
      </c>
      <c r="AO11" s="359">
        <v>17.984563982013814</v>
      </c>
      <c r="AP11" s="359">
        <v>12.98948162061366</v>
      </c>
      <c r="AQ11" s="359">
        <v>16.352897625105228</v>
      </c>
      <c r="AR11" s="359">
        <v>6.9822035652981222</v>
      </c>
      <c r="AS11" s="359">
        <v>10.039002979827931</v>
      </c>
      <c r="AT11" s="359">
        <v>13.296499575554529</v>
      </c>
      <c r="AU11" s="359">
        <v>10.541923352460962</v>
      </c>
      <c r="AV11" s="359">
        <v>6.5134204900885386</v>
      </c>
      <c r="AW11" s="359">
        <v>5.8136303535610576</v>
      </c>
      <c r="AX11" s="358">
        <v>27.809574184100001</v>
      </c>
      <c r="AY11" s="359">
        <v>24.728730797289998</v>
      </c>
      <c r="AZ11" s="359">
        <v>26.438071118400003</v>
      </c>
      <c r="BA11" s="359">
        <v>26.677824712799996</v>
      </c>
      <c r="BB11" s="359">
        <v>27.551218348840003</v>
      </c>
      <c r="BC11" s="359">
        <v>28.645530567939996</v>
      </c>
      <c r="BD11" s="359">
        <v>28.291253897379988</v>
      </c>
      <c r="BE11" s="359">
        <v>30.328936378070008</v>
      </c>
      <c r="BF11" s="359">
        <v>25.167881404120003</v>
      </c>
      <c r="BG11" s="359">
        <v>24.546727558977999</v>
      </c>
      <c r="BH11" s="359">
        <v>25.768303158509994</v>
      </c>
      <c r="BI11" s="359">
        <v>27.602728516309995</v>
      </c>
      <c r="BJ11" s="488">
        <v>6.75</v>
      </c>
      <c r="BK11" s="359">
        <v>6.6</v>
      </c>
      <c r="BL11" s="359">
        <v>9</v>
      </c>
      <c r="BM11" s="359">
        <v>8</v>
      </c>
      <c r="BN11" s="359">
        <v>10.5</v>
      </c>
      <c r="BO11" s="359">
        <v>7.8</v>
      </c>
      <c r="BP11" s="359">
        <v>7</v>
      </c>
      <c r="BQ11" s="359">
        <v>7</v>
      </c>
      <c r="BR11" s="359">
        <v>6.5</v>
      </c>
      <c r="BS11" s="359">
        <v>6</v>
      </c>
      <c r="BT11" s="359">
        <v>6.5</v>
      </c>
      <c r="BU11" s="490">
        <v>9.8000000000000007</v>
      </c>
      <c r="BV11" s="359">
        <v>7.35</v>
      </c>
      <c r="BW11" s="359">
        <v>9.5</v>
      </c>
      <c r="BX11" s="359">
        <v>11</v>
      </c>
      <c r="BY11" s="359">
        <v>10</v>
      </c>
      <c r="BZ11" s="359">
        <v>8</v>
      </c>
      <c r="CA11" s="359">
        <v>8</v>
      </c>
      <c r="CB11" s="359">
        <v>9.5</v>
      </c>
      <c r="CC11" s="359">
        <v>9.8000000000000007</v>
      </c>
      <c r="CD11" s="359">
        <v>8</v>
      </c>
      <c r="CE11" s="359">
        <v>8</v>
      </c>
      <c r="CF11" s="359">
        <v>8.5</v>
      </c>
      <c r="CG11" s="359">
        <v>9</v>
      </c>
      <c r="CH11" s="513">
        <f t="shared" si="12"/>
        <v>-8.163265306122458E-2</v>
      </c>
      <c r="CJ11" s="76"/>
    </row>
    <row r="12" spans="1:88">
      <c r="A12" s="340" t="s">
        <v>71</v>
      </c>
      <c r="B12" s="307">
        <v>39.29095147419109</v>
      </c>
      <c r="C12" s="342">
        <v>30.752180143392543</v>
      </c>
      <c r="D12" s="342">
        <v>37.003442992213323</v>
      </c>
      <c r="E12" s="342">
        <v>0</v>
      </c>
      <c r="F12" s="342">
        <v>0</v>
      </c>
      <c r="G12" s="342">
        <v>75.620115106702997</v>
      </c>
      <c r="H12" s="342">
        <v>9.9629501653081203</v>
      </c>
      <c r="I12" s="342">
        <v>13.025564827129589</v>
      </c>
      <c r="J12" s="342">
        <v>67.219980653600047</v>
      </c>
      <c r="K12" s="342">
        <v>62.27579614824154</v>
      </c>
      <c r="L12" s="342">
        <v>60.278568902246683</v>
      </c>
      <c r="M12" s="134">
        <v>89.427461140622228</v>
      </c>
      <c r="N12" s="307">
        <v>42.846782582605385</v>
      </c>
      <c r="O12" s="342">
        <v>33.535252446369569</v>
      </c>
      <c r="P12" s="342">
        <v>40.35225458300863</v>
      </c>
      <c r="Q12" s="342">
        <v>0</v>
      </c>
      <c r="R12" s="342">
        <v>0</v>
      </c>
      <c r="S12" s="347">
        <v>82.463735523859626</v>
      </c>
      <c r="T12" s="347">
        <v>10.864597155268505</v>
      </c>
      <c r="U12" s="347">
        <v>14.204378443984817</v>
      </c>
      <c r="V12" s="347">
        <v>73.303388902750854</v>
      </c>
      <c r="W12" s="347">
        <v>67.911755699657391</v>
      </c>
      <c r="X12" s="347">
        <v>65.733779387900015</v>
      </c>
      <c r="Y12" s="353">
        <v>97.520646373848535</v>
      </c>
      <c r="Z12" s="309">
        <v>37.263846812091906</v>
      </c>
      <c r="AA12" s="352">
        <v>29.165609052607628</v>
      </c>
      <c r="AB12" s="352">
        <v>35.094355810842607</v>
      </c>
      <c r="AC12" s="309">
        <v>11.54</v>
      </c>
      <c r="AD12" s="309">
        <v>17.979520000000001</v>
      </c>
      <c r="AE12" s="352">
        <v>71.718710785100711</v>
      </c>
      <c r="AF12" s="352">
        <v>9.4489401459370193</v>
      </c>
      <c r="AG12" s="352">
        <v>12.353547932733596</v>
      </c>
      <c r="AH12" s="352">
        <v>63.751957328722419</v>
      </c>
      <c r="AI12" s="352">
        <v>59.062853931992045</v>
      </c>
      <c r="AJ12" s="352">
        <v>57.168667933656643</v>
      </c>
      <c r="AK12" s="352">
        <v>84.813706151336078</v>
      </c>
      <c r="AL12" s="358">
        <v>79.955205336742623</v>
      </c>
      <c r="AM12" s="359">
        <v>25.964528855041028</v>
      </c>
      <c r="AN12" s="359">
        <v>66.568510667976142</v>
      </c>
      <c r="AO12" s="359">
        <v>20.330008044318063</v>
      </c>
      <c r="AP12" s="359">
        <v>26.74314822068111</v>
      </c>
      <c r="AQ12" s="359">
        <v>99.507312422071422</v>
      </c>
      <c r="AR12" s="359">
        <v>3.885396930040609</v>
      </c>
      <c r="AS12" s="359">
        <v>13.159846292434754</v>
      </c>
      <c r="AT12" s="359">
        <v>10.178362013404188</v>
      </c>
      <c r="AU12" s="359">
        <v>12.63898522634687</v>
      </c>
      <c r="AV12" s="359">
        <v>199.56327268599034</v>
      </c>
      <c r="AW12" s="359">
        <v>130.60561876914102</v>
      </c>
      <c r="AX12" s="358">
        <v>70.857719216204927</v>
      </c>
      <c r="AY12" s="359">
        <v>66.091338672549398</v>
      </c>
      <c r="AZ12" s="359">
        <v>73.844066426273059</v>
      </c>
      <c r="BA12" s="359">
        <v>66.827133992771707</v>
      </c>
      <c r="BB12" s="359">
        <v>19.052886883661778</v>
      </c>
      <c r="BC12" s="359">
        <v>14.549363623946769</v>
      </c>
      <c r="BD12" s="359">
        <v>50.723968060742905</v>
      </c>
      <c r="BE12" s="359">
        <v>52.087445675609843</v>
      </c>
      <c r="BF12" s="359">
        <v>57.454535529906302</v>
      </c>
      <c r="BG12" s="359">
        <v>29.970137549894901</v>
      </c>
      <c r="BH12" s="359">
        <v>59.904719717630392</v>
      </c>
      <c r="BI12" s="359">
        <v>83.319538342376504</v>
      </c>
      <c r="BJ12" s="488">
        <v>3.28</v>
      </c>
      <c r="BK12" s="359">
        <v>0</v>
      </c>
      <c r="BL12" s="359">
        <v>0</v>
      </c>
      <c r="BM12" s="359">
        <v>26.4</v>
      </c>
      <c r="BN12" s="359">
        <v>17.09</v>
      </c>
      <c r="BO12" s="359">
        <v>12.07</v>
      </c>
      <c r="BP12" s="359">
        <v>20.149999999999999</v>
      </c>
      <c r="BQ12" s="359">
        <v>20</v>
      </c>
      <c r="BR12" s="359">
        <v>9.5</v>
      </c>
      <c r="BS12" s="359">
        <v>2.75</v>
      </c>
      <c r="BT12" s="359">
        <v>0</v>
      </c>
      <c r="BU12" s="490">
        <v>0</v>
      </c>
      <c r="BV12" s="359">
        <v>2.95</v>
      </c>
      <c r="BW12" s="359">
        <v>3.5</v>
      </c>
      <c r="BX12" s="359">
        <v>4.024</v>
      </c>
      <c r="BY12" s="359">
        <v>1</v>
      </c>
      <c r="BZ12" s="359">
        <v>1.5</v>
      </c>
      <c r="CA12" s="359">
        <v>2</v>
      </c>
      <c r="CB12" s="359">
        <v>1.87</v>
      </c>
      <c r="CC12" s="359">
        <v>3</v>
      </c>
      <c r="CD12" s="359">
        <v>1.9</v>
      </c>
      <c r="CE12" s="359">
        <v>0</v>
      </c>
      <c r="CF12" s="359">
        <v>0</v>
      </c>
      <c r="CG12" s="359">
        <v>2.5</v>
      </c>
      <c r="CH12" s="513" t="str">
        <f t="shared" si="12"/>
        <v>-</v>
      </c>
      <c r="CJ12" s="76"/>
    </row>
    <row r="13" spans="1:88">
      <c r="A13" s="340" t="s">
        <v>89</v>
      </c>
      <c r="B13" s="341">
        <v>197.30887340298659</v>
      </c>
      <c r="C13" s="342">
        <v>217.42291458723952</v>
      </c>
      <c r="D13" s="342">
        <v>206.4649990214387</v>
      </c>
      <c r="E13" s="342">
        <v>148.2102839766319</v>
      </c>
      <c r="F13" s="342">
        <v>202.76739341245798</v>
      </c>
      <c r="G13" s="342">
        <v>164.40200819659316</v>
      </c>
      <c r="H13" s="342">
        <v>138.24714325622605</v>
      </c>
      <c r="I13" s="342">
        <v>149.45637108781193</v>
      </c>
      <c r="J13" s="342">
        <v>95.801540756292042</v>
      </c>
      <c r="K13" s="342">
        <v>105.73585949275781</v>
      </c>
      <c r="L13" s="342">
        <v>141.91377959721342</v>
      </c>
      <c r="M13" s="342">
        <v>69.752729951762376</v>
      </c>
      <c r="N13" s="341">
        <v>123.10100611612333</v>
      </c>
      <c r="O13" s="342">
        <v>135.65015641097872</v>
      </c>
      <c r="P13" s="342">
        <v>128.81351288947559</v>
      </c>
      <c r="Q13" s="342">
        <v>92.468396173020665</v>
      </c>
      <c r="R13" s="342">
        <v>126.50657675003252</v>
      </c>
      <c r="S13" s="347">
        <v>102.57041291385447</v>
      </c>
      <c r="T13" s="347">
        <v>86.252392677559442</v>
      </c>
      <c r="U13" s="347">
        <v>93.245829921685853</v>
      </c>
      <c r="V13" s="347">
        <v>59.77058127785061</v>
      </c>
      <c r="W13" s="347">
        <v>65.968602737531597</v>
      </c>
      <c r="X13" s="347">
        <v>88.540007090701437</v>
      </c>
      <c r="Y13" s="351">
        <v>43.518728216904549</v>
      </c>
      <c r="Z13" s="352">
        <v>131.79193714792163</v>
      </c>
      <c r="AA13" s="352">
        <v>145.22705745359383</v>
      </c>
      <c r="AB13" s="352">
        <v>137.90774689947258</v>
      </c>
      <c r="AC13" s="352">
        <v>98.99666494283592</v>
      </c>
      <c r="AD13" s="352">
        <v>135.43794106858482</v>
      </c>
      <c r="AE13" s="352">
        <v>109.8118840655726</v>
      </c>
      <c r="AF13" s="352">
        <v>92.341811600595122</v>
      </c>
      <c r="AG13" s="352">
        <v>99.828985514156869</v>
      </c>
      <c r="AH13" s="352">
        <v>63.990384316066859</v>
      </c>
      <c r="AI13" s="352">
        <v>70.625986090801334</v>
      </c>
      <c r="AJ13" s="352">
        <v>94.790931591304968</v>
      </c>
      <c r="AK13" s="352">
        <v>46.591150429018015</v>
      </c>
      <c r="AL13" s="358">
        <v>103.34204757104317</v>
      </c>
      <c r="AM13" s="359">
        <v>54.422707100563557</v>
      </c>
      <c r="AN13" s="359">
        <v>48.956431382589855</v>
      </c>
      <c r="AO13" s="359">
        <v>50.490559137628473</v>
      </c>
      <c r="AP13" s="359">
        <v>59.726247072806188</v>
      </c>
      <c r="AQ13" s="359">
        <v>74.571448523624383</v>
      </c>
      <c r="AR13" s="359">
        <v>43.872136801212378</v>
      </c>
      <c r="AS13" s="359">
        <v>50.415498379037402</v>
      </c>
      <c r="AT13" s="359">
        <v>52.916013623456081</v>
      </c>
      <c r="AU13" s="359">
        <v>35.345924982787139</v>
      </c>
      <c r="AV13" s="359">
        <v>78.193161944117378</v>
      </c>
      <c r="AW13" s="359">
        <v>25.944377520311797</v>
      </c>
      <c r="AX13" s="358">
        <v>42.550814844000008</v>
      </c>
      <c r="AY13" s="359">
        <v>57.441301608000003</v>
      </c>
      <c r="AZ13" s="359">
        <v>96.451923240000013</v>
      </c>
      <c r="BA13" s="359">
        <v>84.031057887999964</v>
      </c>
      <c r="BB13" s="359">
        <v>106.17027975999991</v>
      </c>
      <c r="BC13" s="359">
        <v>85.128825256000027</v>
      </c>
      <c r="BD13" s="359">
        <v>65.694243211999975</v>
      </c>
      <c r="BE13" s="359">
        <v>87.639341495999986</v>
      </c>
      <c r="BF13" s="359">
        <v>55.25611742400001</v>
      </c>
      <c r="BG13" s="359">
        <v>53.631080760000003</v>
      </c>
      <c r="BH13" s="359">
        <v>54.671818615999982</v>
      </c>
      <c r="BI13" s="359">
        <v>101.17228233199995</v>
      </c>
      <c r="BJ13" s="488">
        <v>7.2</v>
      </c>
      <c r="BK13" s="359">
        <v>7.5</v>
      </c>
      <c r="BL13" s="359">
        <v>9</v>
      </c>
      <c r="BM13" s="359">
        <v>9.5</v>
      </c>
      <c r="BN13" s="359">
        <v>10.8</v>
      </c>
      <c r="BO13" s="359">
        <v>7</v>
      </c>
      <c r="BP13" s="359">
        <v>4.5</v>
      </c>
      <c r="BQ13" s="359">
        <v>6</v>
      </c>
      <c r="BR13" s="359">
        <v>5</v>
      </c>
      <c r="BS13" s="359">
        <v>3.5</v>
      </c>
      <c r="BT13" s="359">
        <v>3.8</v>
      </c>
      <c r="BU13" s="490">
        <v>4.95</v>
      </c>
      <c r="BV13" s="359">
        <v>5.2</v>
      </c>
      <c r="BW13" s="359">
        <v>6</v>
      </c>
      <c r="BX13" s="359">
        <v>6</v>
      </c>
      <c r="BY13" s="359">
        <v>5</v>
      </c>
      <c r="BZ13" s="359">
        <v>5.5</v>
      </c>
      <c r="CA13" s="359">
        <v>5</v>
      </c>
      <c r="CB13" s="359">
        <v>5.2</v>
      </c>
      <c r="CC13" s="359">
        <v>4.3</v>
      </c>
      <c r="CD13" s="359">
        <v>4</v>
      </c>
      <c r="CE13" s="359">
        <v>4.5</v>
      </c>
      <c r="CF13" s="359">
        <v>5</v>
      </c>
      <c r="CG13" s="359">
        <v>4.5</v>
      </c>
      <c r="CH13" s="513">
        <f t="shared" si="12"/>
        <v>-9.0909090909090939E-2</v>
      </c>
      <c r="CJ13" s="76"/>
    </row>
    <row r="14" spans="1:88">
      <c r="A14" s="340" t="s">
        <v>82</v>
      </c>
      <c r="B14" s="341">
        <v>17.256898062811704</v>
      </c>
      <c r="C14" s="342">
        <v>8.628449031405852</v>
      </c>
      <c r="D14" s="342">
        <v>4.314224515702926</v>
      </c>
      <c r="E14" s="342">
        <v>0</v>
      </c>
      <c r="F14" s="342">
        <v>6.9027592251246821</v>
      </c>
      <c r="G14" s="342">
        <v>56.08491870413804</v>
      </c>
      <c r="H14" s="342">
        <v>0</v>
      </c>
      <c r="I14" s="342">
        <v>7.7656041282652675</v>
      </c>
      <c r="J14" s="342">
        <v>4.314224515702926</v>
      </c>
      <c r="K14" s="342">
        <v>0</v>
      </c>
      <c r="L14" s="342">
        <v>0</v>
      </c>
      <c r="M14" s="342">
        <v>8.628449031405852</v>
      </c>
      <c r="N14" s="341">
        <v>7.4825910000351543</v>
      </c>
      <c r="O14" s="342">
        <v>3.7412955000175772</v>
      </c>
      <c r="P14" s="342">
        <v>1.8706477500087886</v>
      </c>
      <c r="Q14" s="342">
        <v>0</v>
      </c>
      <c r="R14" s="342">
        <v>2.9930364000140619</v>
      </c>
      <c r="S14" s="347">
        <v>24.318420750114253</v>
      </c>
      <c r="T14" s="347">
        <v>0</v>
      </c>
      <c r="U14" s="347">
        <v>3.3671659500158198</v>
      </c>
      <c r="V14" s="347">
        <v>1.8706477500087886</v>
      </c>
      <c r="W14" s="347">
        <v>0</v>
      </c>
      <c r="X14" s="347">
        <v>0</v>
      </c>
      <c r="Y14" s="351">
        <v>3.7412955000175772</v>
      </c>
      <c r="Z14" s="352">
        <v>8.9072763264418473</v>
      </c>
      <c r="AA14" s="352">
        <v>4.4536381632209237</v>
      </c>
      <c r="AB14" s="352">
        <v>2.2268190816104618</v>
      </c>
      <c r="AC14" s="352">
        <v>0</v>
      </c>
      <c r="AD14" s="352">
        <v>3.562910530576739</v>
      </c>
      <c r="AE14" s="352">
        <v>28.948648060936005</v>
      </c>
      <c r="AF14" s="352">
        <v>0</v>
      </c>
      <c r="AG14" s="352">
        <v>4.0082743468988316</v>
      </c>
      <c r="AH14" s="352">
        <v>2.2268190816104618</v>
      </c>
      <c r="AI14" s="352">
        <v>1.53</v>
      </c>
      <c r="AJ14" s="352">
        <v>1.98</v>
      </c>
      <c r="AK14" s="352">
        <v>4.4536381632209237</v>
      </c>
      <c r="AL14" s="358">
        <v>5.511155457636705</v>
      </c>
      <c r="AM14" s="359">
        <v>2.8262801673057423</v>
      </c>
      <c r="AN14" s="359">
        <v>0.98633786805227563</v>
      </c>
      <c r="AO14" s="359">
        <v>0</v>
      </c>
      <c r="AP14" s="359">
        <v>4.1835786108549149</v>
      </c>
      <c r="AQ14" s="359">
        <v>22.625823466221835</v>
      </c>
      <c r="AR14" s="359">
        <v>0</v>
      </c>
      <c r="AS14" s="359">
        <v>2.7015964911206471</v>
      </c>
      <c r="AT14" s="359">
        <v>2.706225374649875</v>
      </c>
      <c r="AU14" s="359">
        <v>1.8009972549544724</v>
      </c>
      <c r="AV14" s="359">
        <v>1.1938219917406871</v>
      </c>
      <c r="AW14" s="359">
        <v>4.1508635564752163</v>
      </c>
      <c r="AX14" s="358">
        <v>3.5677695685999993</v>
      </c>
      <c r="AY14" s="359">
        <v>3.93812885</v>
      </c>
      <c r="AZ14" s="359">
        <v>3.6100841499999992</v>
      </c>
      <c r="BA14" s="359">
        <v>2.5227592900000007</v>
      </c>
      <c r="BB14" s="359">
        <v>1.15580021</v>
      </c>
      <c r="BC14" s="359">
        <v>1.4801504260000002</v>
      </c>
      <c r="BD14" s="359">
        <v>1.0940131500000001</v>
      </c>
      <c r="BE14" s="359">
        <v>2.1844592120000006</v>
      </c>
      <c r="BF14" s="359">
        <v>2.1169310235652179</v>
      </c>
      <c r="BG14" s="359">
        <v>1.3496332239999997</v>
      </c>
      <c r="BH14" s="359">
        <v>1.9175645919999997</v>
      </c>
      <c r="BI14" s="359">
        <v>2.582571712</v>
      </c>
      <c r="BJ14" s="488">
        <v>1</v>
      </c>
      <c r="BK14" s="359">
        <v>0</v>
      </c>
      <c r="BL14" s="359">
        <v>5</v>
      </c>
      <c r="BM14" s="359">
        <v>5</v>
      </c>
      <c r="BN14" s="359">
        <v>7</v>
      </c>
      <c r="BO14" s="359">
        <v>9.65</v>
      </c>
      <c r="BP14" s="359">
        <v>6</v>
      </c>
      <c r="BQ14" s="359">
        <v>4.5</v>
      </c>
      <c r="BR14" s="359">
        <v>6</v>
      </c>
      <c r="BS14" s="359">
        <v>6.5</v>
      </c>
      <c r="BT14" s="359">
        <v>6</v>
      </c>
      <c r="BU14" s="490">
        <v>6.5</v>
      </c>
      <c r="BV14" s="359">
        <v>3.5</v>
      </c>
      <c r="BW14" s="359">
        <v>3</v>
      </c>
      <c r="BX14" s="359">
        <v>2.5</v>
      </c>
      <c r="BY14" s="359">
        <v>2</v>
      </c>
      <c r="BZ14" s="359">
        <v>2.5</v>
      </c>
      <c r="CA14" s="359">
        <v>3</v>
      </c>
      <c r="CB14" s="359">
        <v>4.5</v>
      </c>
      <c r="CC14" s="359">
        <v>2.8</v>
      </c>
      <c r="CD14" s="359">
        <v>4</v>
      </c>
      <c r="CE14" s="359">
        <v>4</v>
      </c>
      <c r="CF14" s="359">
        <v>4.8</v>
      </c>
      <c r="CG14" s="359">
        <v>4</v>
      </c>
      <c r="CH14" s="513">
        <f t="shared" si="12"/>
        <v>-0.38461538461538458</v>
      </c>
      <c r="CJ14" s="76"/>
    </row>
    <row r="15" spans="1:88">
      <c r="A15" s="340" t="s">
        <v>84</v>
      </c>
      <c r="B15" s="341">
        <v>12.098733672744867</v>
      </c>
      <c r="C15" s="342">
        <v>9.96052644367008</v>
      </c>
      <c r="D15" s="342">
        <v>8.3662023501704272</v>
      </c>
      <c r="E15" s="342">
        <v>2.2491385765373737</v>
      </c>
      <c r="F15" s="342">
        <v>1.5996562811033324</v>
      </c>
      <c r="G15" s="342">
        <v>0</v>
      </c>
      <c r="H15" s="342">
        <v>0</v>
      </c>
      <c r="I15" s="342">
        <v>0</v>
      </c>
      <c r="J15" s="342">
        <v>0</v>
      </c>
      <c r="K15" s="342">
        <v>5.3321876036777738</v>
      </c>
      <c r="L15" s="342">
        <v>6.457279188053783</v>
      </c>
      <c r="M15" s="342">
        <v>10.264461137079715</v>
      </c>
      <c r="N15" s="341">
        <v>13.139224768600927</v>
      </c>
      <c r="O15" s="342">
        <v>10.817131717825706</v>
      </c>
      <c r="P15" s="342">
        <v>9.0856957522850852</v>
      </c>
      <c r="Q15" s="342">
        <v>2.4425644941195879</v>
      </c>
      <c r="R15" s="342">
        <v>1.7372267212782191</v>
      </c>
      <c r="S15" s="347">
        <v>0</v>
      </c>
      <c r="T15" s="347">
        <v>0</v>
      </c>
      <c r="U15" s="347">
        <v>0</v>
      </c>
      <c r="V15" s="347">
        <v>0</v>
      </c>
      <c r="W15" s="347">
        <v>5.790755737594063</v>
      </c>
      <c r="X15" s="347">
        <v>7.0126051982264093</v>
      </c>
      <c r="Y15" s="351">
        <v>11.147204794868571</v>
      </c>
      <c r="Z15" s="352">
        <v>13.241710721796014</v>
      </c>
      <c r="AA15" s="352">
        <v>10.901505345224747</v>
      </c>
      <c r="AB15" s="352">
        <v>9.1565641791529089</v>
      </c>
      <c r="AC15" s="352">
        <v>2.4616164971737211</v>
      </c>
      <c r="AD15" s="309">
        <v>1.7507770897041892</v>
      </c>
      <c r="AE15" s="309">
        <v>0</v>
      </c>
      <c r="AF15" s="309">
        <v>0</v>
      </c>
      <c r="AG15" s="309">
        <v>0</v>
      </c>
      <c r="AH15" s="309">
        <v>3.1421000000000001</v>
      </c>
      <c r="AI15" s="309">
        <v>5.8359236323472965</v>
      </c>
      <c r="AJ15" s="309">
        <v>7.067303518772575</v>
      </c>
      <c r="AK15" s="309">
        <v>11.234152992268548</v>
      </c>
      <c r="AL15" s="232">
        <v>7.9489980863491958</v>
      </c>
      <c r="AM15" s="227">
        <v>8.8511122826090851</v>
      </c>
      <c r="AN15" s="227">
        <v>6.4654576267378623</v>
      </c>
      <c r="AO15" s="227">
        <v>1.082415374538048</v>
      </c>
      <c r="AP15" s="227">
        <v>1.1992361129845281</v>
      </c>
      <c r="AQ15" s="227">
        <v>0</v>
      </c>
      <c r="AR15" s="227">
        <v>0</v>
      </c>
      <c r="AS15" s="227">
        <v>0</v>
      </c>
      <c r="AT15" s="227">
        <v>9.3970802919708021</v>
      </c>
      <c r="AU15" s="227">
        <v>5.0706534373945162</v>
      </c>
      <c r="AV15" s="227">
        <v>6.451300938946571</v>
      </c>
      <c r="AW15" s="227">
        <v>8.3025883198146637</v>
      </c>
      <c r="AX15" s="232">
        <v>8.0452778996613983</v>
      </c>
      <c r="AY15" s="227">
        <v>6.1624333905642041</v>
      </c>
      <c r="AZ15" s="227">
        <v>3.9164740844919299</v>
      </c>
      <c r="BA15" s="227">
        <v>1.1401550992290883</v>
      </c>
      <c r="BB15" s="227">
        <v>7.2502725543496405E-2</v>
      </c>
      <c r="BC15" s="227">
        <v>0.13304866790970687</v>
      </c>
      <c r="BD15" s="227">
        <v>3.9006869568816945E-2</v>
      </c>
      <c r="BE15" s="227">
        <v>2.8809180000000001E-3</v>
      </c>
      <c r="BF15" s="227">
        <v>2.2031323301368726</v>
      </c>
      <c r="BG15" s="227">
        <v>7.3179102482783787</v>
      </c>
      <c r="BH15" s="227">
        <v>6.4425397284830552</v>
      </c>
      <c r="BI15" s="227">
        <v>9.5788444627311709</v>
      </c>
      <c r="BJ15" s="491">
        <v>12.75</v>
      </c>
      <c r="BK15" s="227">
        <v>10.96</v>
      </c>
      <c r="BL15" s="359">
        <v>0</v>
      </c>
      <c r="BM15" s="359">
        <v>0</v>
      </c>
      <c r="BN15" s="359">
        <v>0</v>
      </c>
      <c r="BO15" s="359">
        <v>0</v>
      </c>
      <c r="BP15" s="359">
        <v>0</v>
      </c>
      <c r="BQ15" s="359">
        <v>0</v>
      </c>
      <c r="BR15" s="359">
        <v>0</v>
      </c>
      <c r="BS15" s="359">
        <v>0</v>
      </c>
      <c r="BT15" s="359">
        <v>0</v>
      </c>
      <c r="BU15" s="353">
        <v>0</v>
      </c>
      <c r="BV15" s="227">
        <v>0</v>
      </c>
      <c r="BW15" s="359">
        <v>0</v>
      </c>
      <c r="BX15" s="359">
        <v>0</v>
      </c>
      <c r="BY15" s="359">
        <v>0</v>
      </c>
      <c r="BZ15" s="359">
        <v>0</v>
      </c>
      <c r="CA15" s="359">
        <v>0</v>
      </c>
      <c r="CB15" s="359">
        <v>0</v>
      </c>
      <c r="CC15" s="359">
        <v>0</v>
      </c>
      <c r="CD15" s="359">
        <v>0</v>
      </c>
      <c r="CE15" s="359">
        <v>0</v>
      </c>
      <c r="CF15" s="359">
        <v>0</v>
      </c>
      <c r="CG15" s="359">
        <v>1.5</v>
      </c>
      <c r="CH15" s="513" t="str">
        <f t="shared" si="12"/>
        <v>-</v>
      </c>
      <c r="CJ15" s="76"/>
    </row>
    <row r="16" spans="1:88">
      <c r="A16" s="340" t="s">
        <v>90</v>
      </c>
      <c r="B16" s="341">
        <v>89.526460377094637</v>
      </c>
      <c r="C16" s="342">
        <v>87.585544089355878</v>
      </c>
      <c r="D16" s="342">
        <v>75.41749197776322</v>
      </c>
      <c r="E16" s="342">
        <v>17.950082451289816</v>
      </c>
      <c r="F16" s="342">
        <v>21.702973035623756</v>
      </c>
      <c r="G16" s="342">
        <v>22.021934803189211</v>
      </c>
      <c r="H16" s="342">
        <v>13.362462134816504</v>
      </c>
      <c r="I16" s="342">
        <v>29.075687257055151</v>
      </c>
      <c r="J16" s="342">
        <v>14.634333741106303</v>
      </c>
      <c r="K16" s="342">
        <v>27.055827567073894</v>
      </c>
      <c r="L16" s="342">
        <v>21.395074295788824</v>
      </c>
      <c r="M16" s="342">
        <v>38.242247952033829</v>
      </c>
      <c r="N16" s="341">
        <v>86.196076051066711</v>
      </c>
      <c r="O16" s="342">
        <v>84.327361849231835</v>
      </c>
      <c r="P16" s="342">
        <v>72.611961276190428</v>
      </c>
      <c r="Q16" s="342">
        <v>17.282339384101835</v>
      </c>
      <c r="R16" s="342">
        <v>20.895622438698553</v>
      </c>
      <c r="S16" s="347">
        <v>21.202718828510573</v>
      </c>
      <c r="T16" s="347">
        <v>12.865378543401329</v>
      </c>
      <c r="U16" s="347">
        <v>27.994071691092699</v>
      </c>
      <c r="V16" s="347">
        <v>14.08993652593715</v>
      </c>
      <c r="W16" s="347">
        <v>26.049350781578745</v>
      </c>
      <c r="X16" s="347">
        <v>20.599177531985479</v>
      </c>
      <c r="Y16" s="351">
        <v>36.819636328218166</v>
      </c>
      <c r="Z16" s="352">
        <v>107.19344017710657</v>
      </c>
      <c r="AA16" s="352">
        <v>104.86950719570473</v>
      </c>
      <c r="AB16" s="352">
        <v>90.300235043070415</v>
      </c>
      <c r="AC16" s="352">
        <v>21.492317258069043</v>
      </c>
      <c r="AD16" s="355">
        <v>25.985796064765523</v>
      </c>
      <c r="AE16" s="352">
        <v>26.36770113513575</v>
      </c>
      <c r="AF16" s="352">
        <v>15.999384756573892</v>
      </c>
      <c r="AG16" s="352">
        <v>34.813427555042878</v>
      </c>
      <c r="AH16" s="352">
        <v>17.52224506365544</v>
      </c>
      <c r="AI16" s="352">
        <v>32.394972631971328</v>
      </c>
      <c r="AJ16" s="352">
        <v>25.617137178777142</v>
      </c>
      <c r="AK16" s="352">
        <v>45.78889973777212</v>
      </c>
      <c r="AL16" s="358">
        <v>87.950053821304067</v>
      </c>
      <c r="AM16" s="359">
        <v>110.96345654371211</v>
      </c>
      <c r="AN16" s="359">
        <v>38.589602632358741</v>
      </c>
      <c r="AO16" s="359">
        <v>15.455435779398012</v>
      </c>
      <c r="AP16" s="359">
        <v>23.489244924932024</v>
      </c>
      <c r="AQ16" s="359">
        <v>19.132894948712696</v>
      </c>
      <c r="AR16" s="359">
        <v>13.20238944773315</v>
      </c>
      <c r="AS16" s="359">
        <v>12.88546586677327</v>
      </c>
      <c r="AT16" s="359">
        <v>14.687379603247756</v>
      </c>
      <c r="AU16" s="359">
        <v>35.243974559962055</v>
      </c>
      <c r="AV16" s="359">
        <v>32.256816219764758</v>
      </c>
      <c r="AW16" s="359">
        <v>55.461201694508418</v>
      </c>
      <c r="AX16" s="358">
        <v>45.061405600000001</v>
      </c>
      <c r="AY16" s="359">
        <v>49.067612000000004</v>
      </c>
      <c r="AZ16" s="359">
        <v>40.247224800000005</v>
      </c>
      <c r="BA16" s="359">
        <v>57.181021600000001</v>
      </c>
      <c r="BB16" s="359">
        <v>53.566177800000006</v>
      </c>
      <c r="BC16" s="359">
        <v>43.264504200000005</v>
      </c>
      <c r="BD16" s="359">
        <v>49.766173200000004</v>
      </c>
      <c r="BE16" s="359">
        <v>23.919408800000003</v>
      </c>
      <c r="BF16" s="359">
        <v>39.935818000000005</v>
      </c>
      <c r="BG16" s="359">
        <v>48.794079000000004</v>
      </c>
      <c r="BH16" s="359">
        <v>61.414470800000004</v>
      </c>
      <c r="BI16" s="359">
        <v>69.511047600000012</v>
      </c>
      <c r="BJ16" s="488">
        <v>4</v>
      </c>
      <c r="BK16" s="359">
        <v>3.5</v>
      </c>
      <c r="BL16" s="359">
        <v>2.6</v>
      </c>
      <c r="BM16" s="359">
        <v>3</v>
      </c>
      <c r="BN16" s="359">
        <v>3.5</v>
      </c>
      <c r="BO16" s="359">
        <v>2.5</v>
      </c>
      <c r="BP16" s="359">
        <v>2</v>
      </c>
      <c r="BQ16" s="359">
        <v>2.5</v>
      </c>
      <c r="BR16" s="359">
        <v>2</v>
      </c>
      <c r="BS16" s="359">
        <v>1.5</v>
      </c>
      <c r="BT16" s="359">
        <v>1.2</v>
      </c>
      <c r="BU16" s="490">
        <v>1.5</v>
      </c>
      <c r="BV16" s="359">
        <v>1.5</v>
      </c>
      <c r="BW16" s="359">
        <v>3.5</v>
      </c>
      <c r="BX16" s="359">
        <v>5</v>
      </c>
      <c r="BY16" s="359">
        <v>4</v>
      </c>
      <c r="BZ16" s="359">
        <v>3.5</v>
      </c>
      <c r="CA16" s="359">
        <v>3</v>
      </c>
      <c r="CB16" s="359">
        <v>3</v>
      </c>
      <c r="CC16" s="359">
        <v>1.8</v>
      </c>
      <c r="CD16" s="359">
        <v>4</v>
      </c>
      <c r="CE16" s="359">
        <v>2</v>
      </c>
      <c r="CF16" s="359">
        <v>4</v>
      </c>
      <c r="CG16" s="359">
        <v>5</v>
      </c>
      <c r="CH16" s="513">
        <f t="shared" si="12"/>
        <v>2.3333333333333335</v>
      </c>
      <c r="CJ16" s="76"/>
    </row>
    <row r="17" spans="1:94">
      <c r="A17" s="340" t="s">
        <v>91</v>
      </c>
      <c r="B17" s="341">
        <v>13.982159283229381</v>
      </c>
      <c r="C17" s="342">
        <v>14.665842682886392</v>
      </c>
      <c r="D17" s="342">
        <v>8.851359660554845</v>
      </c>
      <c r="E17" s="342">
        <v>17.750137319291234</v>
      </c>
      <c r="F17" s="342">
        <v>17.212733339900407</v>
      </c>
      <c r="G17" s="342">
        <v>0</v>
      </c>
      <c r="H17" s="342">
        <v>13.150591495681486</v>
      </c>
      <c r="I17" s="342">
        <v>9.2130506904999798</v>
      </c>
      <c r="J17" s="342">
        <v>0</v>
      </c>
      <c r="K17" s="342">
        <v>16.408401591768289</v>
      </c>
      <c r="L17" s="342">
        <v>0</v>
      </c>
      <c r="M17" s="342">
        <v>14.157248934361055</v>
      </c>
      <c r="N17" s="341">
        <v>9.7875114982605673</v>
      </c>
      <c r="O17" s="342">
        <v>10.266089878020473</v>
      </c>
      <c r="P17" s="342">
        <v>6.1959517623883906</v>
      </c>
      <c r="Q17" s="342">
        <v>12.425096123503863</v>
      </c>
      <c r="R17" s="342">
        <v>12.048913337930284</v>
      </c>
      <c r="S17" s="347">
        <v>0</v>
      </c>
      <c r="T17" s="347">
        <v>9.2054140469770385</v>
      </c>
      <c r="U17" s="347">
        <v>6.4491354833499859</v>
      </c>
      <c r="V17" s="347">
        <v>0</v>
      </c>
      <c r="W17" s="347">
        <v>11.485881114237802</v>
      </c>
      <c r="X17" s="347">
        <v>0</v>
      </c>
      <c r="Y17" s="351">
        <v>9.9100742540527378</v>
      </c>
      <c r="Z17" s="309">
        <v>11.913358995682762</v>
      </c>
      <c r="AA17" s="352">
        <v>12.495884599526521</v>
      </c>
      <c r="AB17" s="352">
        <v>7.5417124851791506</v>
      </c>
      <c r="AC17" s="352">
        <v>15.123827001528902</v>
      </c>
      <c r="AD17" s="352">
        <v>14.665937314928742</v>
      </c>
      <c r="AE17" s="352">
        <v>0</v>
      </c>
      <c r="AF17" s="352">
        <v>11.204829977980452</v>
      </c>
      <c r="AG17" s="352">
        <v>7.8498877103336024</v>
      </c>
      <c r="AH17" s="352">
        <v>4.3127000000000004</v>
      </c>
      <c r="AI17" s="352">
        <v>13.980614492250252</v>
      </c>
      <c r="AJ17" s="352">
        <v>0</v>
      </c>
      <c r="AK17" s="352">
        <v>12.062542382032992</v>
      </c>
      <c r="AL17" s="358">
        <v>10.828583000851319</v>
      </c>
      <c r="AM17" s="359">
        <v>12.715188652595515</v>
      </c>
      <c r="AN17" s="359">
        <v>5.4831580697341762</v>
      </c>
      <c r="AO17" s="359">
        <v>7.457620650359126</v>
      </c>
      <c r="AP17" s="359">
        <v>8.9615676622069778</v>
      </c>
      <c r="AQ17" s="359">
        <v>0</v>
      </c>
      <c r="AR17" s="359">
        <v>6.596860036342326</v>
      </c>
      <c r="AS17" s="359">
        <v>5.8455615619665213</v>
      </c>
      <c r="AT17" s="359">
        <v>2.0670026064291904</v>
      </c>
      <c r="AU17" s="359">
        <v>11.131705001214488</v>
      </c>
      <c r="AV17" s="359">
        <v>0</v>
      </c>
      <c r="AW17" s="359">
        <v>6.936313319842748</v>
      </c>
      <c r="AX17" s="358">
        <v>10.8294032</v>
      </c>
      <c r="AY17" s="359">
        <v>12.796787399999998</v>
      </c>
      <c r="AZ17" s="359">
        <v>12.386049999999999</v>
      </c>
      <c r="BA17" s="359">
        <v>10.0510798</v>
      </c>
      <c r="BB17" s="359">
        <v>10.725520200000002</v>
      </c>
      <c r="BC17" s="359">
        <v>7.9766161999999996</v>
      </c>
      <c r="BD17" s="359">
        <v>9.007455199999999</v>
      </c>
      <c r="BE17" s="359">
        <v>14.983124999999999</v>
      </c>
      <c r="BF17" s="359">
        <v>5.2932383999999999</v>
      </c>
      <c r="BG17" s="359">
        <v>7.4955579999999991</v>
      </c>
      <c r="BH17" s="359">
        <v>9.5316647999999997</v>
      </c>
      <c r="BI17" s="359">
        <v>7.1759179999999994</v>
      </c>
      <c r="BJ17" s="488">
        <v>1.85</v>
      </c>
      <c r="BK17" s="359">
        <v>1</v>
      </c>
      <c r="BL17" s="359">
        <v>1.5</v>
      </c>
      <c r="BM17" s="359">
        <v>2.4</v>
      </c>
      <c r="BN17" s="359">
        <v>2</v>
      </c>
      <c r="BO17" s="359">
        <v>1.5</v>
      </c>
      <c r="BP17" s="359">
        <v>1</v>
      </c>
      <c r="BQ17" s="359">
        <v>0</v>
      </c>
      <c r="BR17" s="359">
        <v>1</v>
      </c>
      <c r="BS17" s="359">
        <v>1</v>
      </c>
      <c r="BT17" s="359">
        <v>1</v>
      </c>
      <c r="BU17" s="490">
        <v>1</v>
      </c>
      <c r="BV17" s="359">
        <v>0.85</v>
      </c>
      <c r="BW17" s="359">
        <v>1</v>
      </c>
      <c r="BX17" s="359">
        <v>1</v>
      </c>
      <c r="BY17" s="359">
        <v>0</v>
      </c>
      <c r="BZ17" s="359">
        <v>0</v>
      </c>
      <c r="CA17" s="359">
        <v>1</v>
      </c>
      <c r="CB17" s="359">
        <v>1.25</v>
      </c>
      <c r="CC17" s="359">
        <v>3.5</v>
      </c>
      <c r="CD17" s="359">
        <v>5</v>
      </c>
      <c r="CE17" s="359">
        <v>4.5</v>
      </c>
      <c r="CF17" s="359">
        <v>6</v>
      </c>
      <c r="CG17" s="359">
        <v>4</v>
      </c>
      <c r="CH17" s="513">
        <f t="shared" si="12"/>
        <v>3</v>
      </c>
      <c r="CJ17" s="76"/>
    </row>
    <row r="18" spans="1:94" s="338" customFormat="1">
      <c r="A18" s="343" t="s">
        <v>75</v>
      </c>
      <c r="B18" s="344">
        <v>54.246223529411758</v>
      </c>
      <c r="C18" s="342">
        <v>51.672599999999996</v>
      </c>
      <c r="D18" s="342">
        <v>81.774500000000003</v>
      </c>
      <c r="E18" s="342">
        <v>87.834399999999988</v>
      </c>
      <c r="F18" s="342">
        <v>83.94980000000001</v>
      </c>
      <c r="G18" s="342">
        <v>52.390599999999992</v>
      </c>
      <c r="H18" s="342">
        <v>0.96199999999999997</v>
      </c>
      <c r="I18" s="342">
        <v>2.9950000000000001</v>
      </c>
      <c r="J18" s="342">
        <v>1.72282352941176</v>
      </c>
      <c r="K18" s="342">
        <v>46.089099999999995</v>
      </c>
      <c r="L18" s="342">
        <v>72.50765294117646</v>
      </c>
      <c r="M18" s="346">
        <v>70.128899999999987</v>
      </c>
      <c r="N18" s="344">
        <v>46.639879379999996</v>
      </c>
      <c r="O18" s="342">
        <v>44.168083920000001</v>
      </c>
      <c r="P18" s="342">
        <v>70.712671950000015</v>
      </c>
      <c r="Q18" s="342">
        <v>76.551124680000001</v>
      </c>
      <c r="R18" s="342">
        <v>72.42348186000001</v>
      </c>
      <c r="S18" s="347">
        <v>45.779425020000005</v>
      </c>
      <c r="T18" s="347">
        <v>0</v>
      </c>
      <c r="U18" s="347">
        <v>0</v>
      </c>
      <c r="V18" s="347">
        <v>0</v>
      </c>
      <c r="W18" s="347">
        <v>40.281829469999991</v>
      </c>
      <c r="X18" s="347">
        <v>64.011530609999994</v>
      </c>
      <c r="Y18" s="356">
        <v>62.674197930000005</v>
      </c>
      <c r="Z18" s="352">
        <v>29.257196335073999</v>
      </c>
      <c r="AA18" s="352">
        <v>27.706639043015997</v>
      </c>
      <c r="AB18" s="352">
        <v>44.358059114235004</v>
      </c>
      <c r="AC18" s="352">
        <v>88.90052</v>
      </c>
      <c r="AD18" s="352">
        <v>45.431250170778</v>
      </c>
      <c r="AE18" s="352">
        <v>28.717433315046001</v>
      </c>
      <c r="AF18" s="352">
        <v>0</v>
      </c>
      <c r="AG18" s="352">
        <v>0</v>
      </c>
      <c r="AH18" s="352">
        <v>0</v>
      </c>
      <c r="AI18" s="352">
        <v>25.268791626530994</v>
      </c>
      <c r="AJ18" s="352">
        <v>40.154433151652995</v>
      </c>
      <c r="AK18" s="352">
        <v>39.315524361488997</v>
      </c>
      <c r="AL18" s="358">
        <v>12.215877048069817</v>
      </c>
      <c r="AM18" s="359">
        <v>17.758515280796843</v>
      </c>
      <c r="AN18" s="359">
        <v>16.545886763628914</v>
      </c>
      <c r="AO18" s="359">
        <v>55.872022909288106</v>
      </c>
      <c r="AP18" s="359">
        <v>42.05220870520246</v>
      </c>
      <c r="AQ18" s="359">
        <v>79.761308898123033</v>
      </c>
      <c r="AR18" s="359">
        <v>86.661383096935992</v>
      </c>
      <c r="AS18" s="359">
        <v>33.290020224681591</v>
      </c>
      <c r="AT18" s="359">
        <v>27.431627824653415</v>
      </c>
      <c r="AU18" s="359">
        <v>67.250279836290204</v>
      </c>
      <c r="AV18" s="359">
        <v>13.331120910629423</v>
      </c>
      <c r="AW18" s="359">
        <v>13.457173625450636</v>
      </c>
      <c r="AX18" s="358">
        <v>18.265972619154166</v>
      </c>
      <c r="AY18" s="359">
        <v>23.575057070695802</v>
      </c>
      <c r="AZ18" s="359">
        <v>31.57230973601277</v>
      </c>
      <c r="BA18" s="359">
        <v>37.526719173663224</v>
      </c>
      <c r="BB18" s="359">
        <v>25.078184090781857</v>
      </c>
      <c r="BC18" s="359">
        <v>15.959073082763142</v>
      </c>
      <c r="BD18" s="359">
        <v>21.057240340673072</v>
      </c>
      <c r="BE18" s="359">
        <v>20.468294383410164</v>
      </c>
      <c r="BF18" s="359">
        <v>24.418507225614476</v>
      </c>
      <c r="BG18" s="359">
        <v>26.333364152560911</v>
      </c>
      <c r="BH18" s="359">
        <v>18.932512367499363</v>
      </c>
      <c r="BI18" s="359">
        <v>25.941749810703637</v>
      </c>
      <c r="BJ18" s="488">
        <v>105</v>
      </c>
      <c r="BK18" s="359">
        <v>88.24</v>
      </c>
      <c r="BL18" s="359">
        <v>100</v>
      </c>
      <c r="BM18" s="359">
        <v>98</v>
      </c>
      <c r="BN18" s="359">
        <v>109.58</v>
      </c>
      <c r="BO18" s="359">
        <v>95.7</v>
      </c>
      <c r="BP18" s="359">
        <v>110</v>
      </c>
      <c r="BQ18" s="359">
        <v>105</v>
      </c>
      <c r="BR18" s="359">
        <v>80</v>
      </c>
      <c r="BS18" s="359">
        <v>90</v>
      </c>
      <c r="BT18" s="359">
        <v>85</v>
      </c>
      <c r="BU18" s="490">
        <v>119.5</v>
      </c>
      <c r="BV18" s="359">
        <v>130</v>
      </c>
      <c r="BW18" s="359">
        <v>125</v>
      </c>
      <c r="BX18" s="359">
        <v>130</v>
      </c>
      <c r="BY18" s="359">
        <v>115</v>
      </c>
      <c r="BZ18" s="359">
        <v>100</v>
      </c>
      <c r="CA18" s="359">
        <v>100</v>
      </c>
      <c r="CB18" s="359">
        <v>105</v>
      </c>
      <c r="CC18" s="359">
        <v>100</v>
      </c>
      <c r="CD18" s="359">
        <v>110</v>
      </c>
      <c r="CE18" s="359">
        <v>120</v>
      </c>
      <c r="CF18" s="359">
        <v>95</v>
      </c>
      <c r="CG18" s="359">
        <v>125</v>
      </c>
      <c r="CH18" s="513">
        <f t="shared" si="12"/>
        <v>4.6025104602510414E-2</v>
      </c>
      <c r="CJ18" s="76"/>
      <c r="CK18" s="267"/>
      <c r="CL18" s="267"/>
      <c r="CM18" s="267"/>
      <c r="CN18" s="267"/>
      <c r="CO18" s="267"/>
      <c r="CP18" s="267"/>
    </row>
    <row r="19" spans="1:94" s="338" customFormat="1" ht="13.5" thickBot="1">
      <c r="A19" s="440" t="s">
        <v>92</v>
      </c>
      <c r="B19" s="441">
        <v>3576.8</v>
      </c>
      <c r="C19" s="442">
        <v>4147.47</v>
      </c>
      <c r="D19" s="442">
        <v>3572.1880000000001</v>
      </c>
      <c r="E19" s="442">
        <v>3145.1800000000003</v>
      </c>
      <c r="F19" s="442">
        <v>3825.8600000000006</v>
      </c>
      <c r="G19" s="442">
        <v>2985.61</v>
      </c>
      <c r="H19" s="442">
        <v>2378.89</v>
      </c>
      <c r="I19" s="442">
        <v>733.77</v>
      </c>
      <c r="J19" s="442">
        <v>1679.3129999999999</v>
      </c>
      <c r="K19" s="442">
        <v>2816.6749999999997</v>
      </c>
      <c r="L19" s="442">
        <v>2855.5028571428566</v>
      </c>
      <c r="M19" s="443">
        <v>3119.5250000000005</v>
      </c>
      <c r="N19" s="441">
        <v>4355.1900000000005</v>
      </c>
      <c r="O19" s="442">
        <v>4733.0836363636354</v>
      </c>
      <c r="P19" s="442">
        <v>2770.300999999999</v>
      </c>
      <c r="Q19" s="442">
        <v>14.34</v>
      </c>
      <c r="R19" s="442">
        <v>0</v>
      </c>
      <c r="S19" s="442">
        <v>832.22</v>
      </c>
      <c r="T19" s="442">
        <v>7381.05</v>
      </c>
      <c r="U19" s="442">
        <v>7412.0093333333334</v>
      </c>
      <c r="V19" s="442">
        <v>6559.9100000000008</v>
      </c>
      <c r="W19" s="442">
        <v>5737.7541428571431</v>
      </c>
      <c r="X19" s="442">
        <v>5079.116256410256</v>
      </c>
      <c r="Y19" s="443">
        <v>3792.5320000000002</v>
      </c>
      <c r="Z19" s="441">
        <v>5221.99</v>
      </c>
      <c r="AA19" s="442">
        <v>4049.7099999999996</v>
      </c>
      <c r="AB19" s="442">
        <v>5492.06</v>
      </c>
      <c r="AC19" s="442">
        <v>5279.47</v>
      </c>
      <c r="AD19" s="442">
        <v>4539.17</v>
      </c>
      <c r="AE19" s="442">
        <v>3906.5355555555552</v>
      </c>
      <c r="AF19" s="442">
        <v>3399.0055737704915</v>
      </c>
      <c r="AG19" s="442">
        <v>3008.0036822194197</v>
      </c>
      <c r="AH19" s="442">
        <v>4521.0275108889618</v>
      </c>
      <c r="AI19" s="442">
        <v>2592.5620000000004</v>
      </c>
      <c r="AJ19" s="442">
        <v>3076.78</v>
      </c>
      <c r="AK19" s="443">
        <v>3520.0214745762714</v>
      </c>
      <c r="AL19" s="441">
        <v>3069.3890000000001</v>
      </c>
      <c r="AM19" s="442">
        <v>3826.4539999999993</v>
      </c>
      <c r="AN19" s="442">
        <v>4365.3893333333326</v>
      </c>
      <c r="AO19" s="442">
        <v>3350.33</v>
      </c>
      <c r="AP19" s="442">
        <v>5740.36</v>
      </c>
      <c r="AQ19" s="442">
        <v>4138.4000000000005</v>
      </c>
      <c r="AR19" s="442">
        <v>3537.24</v>
      </c>
      <c r="AS19" s="442">
        <v>5269.8448387096805</v>
      </c>
      <c r="AT19" s="442">
        <v>3456.4599239292888</v>
      </c>
      <c r="AU19" s="442">
        <v>3195.5924306625575</v>
      </c>
      <c r="AV19" s="442">
        <v>4737.685719298247</v>
      </c>
      <c r="AW19" s="443">
        <v>4953.3990487804886</v>
      </c>
      <c r="AX19" s="441">
        <v>5159.1369999999997</v>
      </c>
      <c r="AY19" s="442">
        <v>5039.92</v>
      </c>
      <c r="AZ19" s="442">
        <v>4620.3270000000002</v>
      </c>
      <c r="BA19" s="442">
        <v>3758.4860000000003</v>
      </c>
      <c r="BB19" s="442">
        <v>4116.3550000000005</v>
      </c>
      <c r="BC19" s="442">
        <v>2070.5219999999999</v>
      </c>
      <c r="BD19" s="442">
        <v>1862.9750000000001</v>
      </c>
      <c r="BE19" s="442">
        <v>1203.7568421052631</v>
      </c>
      <c r="BF19" s="442">
        <v>1291.8600000000001</v>
      </c>
      <c r="BG19" s="442">
        <v>1382.4566666666672</v>
      </c>
      <c r="BH19" s="442">
        <v>1410.68</v>
      </c>
      <c r="BI19" s="442">
        <v>1004.4954054054053</v>
      </c>
      <c r="BJ19" s="492">
        <v>1097.6500000000001</v>
      </c>
      <c r="BK19" s="442">
        <v>1309.8699999999999</v>
      </c>
      <c r="BL19" s="442">
        <v>1532.79</v>
      </c>
      <c r="BM19" s="442">
        <v>1891.72</v>
      </c>
      <c r="BN19" s="442">
        <v>1530.72</v>
      </c>
      <c r="BO19" s="442">
        <v>1701.57</v>
      </c>
      <c r="BP19" s="442">
        <v>1378.26</v>
      </c>
      <c r="BQ19" s="442">
        <v>2116.1</v>
      </c>
      <c r="BR19" s="442">
        <v>1500.66</v>
      </c>
      <c r="BS19" s="442">
        <v>1517.28</v>
      </c>
      <c r="BT19" s="442">
        <v>1887.23</v>
      </c>
      <c r="BU19" s="493">
        <v>1881.02</v>
      </c>
      <c r="BV19" s="442">
        <v>2303.7199999999998</v>
      </c>
      <c r="BW19" s="442">
        <v>2117.0300000000002</v>
      </c>
      <c r="BX19" s="442">
        <v>2063.6999999999998</v>
      </c>
      <c r="BY19" s="442">
        <v>2261.6</v>
      </c>
      <c r="BZ19" s="442">
        <v>1983.11</v>
      </c>
      <c r="CA19" s="442">
        <v>1184.01</v>
      </c>
      <c r="CB19" s="442">
        <v>1141.644</v>
      </c>
      <c r="CC19" s="442">
        <v>494.20699999999999</v>
      </c>
      <c r="CD19" s="442">
        <v>1071.998</v>
      </c>
      <c r="CE19" s="442">
        <v>860.78499999999997</v>
      </c>
      <c r="CF19" s="442">
        <v>971.35</v>
      </c>
      <c r="CG19" s="442">
        <v>755.42399999999998</v>
      </c>
      <c r="CH19" s="514">
        <f t="shared" si="12"/>
        <v>-0.59839661460271554</v>
      </c>
      <c r="CJ19" s="76"/>
      <c r="CK19" s="267"/>
      <c r="CL19" s="267"/>
      <c r="CM19" s="267"/>
      <c r="CN19" s="267"/>
      <c r="CO19" s="267"/>
      <c r="CP19" s="267"/>
    </row>
    <row r="20" spans="1:94">
      <c r="A20" s="70" t="s">
        <v>59</v>
      </c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45"/>
      <c r="AY20" s="345"/>
      <c r="AZ20" s="345"/>
      <c r="BA20" s="345"/>
      <c r="BB20" s="345"/>
      <c r="BC20" s="345"/>
      <c r="BD20" s="345"/>
      <c r="BE20" s="345"/>
      <c r="BF20" s="345"/>
      <c r="BG20" s="345"/>
      <c r="BH20" s="345"/>
      <c r="BI20" s="345"/>
      <c r="BJ20" s="345"/>
      <c r="BK20" s="345"/>
      <c r="BL20" s="345"/>
      <c r="BM20" s="345"/>
      <c r="BN20" s="345"/>
      <c r="BO20" s="345"/>
      <c r="BP20" s="345"/>
      <c r="BQ20" s="345"/>
      <c r="BR20" s="345"/>
      <c r="BS20" s="345"/>
      <c r="BT20" s="345"/>
      <c r="BU20" s="345"/>
      <c r="BV20" s="345"/>
      <c r="BW20" s="345"/>
      <c r="BX20" s="345"/>
      <c r="BY20" s="345"/>
      <c r="BZ20" s="345"/>
      <c r="CA20" s="345"/>
      <c r="CB20" s="345"/>
      <c r="CC20" s="345"/>
      <c r="CD20" s="345"/>
      <c r="CE20" s="345"/>
      <c r="CF20" s="345"/>
      <c r="CG20" s="345"/>
      <c r="CJ20" s="76"/>
    </row>
    <row r="21" spans="1:94">
      <c r="A21" s="70" t="s">
        <v>60</v>
      </c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5"/>
      <c r="AK21" s="345"/>
      <c r="AL21" s="345"/>
      <c r="AM21" s="345"/>
      <c r="AN21" s="345"/>
      <c r="AO21" s="345"/>
      <c r="AP21" s="345"/>
      <c r="AQ21" s="345"/>
      <c r="AR21" s="345"/>
      <c r="AS21" s="345"/>
      <c r="AT21" s="345"/>
      <c r="AU21" s="345"/>
      <c r="AV21" s="345"/>
      <c r="AW21" s="345"/>
      <c r="AX21" s="345"/>
      <c r="AY21" s="345"/>
      <c r="AZ21" s="345"/>
      <c r="BA21" s="345"/>
      <c r="BB21" s="345"/>
      <c r="BC21" s="345"/>
      <c r="BD21" s="345"/>
      <c r="BE21" s="345"/>
      <c r="BF21" s="345"/>
      <c r="BG21" s="345"/>
      <c r="BH21" s="345"/>
      <c r="BI21" s="345"/>
      <c r="BJ21" s="345"/>
      <c r="BK21" s="345"/>
      <c r="BL21" s="345"/>
      <c r="BM21" s="345"/>
      <c r="BN21" s="345"/>
      <c r="BO21" s="345"/>
      <c r="BP21" s="345"/>
      <c r="BQ21" s="345"/>
      <c r="BR21" s="345"/>
      <c r="BS21" s="345"/>
      <c r="BT21" s="345"/>
      <c r="BU21" s="345"/>
      <c r="BV21" s="345"/>
      <c r="BW21" s="345"/>
      <c r="BX21" s="345"/>
      <c r="BY21" s="345"/>
      <c r="BZ21" s="345"/>
      <c r="CA21" s="345"/>
      <c r="CB21" s="345"/>
      <c r="CC21" s="345"/>
      <c r="CD21" s="345"/>
      <c r="CE21" s="345"/>
      <c r="CF21" s="345"/>
      <c r="CG21" s="345"/>
      <c r="CJ21" s="76"/>
    </row>
    <row r="22" spans="1:94">
      <c r="A22" s="70" t="s">
        <v>61</v>
      </c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5"/>
      <c r="X22" s="345"/>
      <c r="Y22" s="345"/>
      <c r="Z22" s="345"/>
      <c r="AA22" s="345"/>
      <c r="AB22" s="345"/>
      <c r="AC22" s="345"/>
      <c r="AD22" s="345"/>
      <c r="AE22" s="345"/>
      <c r="AF22" s="345"/>
      <c r="AG22" s="345"/>
      <c r="AH22" s="345"/>
      <c r="AI22" s="345"/>
      <c r="AJ22" s="345"/>
      <c r="AK22" s="345"/>
      <c r="AL22" s="345"/>
      <c r="AM22" s="345"/>
      <c r="AN22" s="345"/>
      <c r="AO22" s="345"/>
      <c r="AP22" s="345"/>
      <c r="AQ22" s="345"/>
      <c r="AR22" s="345"/>
      <c r="AS22" s="345"/>
      <c r="AT22" s="345"/>
      <c r="AU22" s="345"/>
      <c r="AV22" s="345"/>
      <c r="AW22" s="345"/>
      <c r="AX22" s="345"/>
      <c r="AY22" s="345"/>
      <c r="AZ22" s="345"/>
      <c r="BA22" s="345"/>
      <c r="BB22" s="345"/>
      <c r="BC22" s="345"/>
      <c r="BD22" s="345"/>
      <c r="BE22" s="345"/>
      <c r="BF22" s="345"/>
      <c r="BG22" s="345"/>
      <c r="BH22" s="345"/>
      <c r="BI22" s="345"/>
      <c r="BJ22" s="345"/>
      <c r="BK22" s="345"/>
      <c r="BL22" s="345"/>
      <c r="BM22" s="345"/>
      <c r="BN22" s="345"/>
      <c r="BO22" s="345"/>
      <c r="BP22" s="345"/>
      <c r="BQ22" s="345"/>
      <c r="BR22" s="345"/>
      <c r="BS22" s="345"/>
      <c r="BT22" s="345"/>
      <c r="BU22" s="345"/>
      <c r="BV22" s="345"/>
      <c r="BW22" s="345"/>
      <c r="BX22" s="345"/>
      <c r="BY22" s="345"/>
      <c r="BZ22" s="345"/>
      <c r="CA22" s="345"/>
      <c r="CB22" s="345"/>
      <c r="CC22" s="345"/>
      <c r="CD22" s="345"/>
      <c r="CE22" s="345"/>
      <c r="CF22" s="345"/>
      <c r="CG22" s="345"/>
      <c r="CJ22" s="76"/>
    </row>
    <row r="23" spans="1:94" ht="15">
      <c r="D23" s="345"/>
      <c r="Y23" s="345"/>
      <c r="Z23" s="345"/>
      <c r="AL23" s="345"/>
      <c r="AM23" s="345"/>
      <c r="AN23" s="345"/>
      <c r="AO23" s="345"/>
      <c r="AP23" s="345"/>
      <c r="AQ23" s="345"/>
      <c r="AR23" s="345"/>
      <c r="AS23" s="345"/>
      <c r="AT23" s="345"/>
      <c r="AU23" s="345"/>
      <c r="AV23" s="345"/>
      <c r="AW23" s="345"/>
      <c r="CI23"/>
      <c r="CJ23" s="76"/>
    </row>
    <row r="24" spans="1:94" ht="15">
      <c r="Y24" s="345"/>
      <c r="Z24" s="345"/>
      <c r="AL24" s="345"/>
      <c r="AM24" s="345"/>
      <c r="AN24" s="345"/>
      <c r="AO24" s="345"/>
      <c r="AP24" s="345"/>
      <c r="AQ24" s="345"/>
      <c r="AR24" s="345"/>
      <c r="AS24" s="345"/>
      <c r="AT24" s="345"/>
      <c r="AU24" s="345"/>
      <c r="AV24" s="345"/>
      <c r="AW24" s="345"/>
      <c r="CI24"/>
      <c r="CJ24" s="76"/>
    </row>
    <row r="25" spans="1:94">
      <c r="Y25" s="345"/>
      <c r="Z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</row>
    <row r="26" spans="1:94">
      <c r="Y26" s="345"/>
      <c r="Z26" s="345"/>
      <c r="AL26" s="345"/>
      <c r="AM26" s="345"/>
      <c r="AN26" s="345"/>
      <c r="AO26" s="345"/>
      <c r="AP26" s="345"/>
      <c r="AQ26" s="345"/>
      <c r="AR26" s="345"/>
      <c r="AS26" s="345"/>
      <c r="AT26" s="345"/>
      <c r="AU26" s="345"/>
      <c r="AV26" s="345"/>
      <c r="AW26" s="345"/>
    </row>
    <row r="27" spans="1:94">
      <c r="AL27" s="345"/>
      <c r="AM27" s="345"/>
      <c r="AN27" s="345"/>
      <c r="AO27" s="345"/>
      <c r="AP27" s="345"/>
      <c r="AQ27" s="345"/>
      <c r="AR27" s="345"/>
      <c r="AS27" s="345"/>
      <c r="AT27" s="345"/>
      <c r="AU27" s="345"/>
      <c r="AV27" s="345"/>
      <c r="AW27" s="345"/>
    </row>
    <row r="28" spans="1:94" ht="15">
      <c r="R28" s="45"/>
      <c r="S28" s="45"/>
      <c r="T28" s="45"/>
      <c r="AL28" s="345"/>
      <c r="AM28" s="345"/>
      <c r="AN28" s="345"/>
      <c r="AO28" s="345"/>
      <c r="AP28" s="345"/>
      <c r="AQ28" s="345"/>
      <c r="AR28" s="345"/>
      <c r="AS28" s="345"/>
      <c r="AT28" s="345"/>
      <c r="AU28" s="345"/>
      <c r="AV28" s="345"/>
      <c r="AW28" s="345"/>
    </row>
    <row r="29" spans="1:94" ht="15">
      <c r="R29" s="45"/>
      <c r="S29" s="45"/>
      <c r="T29" s="45"/>
      <c r="AL29" s="345"/>
      <c r="AM29" s="345"/>
      <c r="AN29" s="345"/>
      <c r="AO29" s="345"/>
      <c r="AP29" s="345"/>
      <c r="AQ29" s="345"/>
      <c r="AR29" s="345"/>
      <c r="AS29" s="345"/>
      <c r="AT29" s="345"/>
      <c r="AU29" s="345"/>
      <c r="AV29" s="345"/>
      <c r="AW29" s="345"/>
    </row>
    <row r="30" spans="1:94" ht="15">
      <c r="R30" s="45"/>
      <c r="S30" s="45"/>
      <c r="T30" s="45"/>
    </row>
    <row r="31" spans="1:94" ht="15">
      <c r="R31" s="45"/>
      <c r="S31" s="45"/>
      <c r="T31" s="45"/>
    </row>
    <row r="32" spans="1:94" ht="15">
      <c r="R32" s="45"/>
      <c r="S32" s="45"/>
      <c r="T32" s="45"/>
    </row>
    <row r="33" spans="18:20" ht="15">
      <c r="R33" s="45"/>
      <c r="S33" s="45"/>
      <c r="T33" s="45"/>
    </row>
    <row r="34" spans="18:20" ht="15">
      <c r="R34" s="45"/>
      <c r="S34" s="45"/>
      <c r="T34" s="45"/>
    </row>
    <row r="35" spans="18:20" ht="15">
      <c r="R35" s="45"/>
      <c r="S35" s="45"/>
      <c r="T35" s="45"/>
    </row>
    <row r="36" spans="18:20" ht="15">
      <c r="R36" s="45"/>
      <c r="S36" s="45"/>
      <c r="T36" s="45"/>
    </row>
    <row r="37" spans="18:20" ht="15">
      <c r="R37" s="45"/>
      <c r="S37" s="45"/>
      <c r="T37" s="45"/>
    </row>
    <row r="38" spans="18:20" ht="15">
      <c r="R38" s="45"/>
      <c r="S38" s="45"/>
      <c r="T38" s="45"/>
    </row>
  </sheetData>
  <sortState ref="BQ26:BS34">
    <sortCondition descending="1" ref="BS27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N51"/>
  <sheetViews>
    <sheetView showGridLines="0" zoomScale="90" zoomScaleNormal="90" workbookViewId="0">
      <pane xSplit="1" ySplit="7" topLeftCell="CA8" activePane="bottomRight" state="frozen"/>
      <selection pane="topRight"/>
      <selection pane="bottomLeft"/>
      <selection pane="bottomRight" activeCell="CG9" activeCellId="2" sqref="A9:A29 BU9:BU29 CG9:CG29"/>
    </sheetView>
  </sheetViews>
  <sheetFormatPr baseColWidth="10" defaultColWidth="11.42578125" defaultRowHeight="15"/>
  <cols>
    <col min="1" max="1" width="18.42578125" style="45" customWidth="1"/>
    <col min="2" max="2" width="10" style="45" customWidth="1"/>
    <col min="3" max="3" width="10.28515625" style="45" customWidth="1"/>
    <col min="4" max="6" width="10" style="45" customWidth="1"/>
    <col min="7" max="11" width="10.28515625" style="45" customWidth="1"/>
    <col min="12" max="24" width="11.42578125" style="45" customWidth="1"/>
    <col min="25" max="25" width="14" style="45" customWidth="1"/>
    <col min="26" max="85" width="11.42578125" style="45" customWidth="1"/>
    <col min="86" max="86" width="12.42578125" style="45" customWidth="1"/>
    <col min="87" max="87" width="14" customWidth="1"/>
  </cols>
  <sheetData>
    <row r="1" spans="1:88">
      <c r="A1" s="74" t="s">
        <v>30</v>
      </c>
    </row>
    <row r="2" spans="1:88">
      <c r="A2" s="74"/>
    </row>
    <row r="3" spans="1:88">
      <c r="A3" s="75" t="s">
        <v>93</v>
      </c>
    </row>
    <row r="4" spans="1:88">
      <c r="A4" s="48" t="s">
        <v>94</v>
      </c>
    </row>
    <row r="5" spans="1:88">
      <c r="A5" s="130" t="s">
        <v>64</v>
      </c>
    </row>
    <row r="6" spans="1:88">
      <c r="A6" s="647" t="s">
        <v>65</v>
      </c>
      <c r="B6" s="655">
        <v>2019</v>
      </c>
      <c r="C6" s="656"/>
      <c r="D6" s="656"/>
      <c r="E6" s="656"/>
      <c r="F6" s="656"/>
      <c r="G6" s="656"/>
      <c r="H6" s="656"/>
      <c r="I6" s="656"/>
      <c r="J6" s="656"/>
      <c r="K6" s="656"/>
      <c r="L6" s="656"/>
      <c r="M6" s="656"/>
      <c r="N6" s="657">
        <v>2020</v>
      </c>
      <c r="O6" s="656"/>
      <c r="P6" s="656"/>
      <c r="Q6" s="656"/>
      <c r="R6" s="656"/>
      <c r="S6" s="656"/>
      <c r="T6" s="656"/>
      <c r="U6" s="656"/>
      <c r="V6" s="656"/>
      <c r="W6" s="656"/>
      <c r="X6" s="656"/>
      <c r="Y6" s="658"/>
      <c r="Z6" s="659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59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9"/>
      <c r="BJ6" s="637">
        <v>2024</v>
      </c>
      <c r="BK6" s="638"/>
      <c r="BL6" s="638"/>
      <c r="BM6" s="638"/>
      <c r="BN6" s="638"/>
      <c r="BO6" s="638"/>
      <c r="BP6" s="638"/>
      <c r="BQ6" s="638"/>
      <c r="BR6" s="638"/>
      <c r="BS6" s="638"/>
      <c r="BT6" s="638"/>
      <c r="BU6" s="639"/>
      <c r="BV6" s="638">
        <v>2025</v>
      </c>
      <c r="BW6" s="638"/>
      <c r="BX6" s="638"/>
      <c r="BY6" s="638"/>
      <c r="BZ6" s="638"/>
      <c r="CA6" s="638"/>
      <c r="CB6" s="638"/>
      <c r="CC6" s="638"/>
      <c r="CD6" s="638"/>
      <c r="CE6" s="638"/>
      <c r="CF6" s="638"/>
      <c r="CG6" s="638"/>
      <c r="CH6" s="639"/>
    </row>
    <row r="7" spans="1:88" ht="32.450000000000003" customHeight="1">
      <c r="A7" s="654"/>
      <c r="B7" s="336" t="s">
        <v>35</v>
      </c>
      <c r="C7" s="333" t="s">
        <v>36</v>
      </c>
      <c r="D7" s="79" t="s">
        <v>37</v>
      </c>
      <c r="E7" s="333" t="s">
        <v>38</v>
      </c>
      <c r="F7" s="182" t="s">
        <v>39</v>
      </c>
      <c r="G7" s="79" t="s">
        <v>40</v>
      </c>
      <c r="H7" s="79" t="s">
        <v>41</v>
      </c>
      <c r="I7" s="79" t="s">
        <v>42</v>
      </c>
      <c r="J7" s="79" t="s">
        <v>43</v>
      </c>
      <c r="K7" s="79" t="s">
        <v>44</v>
      </c>
      <c r="L7" s="79" t="s">
        <v>45</v>
      </c>
      <c r="M7" s="306" t="s">
        <v>46</v>
      </c>
      <c r="N7" s="494" t="s">
        <v>35</v>
      </c>
      <c r="O7" s="333" t="s">
        <v>36</v>
      </c>
      <c r="P7" s="79" t="s">
        <v>37</v>
      </c>
      <c r="Q7" s="333" t="s">
        <v>38</v>
      </c>
      <c r="R7" s="182" t="s">
        <v>39</v>
      </c>
      <c r="S7" s="79" t="s">
        <v>40</v>
      </c>
      <c r="T7" s="79" t="s">
        <v>41</v>
      </c>
      <c r="U7" s="79" t="s">
        <v>42</v>
      </c>
      <c r="V7" s="79" t="s">
        <v>43</v>
      </c>
      <c r="W7" s="79" t="s">
        <v>44</v>
      </c>
      <c r="X7" s="79" t="s">
        <v>45</v>
      </c>
      <c r="Y7" s="336" t="s">
        <v>46</v>
      </c>
      <c r="Z7" s="102" t="s">
        <v>35</v>
      </c>
      <c r="AA7" s="101" t="s">
        <v>36</v>
      </c>
      <c r="AB7" s="101" t="s">
        <v>37</v>
      </c>
      <c r="AC7" s="320" t="s">
        <v>38</v>
      </c>
      <c r="AD7" s="320" t="s">
        <v>39</v>
      </c>
      <c r="AE7" s="320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78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4'!BE7</f>
        <v>Ago</v>
      </c>
      <c r="BF7" s="41" t="str">
        <f>+'Cdr 4'!BF7</f>
        <v>Sept</v>
      </c>
      <c r="BG7" s="41" t="str">
        <f>+'Cdr 4'!BG7</f>
        <v>Oct</v>
      </c>
      <c r="BH7" s="41" t="str">
        <f>+'Cdr 4'!BH7</f>
        <v>Nov</v>
      </c>
      <c r="BI7" s="41" t="str">
        <f>+'Cdr 4'!BI7</f>
        <v>Dic</v>
      </c>
      <c r="BJ7" s="41" t="str">
        <f>+'Cdr 4'!BJ7</f>
        <v>Ene</v>
      </c>
      <c r="BK7" s="41" t="str">
        <f>+'Cdr 4'!BK7</f>
        <v>Feb</v>
      </c>
      <c r="BL7" s="41" t="s">
        <v>37</v>
      </c>
      <c r="BM7" s="41" t="s">
        <v>38</v>
      </c>
      <c r="BN7" s="41" t="str">
        <f>+'Cdr 4'!BN7</f>
        <v>May</v>
      </c>
      <c r="BO7" s="41" t="str">
        <f>+'Cdr 4'!BO7</f>
        <v>Jun</v>
      </c>
      <c r="BP7" s="41" t="str">
        <f>+'Cdr 4'!BP7</f>
        <v>Jul</v>
      </c>
      <c r="BQ7" s="41" t="str">
        <f>+'Cdr 4'!BQ7</f>
        <v>Ago</v>
      </c>
      <c r="BR7" s="41" t="str">
        <f>+'Cdr 4'!BR7</f>
        <v>Set</v>
      </c>
      <c r="BS7" s="41" t="str">
        <f>+'Cdr 4'!BS7</f>
        <v>Oct</v>
      </c>
      <c r="BT7" s="41" t="str">
        <f>+'Cdr 4'!BT7</f>
        <v>Nov</v>
      </c>
      <c r="BU7" s="41" t="str">
        <f>+'Cdr 4'!BU7</f>
        <v>Dic</v>
      </c>
      <c r="BV7" s="41" t="str">
        <f>+'Cdr 4'!BV7</f>
        <v>Ene</v>
      </c>
      <c r="BW7" s="41" t="str">
        <f>+'Cdr 4'!BW7</f>
        <v>Feb</v>
      </c>
      <c r="BX7" s="41" t="str">
        <f>+'Cdr 4'!BX7</f>
        <v>Mar</v>
      </c>
      <c r="BY7" s="41" t="str">
        <f>+'Cdr 4'!BY7</f>
        <v>Abr</v>
      </c>
      <c r="BZ7" s="553" t="str">
        <f>+'Cdr 4'!BZ7</f>
        <v>May</v>
      </c>
      <c r="CA7" s="559" t="str">
        <f>+'Cdr 4'!CA7</f>
        <v>Jun</v>
      </c>
      <c r="CB7" s="586" t="str">
        <f>+'Cdr 4'!CB7</f>
        <v>Jul</v>
      </c>
      <c r="CC7" s="586" t="str">
        <f>+'Cdr 4'!CC7</f>
        <v>Ago</v>
      </c>
      <c r="CD7" s="618" t="str">
        <f>+'Cdr 4'!CD7</f>
        <v>Set</v>
      </c>
      <c r="CE7" s="623" t="str">
        <f>+'Cdr 4'!CE7</f>
        <v>Oct</v>
      </c>
      <c r="CF7" s="631" t="str">
        <f>+'Cdr 4'!CF7</f>
        <v>Nov</v>
      </c>
      <c r="CG7" s="623" t="str">
        <f>+'Cdr 4'!CG7</f>
        <v>Dic</v>
      </c>
      <c r="CH7" s="41" t="str">
        <f>'Cdr 1 '!CH8</f>
        <v>Var. % 
Dic 25/24</v>
      </c>
      <c r="CI7" s="417"/>
    </row>
    <row r="8" spans="1:88">
      <c r="A8" s="313" t="s">
        <v>48</v>
      </c>
      <c r="B8" s="82">
        <f t="shared" ref="B8:AG8" si="0">SUM(B9:B29)</f>
        <v>31894.706252662399</v>
      </c>
      <c r="C8" s="83">
        <f t="shared" si="0"/>
        <v>32399.040733251604</v>
      </c>
      <c r="D8" s="83">
        <f t="shared" si="0"/>
        <v>34517.917835551983</v>
      </c>
      <c r="E8" s="83">
        <f t="shared" si="0"/>
        <v>33105.081085254838</v>
      </c>
      <c r="F8" s="83">
        <f t="shared" si="0"/>
        <v>35219.175453376913</v>
      </c>
      <c r="G8" s="83">
        <f t="shared" si="0"/>
        <v>33465.145228205132</v>
      </c>
      <c r="H8" s="83">
        <f t="shared" si="0"/>
        <v>33064.246450067949</v>
      </c>
      <c r="I8" s="83">
        <f t="shared" si="0"/>
        <v>35489.579270000002</v>
      </c>
      <c r="J8" s="83">
        <f t="shared" si="0"/>
        <v>27297.255836015465</v>
      </c>
      <c r="K8" s="83">
        <f t="shared" si="0"/>
        <v>33654.516637902168</v>
      </c>
      <c r="L8" s="83">
        <f t="shared" si="0"/>
        <v>32461.209558265749</v>
      </c>
      <c r="M8" s="534">
        <f t="shared" si="0"/>
        <v>35425.755617647068</v>
      </c>
      <c r="N8" s="83">
        <f t="shared" si="0"/>
        <v>40322.418530881063</v>
      </c>
      <c r="O8" s="83">
        <f t="shared" si="0"/>
        <v>45140.209380867993</v>
      </c>
      <c r="P8" s="83">
        <f t="shared" si="0"/>
        <v>36765.664173099758</v>
      </c>
      <c r="Q8" s="83">
        <f t="shared" si="0"/>
        <v>13361.912898015966</v>
      </c>
      <c r="R8" s="83">
        <f t="shared" si="0"/>
        <v>19895.941473785348</v>
      </c>
      <c r="S8" s="83">
        <f t="shared" si="0"/>
        <v>22482.756009307097</v>
      </c>
      <c r="T8" s="83">
        <f t="shared" si="0"/>
        <v>27139.098225712383</v>
      </c>
      <c r="U8" s="83">
        <f t="shared" si="0"/>
        <v>31863.716255950978</v>
      </c>
      <c r="V8" s="83">
        <f t="shared" si="0"/>
        <v>33581.66404336923</v>
      </c>
      <c r="W8" s="83">
        <f t="shared" si="0"/>
        <v>39503.631344449328</v>
      </c>
      <c r="X8" s="83">
        <f t="shared" si="0"/>
        <v>38004.866936115548</v>
      </c>
      <c r="Y8" s="534">
        <f t="shared" si="0"/>
        <v>37117.615916367206</v>
      </c>
      <c r="Z8" s="473">
        <f t="shared" si="0"/>
        <v>41357.603021285715</v>
      </c>
      <c r="AA8" s="473">
        <f t="shared" si="0"/>
        <v>40326.116818571427</v>
      </c>
      <c r="AB8" s="473">
        <f t="shared" si="0"/>
        <v>37940.445992000001</v>
      </c>
      <c r="AC8" s="473">
        <f t="shared" si="0"/>
        <v>31385.709317678356</v>
      </c>
      <c r="AD8" s="473">
        <f t="shared" si="0"/>
        <v>31746.802272418532</v>
      </c>
      <c r="AE8" s="473">
        <f t="shared" si="0"/>
        <v>26497.5443626181</v>
      </c>
      <c r="AF8" s="473">
        <f t="shared" si="0"/>
        <v>31105.795166687647</v>
      </c>
      <c r="AG8" s="473">
        <f t="shared" si="0"/>
        <v>27538.064628147626</v>
      </c>
      <c r="AH8" s="473">
        <f t="shared" ref="AH8:BM8" si="1">SUM(AH9:AH29)</f>
        <v>28539.640548436982</v>
      </c>
      <c r="AI8" s="473">
        <f t="shared" si="1"/>
        <v>31732.060893627073</v>
      </c>
      <c r="AJ8" s="473">
        <f t="shared" si="1"/>
        <v>32903.33512127107</v>
      </c>
      <c r="AK8" s="465">
        <f t="shared" si="1"/>
        <v>34070.624313598717</v>
      </c>
      <c r="AL8" s="367">
        <f t="shared" si="1"/>
        <v>36254.078668426439</v>
      </c>
      <c r="AM8" s="473">
        <f t="shared" si="1"/>
        <v>36218.955845798788</v>
      </c>
      <c r="AN8" s="473">
        <f t="shared" si="1"/>
        <v>34656.015135539652</v>
      </c>
      <c r="AO8" s="473">
        <f t="shared" si="1"/>
        <v>35920.479795939165</v>
      </c>
      <c r="AP8" s="473">
        <f t="shared" si="1"/>
        <v>34045.513708421291</v>
      </c>
      <c r="AQ8" s="473">
        <f t="shared" si="1"/>
        <v>31296.064457974684</v>
      </c>
      <c r="AR8" s="473">
        <f t="shared" si="1"/>
        <v>26697.601284706092</v>
      </c>
      <c r="AS8" s="473">
        <f t="shared" si="1"/>
        <v>28238.412838382275</v>
      </c>
      <c r="AT8" s="473">
        <f t="shared" si="1"/>
        <v>23865.445053002521</v>
      </c>
      <c r="AU8" s="473">
        <f t="shared" si="1"/>
        <v>33837.496090898574</v>
      </c>
      <c r="AV8" s="473">
        <f t="shared" si="1"/>
        <v>33786.408394094688</v>
      </c>
      <c r="AW8" s="473">
        <f t="shared" si="1"/>
        <v>36012.133320667825</v>
      </c>
      <c r="AX8" s="367">
        <f t="shared" si="1"/>
        <v>36003.277943354595</v>
      </c>
      <c r="AY8" s="473">
        <f t="shared" si="1"/>
        <v>37425.008072731704</v>
      </c>
      <c r="AZ8" s="473">
        <f t="shared" si="1"/>
        <v>42913.205821556665</v>
      </c>
      <c r="BA8" s="473">
        <f t="shared" si="1"/>
        <v>38888.439054707327</v>
      </c>
      <c r="BB8" s="473">
        <f t="shared" si="1"/>
        <v>28883.316051752925</v>
      </c>
      <c r="BC8" s="473">
        <f t="shared" si="1"/>
        <v>26526.223039193494</v>
      </c>
      <c r="BD8" s="473">
        <f t="shared" si="1"/>
        <v>33713.965211868301</v>
      </c>
      <c r="BE8" s="473">
        <f t="shared" si="1"/>
        <v>34462.465008547631</v>
      </c>
      <c r="BF8" s="473">
        <f t="shared" si="1"/>
        <v>33643.252878556785</v>
      </c>
      <c r="BG8" s="473">
        <f t="shared" si="1"/>
        <v>31757.40405778875</v>
      </c>
      <c r="BH8" s="473">
        <f t="shared" si="1"/>
        <v>30925.99958496444</v>
      </c>
      <c r="BI8" s="465">
        <f t="shared" si="1"/>
        <v>38776.443904072148</v>
      </c>
      <c r="BJ8" s="367">
        <f t="shared" si="1"/>
        <v>39168.620000000003</v>
      </c>
      <c r="BK8" s="473">
        <f t="shared" si="1"/>
        <v>33019.996000000006</v>
      </c>
      <c r="BL8" s="473">
        <f t="shared" si="1"/>
        <v>36976.83</v>
      </c>
      <c r="BM8" s="473">
        <f t="shared" si="1"/>
        <v>35775.58</v>
      </c>
      <c r="BN8" s="367">
        <f t="shared" ref="BN8:BO8" si="2">SUM(BN9:BN29)</f>
        <v>37607.32</v>
      </c>
      <c r="BO8" s="367">
        <f t="shared" si="2"/>
        <v>33318.699999999997</v>
      </c>
      <c r="BP8" s="367">
        <f t="shared" ref="BP8:BR8" si="3">SUM(BP9:BP29)</f>
        <v>37516.509999999995</v>
      </c>
      <c r="BQ8" s="367">
        <f t="shared" si="3"/>
        <v>36049.660000000003</v>
      </c>
      <c r="BR8" s="367">
        <f t="shared" si="3"/>
        <v>28449.557000000004</v>
      </c>
      <c r="BS8" s="367">
        <f t="shared" ref="BS8:BT8" si="4">SUM(BS9:BS29)</f>
        <v>29626.960000000003</v>
      </c>
      <c r="BT8" s="367">
        <f t="shared" si="4"/>
        <v>26379.77</v>
      </c>
      <c r="BU8" s="465">
        <f t="shared" ref="BU8:BV8" si="5">SUM(BU9:BU29)</f>
        <v>36161.1</v>
      </c>
      <c r="BV8" s="367">
        <f t="shared" si="5"/>
        <v>39790.332000000002</v>
      </c>
      <c r="BW8" s="473">
        <f t="shared" ref="BW8:BY8" si="6">SUM(BW9:BW29)</f>
        <v>38247.781999999999</v>
      </c>
      <c r="BX8" s="473">
        <f t="shared" ref="BX8" si="7">SUM(BX9:BX29)</f>
        <v>41034.870999999999</v>
      </c>
      <c r="BY8" s="473">
        <f t="shared" si="6"/>
        <v>36606.178999999989</v>
      </c>
      <c r="BZ8" s="473">
        <f t="shared" ref="BZ8:CC8" si="8">SUM(BZ9:BZ29)</f>
        <v>30317.404999999999</v>
      </c>
      <c r="CA8" s="473">
        <f t="shared" ref="CA8:CB8" si="9">SUM(CA9:CA29)</f>
        <v>29245.55</v>
      </c>
      <c r="CB8" s="473">
        <f t="shared" si="9"/>
        <v>30610.738000000001</v>
      </c>
      <c r="CC8" s="473">
        <f t="shared" si="8"/>
        <v>30004.861000000004</v>
      </c>
      <c r="CD8" s="473">
        <f t="shared" ref="CD8:CG8" si="10">SUM(CD9:CD29)</f>
        <v>33250.462999999996</v>
      </c>
      <c r="CE8" s="473">
        <f t="shared" ref="CE8:CF8" si="11">SUM(CE9:CE29)</f>
        <v>35252.389000000003</v>
      </c>
      <c r="CF8" s="473">
        <f t="shared" si="11"/>
        <v>27393.775000000001</v>
      </c>
      <c r="CG8" s="473">
        <f t="shared" si="10"/>
        <v>35645.71</v>
      </c>
      <c r="CH8" s="511">
        <f>+IFERROR(CG8/BU8-1,"-")</f>
        <v>-1.4252608466003513E-2</v>
      </c>
      <c r="CI8" s="96"/>
      <c r="CJ8" s="45"/>
    </row>
    <row r="9" spans="1:88">
      <c r="A9" s="293" t="s">
        <v>57</v>
      </c>
      <c r="B9" s="133">
        <v>11.852</v>
      </c>
      <c r="C9" s="134">
        <v>9.6460000000000008</v>
      </c>
      <c r="D9" s="134">
        <v>11.976000000000001</v>
      </c>
      <c r="E9" s="134">
        <v>15.566000000000001</v>
      </c>
      <c r="F9" s="134">
        <v>14.554</v>
      </c>
      <c r="G9" s="134">
        <v>18.134</v>
      </c>
      <c r="H9" s="134">
        <v>24.89</v>
      </c>
      <c r="I9" s="134">
        <v>29.764000000000003</v>
      </c>
      <c r="J9" s="134">
        <v>35.741999999999997</v>
      </c>
      <c r="K9" s="134">
        <v>33.078000000000003</v>
      </c>
      <c r="L9" s="134">
        <v>33.235999999999997</v>
      </c>
      <c r="M9" s="456">
        <v>26.457999999999995</v>
      </c>
      <c r="N9" s="134">
        <v>6.1199365596223583</v>
      </c>
      <c r="O9" s="134">
        <v>1.2698122569523103</v>
      </c>
      <c r="P9" s="134">
        <v>0.77987386149657789</v>
      </c>
      <c r="Q9" s="134">
        <v>1.9299772777175073</v>
      </c>
      <c r="R9" s="134">
        <v>5.4499281998043436</v>
      </c>
      <c r="S9" s="134">
        <v>2.3499536355253365</v>
      </c>
      <c r="T9" s="134">
        <v>2.1099241510017523</v>
      </c>
      <c r="U9" s="134">
        <v>4.6999133335249992</v>
      </c>
      <c r="V9" s="134">
        <v>9.9199147307560729</v>
      </c>
      <c r="W9" s="134">
        <v>7.9999467709838239</v>
      </c>
      <c r="X9" s="134">
        <v>11.779888227329053</v>
      </c>
      <c r="Y9" s="456">
        <v>11.649986145833509</v>
      </c>
      <c r="Z9" s="134">
        <v>7</v>
      </c>
      <c r="AA9" s="535">
        <v>5.52</v>
      </c>
      <c r="AB9" s="535">
        <v>4.95</v>
      </c>
      <c r="AC9" s="535">
        <v>12.808</v>
      </c>
      <c r="AD9" s="535">
        <v>2.6</v>
      </c>
      <c r="AE9" s="535">
        <v>26.65</v>
      </c>
      <c r="AF9" s="535">
        <v>4</v>
      </c>
      <c r="AG9" s="535">
        <v>10.8</v>
      </c>
      <c r="AH9" s="535">
        <v>24.85</v>
      </c>
      <c r="AI9" s="535">
        <v>6.2009999999999996</v>
      </c>
      <c r="AJ9" s="535">
        <v>8.5</v>
      </c>
      <c r="AK9" s="536">
        <v>14.983000000000001</v>
      </c>
      <c r="AL9" s="537">
        <v>10.399999999999999</v>
      </c>
      <c r="AM9" s="535">
        <v>7.129999999999999</v>
      </c>
      <c r="AN9" s="535">
        <v>11.01</v>
      </c>
      <c r="AO9" s="535">
        <v>2.67</v>
      </c>
      <c r="AP9" s="535">
        <v>18.559999999999999</v>
      </c>
      <c r="AQ9" s="535">
        <v>3.93</v>
      </c>
      <c r="AR9" s="535">
        <v>3.25</v>
      </c>
      <c r="AS9" s="535">
        <v>4.43</v>
      </c>
      <c r="AT9" s="535">
        <v>8.4</v>
      </c>
      <c r="AU9" s="535">
        <v>10.7</v>
      </c>
      <c r="AV9" s="535">
        <v>10.130000000000001</v>
      </c>
      <c r="AW9" s="535">
        <v>10.96</v>
      </c>
      <c r="AX9" s="537">
        <v>6.5867977850604644</v>
      </c>
      <c r="AY9" s="535">
        <v>2.8538527410056642</v>
      </c>
      <c r="AZ9" s="535">
        <v>3.6359106490895146</v>
      </c>
      <c r="BA9" s="535">
        <v>3.3648229253723425</v>
      </c>
      <c r="BB9" s="535">
        <v>10.050000000000001</v>
      </c>
      <c r="BC9" s="535">
        <v>1.2529875829340615</v>
      </c>
      <c r="BD9" s="535">
        <v>0.33499577116388479</v>
      </c>
      <c r="BE9" s="535">
        <v>2.9569813194808483</v>
      </c>
      <c r="BF9" s="535">
        <v>1.9299999999999995</v>
      </c>
      <c r="BG9" s="535">
        <v>1.6659967469697978</v>
      </c>
      <c r="BH9" s="535">
        <v>1.7699966168152106</v>
      </c>
      <c r="BI9" s="536">
        <v>1.6079984096698039</v>
      </c>
      <c r="BJ9" s="537">
        <v>0.38</v>
      </c>
      <c r="BK9" s="535">
        <v>0.83</v>
      </c>
      <c r="BL9" s="535">
        <v>1.1399999999999999</v>
      </c>
      <c r="BM9" s="535">
        <v>1.5</v>
      </c>
      <c r="BN9" s="535">
        <v>1.49</v>
      </c>
      <c r="BO9" s="535">
        <v>2.5299999999999998</v>
      </c>
      <c r="BP9" s="535">
        <v>3.3</v>
      </c>
      <c r="BQ9" s="535">
        <v>1.5</v>
      </c>
      <c r="BR9" s="535">
        <v>3.55</v>
      </c>
      <c r="BS9" s="535">
        <v>23.85</v>
      </c>
      <c r="BT9" s="535">
        <v>2.69</v>
      </c>
      <c r="BU9" s="536">
        <v>2.1720000000000002</v>
      </c>
      <c r="BV9" s="537">
        <v>0.57499999999999996</v>
      </c>
      <c r="BW9" s="535">
        <v>1.6</v>
      </c>
      <c r="BX9" s="535">
        <v>1.7050000000000001</v>
      </c>
      <c r="BY9" s="535">
        <v>0.97499999999999998</v>
      </c>
      <c r="BZ9" s="535">
        <v>0</v>
      </c>
      <c r="CA9" s="535">
        <v>1.98</v>
      </c>
      <c r="CB9" s="535">
        <v>2.3929999999999998</v>
      </c>
      <c r="CC9" s="535">
        <v>2.4750000000000001</v>
      </c>
      <c r="CD9" s="535">
        <v>3.2749999999999999</v>
      </c>
      <c r="CE9" s="535">
        <v>3.7749999999999999</v>
      </c>
      <c r="CF9" s="535">
        <v>1.1830000000000001</v>
      </c>
      <c r="CG9" s="535">
        <v>0.84</v>
      </c>
      <c r="CH9" s="506">
        <f t="shared" ref="CH9:CH29" si="12">+IFERROR(CG9/BU9-1,"-")</f>
        <v>-0.61325966850828739</v>
      </c>
      <c r="CI9" s="96"/>
      <c r="CJ9" s="45"/>
    </row>
    <row r="10" spans="1:88">
      <c r="A10" s="293" t="s">
        <v>69</v>
      </c>
      <c r="B10" s="537">
        <v>5248.7700000000013</v>
      </c>
      <c r="C10" s="134">
        <v>5052.5200000000004</v>
      </c>
      <c r="D10" s="134">
        <v>8231.3999999999978</v>
      </c>
      <c r="E10" s="134">
        <v>10566.130000000003</v>
      </c>
      <c r="F10" s="134">
        <v>9037.600000000004</v>
      </c>
      <c r="G10" s="134">
        <v>6224.38</v>
      </c>
      <c r="H10" s="134">
        <v>1735.56</v>
      </c>
      <c r="I10" s="134">
        <v>2010.3100000000004</v>
      </c>
      <c r="J10" s="134">
        <v>1564.7999999999997</v>
      </c>
      <c r="K10" s="134">
        <v>6073.5600000000022</v>
      </c>
      <c r="L10" s="134">
        <v>10526.75</v>
      </c>
      <c r="M10" s="456">
        <v>10556.410000000002</v>
      </c>
      <c r="N10" s="535">
        <v>10417.799999999999</v>
      </c>
      <c r="O10" s="134">
        <v>10593.670000000002</v>
      </c>
      <c r="P10" s="134">
        <v>13833.619999999999</v>
      </c>
      <c r="Q10" s="134">
        <v>5904.05</v>
      </c>
      <c r="R10" s="134">
        <v>6647.7300000000014</v>
      </c>
      <c r="S10" s="134">
        <v>5055.8900000000021</v>
      </c>
      <c r="T10" s="134">
        <v>4553.5920000000015</v>
      </c>
      <c r="U10" s="134">
        <v>3774.3400000000006</v>
      </c>
      <c r="V10" s="134">
        <v>5957.6500000000005</v>
      </c>
      <c r="W10" s="134">
        <v>12344.429999999998</v>
      </c>
      <c r="X10" s="134">
        <v>7837.107</v>
      </c>
      <c r="Y10" s="456">
        <v>9882.3119999999999</v>
      </c>
      <c r="Z10" s="538">
        <v>9463.7780000000002</v>
      </c>
      <c r="AA10" s="535">
        <v>9766.9979999999996</v>
      </c>
      <c r="AB10" s="535">
        <v>11965.874</v>
      </c>
      <c r="AC10" s="535">
        <v>5733.5980000000009</v>
      </c>
      <c r="AD10" s="538">
        <v>4212.503499999998</v>
      </c>
      <c r="AE10" s="538">
        <v>1347.8289999999997</v>
      </c>
      <c r="AF10" s="538">
        <v>748.88199999999995</v>
      </c>
      <c r="AG10" s="538">
        <v>958.51200000000017</v>
      </c>
      <c r="AH10" s="538">
        <v>1437.6099999999997</v>
      </c>
      <c r="AI10" s="538">
        <v>3533.6290000000004</v>
      </c>
      <c r="AJ10" s="538">
        <v>6631.5810000000001</v>
      </c>
      <c r="AK10" s="539">
        <v>4922.8149999999996</v>
      </c>
      <c r="AL10" s="537">
        <v>3951.4500000000007</v>
      </c>
      <c r="AM10" s="538">
        <v>5110.9399999999987</v>
      </c>
      <c r="AN10" s="538">
        <v>4142.3499999999967</v>
      </c>
      <c r="AO10" s="538">
        <v>6675.9934999999987</v>
      </c>
      <c r="AP10" s="538">
        <v>3899.1900000000014</v>
      </c>
      <c r="AQ10" s="535">
        <v>3542.6200000000013</v>
      </c>
      <c r="AR10" s="538">
        <v>4482.49</v>
      </c>
      <c r="AS10" s="538">
        <v>2877.62</v>
      </c>
      <c r="AT10" s="538">
        <v>2376.7500000000005</v>
      </c>
      <c r="AU10" s="538">
        <v>12857.488460000002</v>
      </c>
      <c r="AV10" s="538">
        <v>1631.4400000000005</v>
      </c>
      <c r="AW10" s="538">
        <v>1365.7200000000012</v>
      </c>
      <c r="AX10" s="537">
        <v>4726.6590608761589</v>
      </c>
      <c r="AY10" s="538">
        <v>5965.2936307488317</v>
      </c>
      <c r="AZ10" s="538">
        <v>8089.5304822257676</v>
      </c>
      <c r="BA10" s="538">
        <v>9410.1997704620026</v>
      </c>
      <c r="BB10" s="538">
        <v>5845.6900252171854</v>
      </c>
      <c r="BC10" s="538">
        <v>3976.4647452119839</v>
      </c>
      <c r="BD10" s="538">
        <v>5338.1223168536335</v>
      </c>
      <c r="BE10" s="538">
        <v>5393.9706620583793</v>
      </c>
      <c r="BF10" s="538">
        <v>5609.9464515595764</v>
      </c>
      <c r="BG10" s="538">
        <v>6759.2678201558074</v>
      </c>
      <c r="BH10" s="538">
        <v>4897.9201020831551</v>
      </c>
      <c r="BI10" s="539">
        <v>6864.3749474176766</v>
      </c>
      <c r="BJ10" s="537">
        <v>10855</v>
      </c>
      <c r="BK10" s="538">
        <v>7488.4</v>
      </c>
      <c r="BL10" s="538">
        <v>12085.76</v>
      </c>
      <c r="BM10" s="538">
        <v>8118.13</v>
      </c>
      <c r="BN10" s="535">
        <v>8337.69</v>
      </c>
      <c r="BO10" s="535">
        <v>5960.64</v>
      </c>
      <c r="BP10" s="535">
        <v>444.82</v>
      </c>
      <c r="BQ10" s="535">
        <v>4549.9799999999996</v>
      </c>
      <c r="BR10" s="535">
        <v>7153.0709999999999</v>
      </c>
      <c r="BS10" s="535">
        <v>7250.6469999999999</v>
      </c>
      <c r="BT10" s="535">
        <v>1849.38</v>
      </c>
      <c r="BU10" s="539">
        <v>8753.1129999999994</v>
      </c>
      <c r="BV10" s="537">
        <v>7077.9639999999999</v>
      </c>
      <c r="BW10" s="538">
        <v>7438.8980000000001</v>
      </c>
      <c r="BX10" s="538">
        <v>7685.3739999999998</v>
      </c>
      <c r="BY10" s="538">
        <v>10365.022999999999</v>
      </c>
      <c r="BZ10" s="538">
        <v>5071.5829999999996</v>
      </c>
      <c r="CA10" s="538">
        <v>3399.038</v>
      </c>
      <c r="CB10" s="538">
        <v>3579.806</v>
      </c>
      <c r="CC10" s="538">
        <v>2475.152</v>
      </c>
      <c r="CD10" s="538">
        <v>5868.3140000000003</v>
      </c>
      <c r="CE10" s="538">
        <v>9565.5969999999998</v>
      </c>
      <c r="CF10" s="538">
        <v>1073.1220000000001</v>
      </c>
      <c r="CG10" s="538">
        <v>8659.4490000000005</v>
      </c>
      <c r="CH10" s="506">
        <f t="shared" si="12"/>
        <v>-1.0700650157263958E-2</v>
      </c>
      <c r="CI10" s="96"/>
      <c r="CJ10" s="45"/>
    </row>
    <row r="11" spans="1:88">
      <c r="A11" s="293" t="s">
        <v>70</v>
      </c>
      <c r="B11" s="537">
        <v>1555.1859999999999</v>
      </c>
      <c r="C11" s="134">
        <v>3240.7184600000001</v>
      </c>
      <c r="D11" s="134">
        <v>2198.5440000000003</v>
      </c>
      <c r="E11" s="134">
        <v>473.11399999999992</v>
      </c>
      <c r="F11" s="134">
        <v>320.81700000000006</v>
      </c>
      <c r="G11" s="134">
        <v>886.06619999999998</v>
      </c>
      <c r="H11" s="134">
        <v>1296.106</v>
      </c>
      <c r="I11" s="134">
        <v>1250.0689999999995</v>
      </c>
      <c r="J11" s="134">
        <v>725.93599999999969</v>
      </c>
      <c r="K11" s="134">
        <v>847.1403999999992</v>
      </c>
      <c r="L11" s="134">
        <v>601.0849999999997</v>
      </c>
      <c r="M11" s="456">
        <v>1017.0080399999999</v>
      </c>
      <c r="N11" s="535">
        <v>1889.7320000000002</v>
      </c>
      <c r="O11" s="134">
        <v>3631.4800000000005</v>
      </c>
      <c r="P11" s="134">
        <v>2150.2600000000002</v>
      </c>
      <c r="Q11" s="134">
        <v>601.55999999999995</v>
      </c>
      <c r="R11" s="134">
        <v>635.29199999999992</v>
      </c>
      <c r="S11" s="134">
        <v>800.76900000000001</v>
      </c>
      <c r="T11" s="134">
        <v>1494.7359709999998</v>
      </c>
      <c r="U11" s="134">
        <v>1682.2629999999997</v>
      </c>
      <c r="V11" s="134">
        <v>3102.56</v>
      </c>
      <c r="W11" s="134">
        <v>4917.43</v>
      </c>
      <c r="X11" s="134">
        <v>3752.261</v>
      </c>
      <c r="Y11" s="456">
        <v>3565.3300000000004</v>
      </c>
      <c r="Z11" s="538">
        <v>3351.6679999999988</v>
      </c>
      <c r="AA11" s="535">
        <v>4653.5379999999996</v>
      </c>
      <c r="AB11" s="535">
        <v>3505.5225000000014</v>
      </c>
      <c r="AC11" s="535">
        <v>2204.852350392644</v>
      </c>
      <c r="AD11" s="538">
        <v>2027.24458098997</v>
      </c>
      <c r="AE11" s="538">
        <v>1363.9950000000003</v>
      </c>
      <c r="AF11" s="538">
        <v>1945.6790352313835</v>
      </c>
      <c r="AG11" s="538">
        <v>1345.3689999999999</v>
      </c>
      <c r="AH11" s="538">
        <v>2527.4907069709629</v>
      </c>
      <c r="AI11" s="538">
        <v>1852.9590740842207</v>
      </c>
      <c r="AJ11" s="538">
        <v>3850.2984614748725</v>
      </c>
      <c r="AK11" s="539">
        <v>3948.9719638844267</v>
      </c>
      <c r="AL11" s="537">
        <v>3909.8399999999997</v>
      </c>
      <c r="AM11" s="538">
        <v>3778.91</v>
      </c>
      <c r="AN11" s="538">
        <v>4482.8599999999997</v>
      </c>
      <c r="AO11" s="538">
        <v>3705.0100000000007</v>
      </c>
      <c r="AP11" s="538">
        <v>4296.01</v>
      </c>
      <c r="AQ11" s="535">
        <v>3129.670000000001</v>
      </c>
      <c r="AR11" s="538">
        <v>2357.1000000000008</v>
      </c>
      <c r="AS11" s="538">
        <v>4692.5200000000023</v>
      </c>
      <c r="AT11" s="538">
        <v>2570.3199999999997</v>
      </c>
      <c r="AU11" s="538">
        <v>1129.25</v>
      </c>
      <c r="AV11" s="538">
        <v>2784.25</v>
      </c>
      <c r="AW11" s="538">
        <v>3577.681</v>
      </c>
      <c r="AX11" s="537">
        <v>3158.0305510561907</v>
      </c>
      <c r="AY11" s="538">
        <v>3965.5941124469859</v>
      </c>
      <c r="AZ11" s="538">
        <v>4618.7026886327903</v>
      </c>
      <c r="BA11" s="538">
        <v>3857.8830504261377</v>
      </c>
      <c r="BB11" s="538">
        <v>1267.1157899887116</v>
      </c>
      <c r="BC11" s="538">
        <v>2090.5702975135309</v>
      </c>
      <c r="BD11" s="538">
        <v>3075.8087065194718</v>
      </c>
      <c r="BE11" s="538">
        <v>1456.4848652185096</v>
      </c>
      <c r="BF11" s="538">
        <v>734.77721754137292</v>
      </c>
      <c r="BG11" s="538">
        <v>558.41875324147361</v>
      </c>
      <c r="BH11" s="538">
        <v>833.77213437404373</v>
      </c>
      <c r="BI11" s="539">
        <v>1938.7889876635618</v>
      </c>
      <c r="BJ11" s="537">
        <v>4365.8500000000004</v>
      </c>
      <c r="BK11" s="538">
        <v>1280.45</v>
      </c>
      <c r="BL11" s="538">
        <v>1179.1400000000001</v>
      </c>
      <c r="BM11" s="538">
        <v>1116.3699999999999</v>
      </c>
      <c r="BN11" s="535">
        <v>3854.19</v>
      </c>
      <c r="BO11" s="535">
        <v>3132.59</v>
      </c>
      <c r="BP11" s="535">
        <v>2050.71</v>
      </c>
      <c r="BQ11" s="535">
        <v>1939.15</v>
      </c>
      <c r="BR11" s="535">
        <v>1448.3040000000001</v>
      </c>
      <c r="BS11" s="535">
        <v>672.53399999999999</v>
      </c>
      <c r="BT11" s="535">
        <v>848.56</v>
      </c>
      <c r="BU11" s="539">
        <v>1668.152</v>
      </c>
      <c r="BV11" s="537">
        <v>3148.9050000000002</v>
      </c>
      <c r="BW11" s="538">
        <v>3290.1190000000001</v>
      </c>
      <c r="BX11" s="538">
        <v>2560.806</v>
      </c>
      <c r="BY11" s="538">
        <v>685.72199999999998</v>
      </c>
      <c r="BZ11" s="538">
        <v>597.12099999999998</v>
      </c>
      <c r="CA11" s="538">
        <v>2775.4679999999998</v>
      </c>
      <c r="CB11" s="538">
        <v>1540.2260000000001</v>
      </c>
      <c r="CC11" s="538">
        <v>1448.748</v>
      </c>
      <c r="CD11" s="538">
        <v>622.69799999999998</v>
      </c>
      <c r="CE11" s="538">
        <v>415.03500000000003</v>
      </c>
      <c r="CF11" s="538">
        <v>307.64299999999997</v>
      </c>
      <c r="CG11" s="538">
        <v>375.14499999999998</v>
      </c>
      <c r="CH11" s="506">
        <f t="shared" si="12"/>
        <v>-0.77511341892105756</v>
      </c>
      <c r="CI11" s="96"/>
      <c r="CJ11" s="45"/>
    </row>
    <row r="12" spans="1:88">
      <c r="A12" s="293" t="s">
        <v>95</v>
      </c>
      <c r="B12" s="537">
        <v>639.30999999999995</v>
      </c>
      <c r="C12" s="134">
        <v>269.24000000000007</v>
      </c>
      <c r="D12" s="134">
        <v>319.08999999999986</v>
      </c>
      <c r="E12" s="134">
        <v>367.7</v>
      </c>
      <c r="F12" s="134">
        <v>389.40999999999991</v>
      </c>
      <c r="G12" s="134">
        <v>558.89999999999964</v>
      </c>
      <c r="H12" s="134">
        <v>465.32</v>
      </c>
      <c r="I12" s="134">
        <v>526.48999999999978</v>
      </c>
      <c r="J12" s="134">
        <v>513.43000000000006</v>
      </c>
      <c r="K12" s="134">
        <v>780.57000000000028</v>
      </c>
      <c r="L12" s="134">
        <v>1269.9000000000005</v>
      </c>
      <c r="M12" s="456">
        <v>512.65999999999985</v>
      </c>
      <c r="N12" s="535">
        <v>377.66999999999996</v>
      </c>
      <c r="O12" s="134">
        <v>263.64</v>
      </c>
      <c r="P12" s="134">
        <v>219.95</v>
      </c>
      <c r="Q12" s="134">
        <v>114.57699999999998</v>
      </c>
      <c r="R12" s="134">
        <v>150.25</v>
      </c>
      <c r="S12" s="134">
        <v>166.35</v>
      </c>
      <c r="T12" s="134">
        <v>241.18549999999999</v>
      </c>
      <c r="U12" s="134">
        <v>269.51</v>
      </c>
      <c r="V12" s="134">
        <v>339.09000000000003</v>
      </c>
      <c r="W12" s="134">
        <v>269.21000000000004</v>
      </c>
      <c r="X12" s="134">
        <v>364.34000000000003</v>
      </c>
      <c r="Y12" s="456">
        <v>407.89</v>
      </c>
      <c r="Z12" s="538">
        <v>361.33</v>
      </c>
      <c r="AA12" s="535">
        <v>463.25649999999996</v>
      </c>
      <c r="AB12" s="535">
        <v>336.87399999999997</v>
      </c>
      <c r="AC12" s="535">
        <v>216.06000000000006</v>
      </c>
      <c r="AD12" s="538">
        <v>160.21</v>
      </c>
      <c r="AE12" s="538">
        <v>219.74499999999995</v>
      </c>
      <c r="AF12" s="538">
        <v>470.99599999999987</v>
      </c>
      <c r="AG12" s="538">
        <v>284.08000000000004</v>
      </c>
      <c r="AH12" s="538">
        <v>407.96000000000015</v>
      </c>
      <c r="AI12" s="538">
        <v>341.10000000000014</v>
      </c>
      <c r="AJ12" s="538">
        <v>427.95999999999992</v>
      </c>
      <c r="AK12" s="539">
        <v>517.19999999999982</v>
      </c>
      <c r="AL12" s="537">
        <v>441.58</v>
      </c>
      <c r="AM12" s="538">
        <v>307.82149999999996</v>
      </c>
      <c r="AN12" s="538">
        <v>453.73000000000008</v>
      </c>
      <c r="AO12" s="538">
        <v>199.24999999999994</v>
      </c>
      <c r="AP12" s="538">
        <v>145.59999999999988</v>
      </c>
      <c r="AQ12" s="535">
        <v>233.31999999999996</v>
      </c>
      <c r="AR12" s="538">
        <v>218.83999999999997</v>
      </c>
      <c r="AS12" s="538">
        <v>269.51999999999992</v>
      </c>
      <c r="AT12" s="538">
        <v>337.53000000000014</v>
      </c>
      <c r="AU12" s="538">
        <v>359.11</v>
      </c>
      <c r="AV12" s="538">
        <v>401.42</v>
      </c>
      <c r="AW12" s="538">
        <v>353.4599999999997</v>
      </c>
      <c r="AX12" s="537">
        <v>248.01800000000006</v>
      </c>
      <c r="AY12" s="538">
        <v>363.76000000000016</v>
      </c>
      <c r="AZ12" s="538">
        <v>326.85000000000008</v>
      </c>
      <c r="BA12" s="538">
        <v>95.94000000000004</v>
      </c>
      <c r="BB12" s="538">
        <v>150.39999999999995</v>
      </c>
      <c r="BC12" s="538">
        <v>99.05999999999996</v>
      </c>
      <c r="BD12" s="538">
        <v>248.44000000000005</v>
      </c>
      <c r="BE12" s="538">
        <v>139.94</v>
      </c>
      <c r="BF12" s="538">
        <v>210.01000000000002</v>
      </c>
      <c r="BG12" s="538">
        <v>245.68999999999986</v>
      </c>
      <c r="BH12" s="538">
        <v>166.63000000000002</v>
      </c>
      <c r="BI12" s="539">
        <v>279.19999999999993</v>
      </c>
      <c r="BJ12" s="537">
        <v>305.76</v>
      </c>
      <c r="BK12" s="538">
        <v>192.45</v>
      </c>
      <c r="BL12" s="538">
        <v>178.19</v>
      </c>
      <c r="BM12" s="538">
        <v>143.68</v>
      </c>
      <c r="BN12" s="535">
        <v>145.22</v>
      </c>
      <c r="BO12" s="535">
        <v>170.44</v>
      </c>
      <c r="BP12" s="535">
        <v>145.32</v>
      </c>
      <c r="BQ12" s="535">
        <v>115.36</v>
      </c>
      <c r="BR12" s="535">
        <v>150.00700000000001</v>
      </c>
      <c r="BS12" s="535">
        <v>216.04300000000001</v>
      </c>
      <c r="BT12" s="535">
        <v>275.87</v>
      </c>
      <c r="BU12" s="539">
        <v>256.976</v>
      </c>
      <c r="BV12" s="537">
        <v>278.875</v>
      </c>
      <c r="BW12" s="538">
        <v>248.56</v>
      </c>
      <c r="BX12" s="538">
        <v>292.07299999999998</v>
      </c>
      <c r="BY12" s="538">
        <v>142.148</v>
      </c>
      <c r="BZ12" s="538">
        <v>280.048</v>
      </c>
      <c r="CA12" s="538">
        <v>369.5</v>
      </c>
      <c r="CB12" s="538">
        <v>335.89600000000002</v>
      </c>
      <c r="CC12" s="538">
        <v>277.40199999999999</v>
      </c>
      <c r="CD12" s="538">
        <v>346.93700000000001</v>
      </c>
      <c r="CE12" s="538">
        <v>118.035</v>
      </c>
      <c r="CF12" s="538">
        <v>367.791</v>
      </c>
      <c r="CG12" s="538">
        <v>442.45299999999997</v>
      </c>
      <c r="CH12" s="506">
        <f t="shared" si="12"/>
        <v>0.72176779154473558</v>
      </c>
      <c r="CI12" s="96"/>
      <c r="CJ12" s="45"/>
    </row>
    <row r="13" spans="1:88">
      <c r="A13" s="293" t="s">
        <v>79</v>
      </c>
      <c r="B13" s="537">
        <v>74.500000000000014</v>
      </c>
      <c r="C13" s="134">
        <v>389.83130000000006</v>
      </c>
      <c r="D13" s="134">
        <v>270.87999999999994</v>
      </c>
      <c r="E13" s="134">
        <v>124.58000000000003</v>
      </c>
      <c r="F13" s="134">
        <v>2393.4684999999995</v>
      </c>
      <c r="G13" s="134">
        <v>989.75499999999988</v>
      </c>
      <c r="H13" s="134">
        <v>456.50000000000006</v>
      </c>
      <c r="I13" s="134">
        <v>318.77999999999997</v>
      </c>
      <c r="J13" s="134">
        <v>216.94999999999993</v>
      </c>
      <c r="K13" s="134">
        <v>124.128</v>
      </c>
      <c r="L13" s="134">
        <v>219.84999999999997</v>
      </c>
      <c r="M13" s="456">
        <v>96.070000000000007</v>
      </c>
      <c r="N13" s="535">
        <v>109.64000000000001</v>
      </c>
      <c r="O13" s="134">
        <v>204.72299999999998</v>
      </c>
      <c r="P13" s="134">
        <v>105.52449999999997</v>
      </c>
      <c r="Q13" s="134">
        <v>19.364000000000001</v>
      </c>
      <c r="R13" s="134">
        <v>151.56299999999999</v>
      </c>
      <c r="S13" s="134">
        <v>169.22450000000001</v>
      </c>
      <c r="T13" s="134">
        <v>139.21599999999998</v>
      </c>
      <c r="U13" s="134">
        <v>73.099999999999994</v>
      </c>
      <c r="V13" s="134">
        <v>42.65</v>
      </c>
      <c r="W13" s="134">
        <v>8.5</v>
      </c>
      <c r="X13" s="134">
        <v>0.70500000000000007</v>
      </c>
      <c r="Y13" s="456">
        <v>10.626000000000001</v>
      </c>
      <c r="Z13" s="538">
        <v>1.1499999999999999</v>
      </c>
      <c r="AA13" s="535">
        <v>14.699999999999998</v>
      </c>
      <c r="AB13" s="535">
        <v>19.719999999999995</v>
      </c>
      <c r="AC13" s="535">
        <v>46.056999999999995</v>
      </c>
      <c r="AD13" s="535">
        <v>28.468</v>
      </c>
      <c r="AE13" s="535">
        <v>39.439999999999991</v>
      </c>
      <c r="AF13" s="535">
        <v>26.733000000000004</v>
      </c>
      <c r="AG13" s="535">
        <v>4.8499999999999988</v>
      </c>
      <c r="AH13" s="535">
        <v>4.42</v>
      </c>
      <c r="AI13" s="535">
        <v>3.2699999999999996</v>
      </c>
      <c r="AJ13" s="535">
        <v>8.0199999999999978</v>
      </c>
      <c r="AK13" s="536">
        <v>5.3999999999999995</v>
      </c>
      <c r="AL13" s="537">
        <v>31.090000000000003</v>
      </c>
      <c r="AM13" s="535">
        <v>30.280000000000005</v>
      </c>
      <c r="AN13" s="535">
        <v>5.99</v>
      </c>
      <c r="AO13" s="535">
        <v>18.159999999999997</v>
      </c>
      <c r="AP13" s="535">
        <v>18.199999999999996</v>
      </c>
      <c r="AQ13" s="535">
        <v>11.3188</v>
      </c>
      <c r="AR13" s="535">
        <v>10.499999999999998</v>
      </c>
      <c r="AS13" s="535">
        <v>9.5300000000000029</v>
      </c>
      <c r="AT13" s="535">
        <v>5.2299999999999995</v>
      </c>
      <c r="AU13" s="535">
        <v>2.99</v>
      </c>
      <c r="AV13" s="535">
        <v>1.3799999999999997</v>
      </c>
      <c r="AW13" s="535">
        <v>5.9900000000000011</v>
      </c>
      <c r="AX13" s="537">
        <v>5.3369999999999989</v>
      </c>
      <c r="AY13" s="535">
        <v>5.5299999999999994</v>
      </c>
      <c r="AZ13" s="535">
        <v>5.23</v>
      </c>
      <c r="BA13" s="535">
        <v>4.01</v>
      </c>
      <c r="BB13" s="535">
        <v>3.28</v>
      </c>
      <c r="BC13" s="535">
        <v>3.7100000000000004</v>
      </c>
      <c r="BD13" s="535">
        <v>4.29</v>
      </c>
      <c r="BE13" s="535">
        <v>5.0199999999999996</v>
      </c>
      <c r="BF13" s="535">
        <v>41.146000000000001</v>
      </c>
      <c r="BG13" s="535">
        <v>41.722999999999999</v>
      </c>
      <c r="BH13" s="535">
        <v>59.645499999999998</v>
      </c>
      <c r="BI13" s="536">
        <v>59.018999999999991</v>
      </c>
      <c r="BJ13" s="537">
        <v>1.67</v>
      </c>
      <c r="BK13" s="535">
        <v>10.38</v>
      </c>
      <c r="BL13" s="535">
        <v>7.28</v>
      </c>
      <c r="BM13" s="535">
        <v>3.71</v>
      </c>
      <c r="BN13" s="535">
        <v>16.66</v>
      </c>
      <c r="BO13" s="535">
        <v>59.23</v>
      </c>
      <c r="BP13" s="535">
        <v>45.72</v>
      </c>
      <c r="BQ13" s="535">
        <v>83.53</v>
      </c>
      <c r="BR13" s="535">
        <v>115.92700000000001</v>
      </c>
      <c r="BS13" s="535">
        <v>261.65600000000001</v>
      </c>
      <c r="BT13" s="535">
        <v>37.340000000000003</v>
      </c>
      <c r="BU13" s="536">
        <v>28.712</v>
      </c>
      <c r="BV13" s="537">
        <v>3.9</v>
      </c>
      <c r="BW13" s="535">
        <v>14.7</v>
      </c>
      <c r="BX13" s="535">
        <v>1.4410000000000001</v>
      </c>
      <c r="BY13" s="535">
        <v>1.4630000000000001</v>
      </c>
      <c r="BZ13" s="535">
        <v>5.7119999999999997</v>
      </c>
      <c r="CA13" s="535">
        <v>8.0549999999999997</v>
      </c>
      <c r="CB13" s="535">
        <v>3.1080000000000001</v>
      </c>
      <c r="CC13" s="535">
        <v>1.012</v>
      </c>
      <c r="CD13" s="535">
        <v>1.7010000000000001</v>
      </c>
      <c r="CE13" s="535">
        <v>0.46200000000000002</v>
      </c>
      <c r="CF13" s="535">
        <v>1.373</v>
      </c>
      <c r="CG13" s="535">
        <v>2.42</v>
      </c>
      <c r="CH13" s="506">
        <f t="shared" si="12"/>
        <v>-0.91571468375592091</v>
      </c>
      <c r="CI13" s="96"/>
      <c r="CJ13" s="45"/>
    </row>
    <row r="14" spans="1:88">
      <c r="A14" s="293" t="s">
        <v>96</v>
      </c>
      <c r="B14" s="537">
        <v>327.79800000000012</v>
      </c>
      <c r="C14" s="134">
        <v>914.18200000000002</v>
      </c>
      <c r="D14" s="134">
        <v>589.87000000000012</v>
      </c>
      <c r="E14" s="134">
        <v>777.90300000000025</v>
      </c>
      <c r="F14" s="134">
        <v>260.44099999999997</v>
      </c>
      <c r="G14" s="134">
        <v>132.321</v>
      </c>
      <c r="H14" s="134">
        <v>136.75</v>
      </c>
      <c r="I14" s="134">
        <v>156.48100000000005</v>
      </c>
      <c r="J14" s="134">
        <v>229.57839999999999</v>
      </c>
      <c r="K14" s="134">
        <v>192.61800000000002</v>
      </c>
      <c r="L14" s="134">
        <v>63.450000000000024</v>
      </c>
      <c r="M14" s="456">
        <v>2375.3529999999992</v>
      </c>
      <c r="N14" s="535">
        <v>246.45449999999997</v>
      </c>
      <c r="O14" s="134">
        <v>201.49949999999995</v>
      </c>
      <c r="P14" s="134">
        <v>242.03699999999998</v>
      </c>
      <c r="Q14" s="134">
        <v>210.626</v>
      </c>
      <c r="R14" s="134">
        <v>209.459</v>
      </c>
      <c r="S14" s="134">
        <v>398.17050000000006</v>
      </c>
      <c r="T14" s="134">
        <v>434.3535</v>
      </c>
      <c r="U14" s="134">
        <v>358.93</v>
      </c>
      <c r="V14" s="134">
        <v>135.31700000000001</v>
      </c>
      <c r="W14" s="134">
        <v>140.80499999999998</v>
      </c>
      <c r="X14" s="134">
        <v>183.12950000000001</v>
      </c>
      <c r="Y14" s="456">
        <v>450.548</v>
      </c>
      <c r="Z14" s="538">
        <v>0</v>
      </c>
      <c r="AA14" s="535">
        <v>0</v>
      </c>
      <c r="AB14" s="535">
        <v>0</v>
      </c>
      <c r="AC14" s="535">
        <v>0</v>
      </c>
      <c r="AD14" s="538">
        <v>0</v>
      </c>
      <c r="AE14" s="538">
        <v>0</v>
      </c>
      <c r="AF14" s="538">
        <v>0</v>
      </c>
      <c r="AG14" s="538">
        <v>0</v>
      </c>
      <c r="AH14" s="538">
        <v>0</v>
      </c>
      <c r="AI14" s="538">
        <v>0</v>
      </c>
      <c r="AJ14" s="538">
        <v>0</v>
      </c>
      <c r="AK14" s="539">
        <v>0</v>
      </c>
      <c r="AL14" s="537">
        <v>0</v>
      </c>
      <c r="AM14" s="538">
        <v>0</v>
      </c>
      <c r="AN14" s="538">
        <v>0</v>
      </c>
      <c r="AO14" s="538">
        <v>0</v>
      </c>
      <c r="AP14" s="538">
        <v>0</v>
      </c>
      <c r="AQ14" s="535">
        <v>0</v>
      </c>
      <c r="AR14" s="538">
        <v>0</v>
      </c>
      <c r="AS14" s="538">
        <v>0</v>
      </c>
      <c r="AT14" s="538">
        <v>0</v>
      </c>
      <c r="AU14" s="538">
        <v>0</v>
      </c>
      <c r="AV14" s="538">
        <v>0</v>
      </c>
      <c r="AW14" s="538">
        <v>0</v>
      </c>
      <c r="AX14" s="537">
        <v>0</v>
      </c>
      <c r="AY14" s="538">
        <v>0</v>
      </c>
      <c r="AZ14" s="538">
        <v>0</v>
      </c>
      <c r="BA14" s="538">
        <v>0</v>
      </c>
      <c r="BB14" s="538">
        <v>0</v>
      </c>
      <c r="BC14" s="538">
        <v>0</v>
      </c>
      <c r="BD14" s="538">
        <v>0</v>
      </c>
      <c r="BE14" s="538">
        <v>0</v>
      </c>
      <c r="BF14" s="538">
        <v>0</v>
      </c>
      <c r="BG14" s="538">
        <v>0</v>
      </c>
      <c r="BH14" s="538">
        <v>0</v>
      </c>
      <c r="BI14" s="539">
        <v>0</v>
      </c>
      <c r="BJ14" s="537">
        <v>101.31</v>
      </c>
      <c r="BK14" s="538">
        <v>72.650000000000006</v>
      </c>
      <c r="BL14" s="538">
        <v>132.88999999999999</v>
      </c>
      <c r="BM14" s="538">
        <v>94.95</v>
      </c>
      <c r="BN14" s="535">
        <v>104.34</v>
      </c>
      <c r="BO14" s="535">
        <v>94.48</v>
      </c>
      <c r="BP14" s="535">
        <v>107.51</v>
      </c>
      <c r="BQ14" s="535">
        <v>105.04</v>
      </c>
      <c r="BR14" s="535">
        <v>139.6</v>
      </c>
      <c r="BS14" s="535">
        <v>99.838999999999999</v>
      </c>
      <c r="BT14" s="535">
        <v>122.77</v>
      </c>
      <c r="BU14" s="539">
        <v>203.196</v>
      </c>
      <c r="BV14" s="537">
        <v>155.13999999999999</v>
      </c>
      <c r="BW14" s="538">
        <v>128.21100000000001</v>
      </c>
      <c r="BX14" s="538">
        <v>99.045000000000002</v>
      </c>
      <c r="BY14" s="538">
        <v>82.4</v>
      </c>
      <c r="BZ14" s="45">
        <v>155.1</v>
      </c>
      <c r="CA14" s="538">
        <v>206.56100000000001</v>
      </c>
      <c r="CB14" s="538">
        <v>98.067999999999998</v>
      </c>
      <c r="CC14" s="538">
        <v>115.23399999999999</v>
      </c>
      <c r="CD14" s="538">
        <v>131.95599999999999</v>
      </c>
      <c r="CE14" s="538">
        <v>168.203</v>
      </c>
      <c r="CF14" s="538">
        <v>131.49199999999999</v>
      </c>
      <c r="CG14" s="538">
        <v>115.47799999999999</v>
      </c>
      <c r="CH14" s="506">
        <f t="shared" si="12"/>
        <v>-0.43169156873166792</v>
      </c>
      <c r="CI14" s="96"/>
      <c r="CJ14" s="45"/>
    </row>
    <row r="15" spans="1:88">
      <c r="A15" s="293" t="s">
        <v>97</v>
      </c>
      <c r="B15" s="537">
        <v>212.99600000000001</v>
      </c>
      <c r="C15" s="134">
        <v>115.14300000000001</v>
      </c>
      <c r="D15" s="134">
        <v>164.96599999999998</v>
      </c>
      <c r="E15" s="134">
        <v>262.06499999999994</v>
      </c>
      <c r="F15" s="134">
        <v>137.82</v>
      </c>
      <c r="G15" s="134">
        <v>96.388999999999982</v>
      </c>
      <c r="H15" s="134">
        <v>93.111999999999981</v>
      </c>
      <c r="I15" s="134">
        <v>140.52900000000002</v>
      </c>
      <c r="J15" s="134">
        <v>117.547</v>
      </c>
      <c r="K15" s="134">
        <v>115.08699999999999</v>
      </c>
      <c r="L15" s="134">
        <v>116.24300000000001</v>
      </c>
      <c r="M15" s="456">
        <v>129.95000000000002</v>
      </c>
      <c r="N15" s="535">
        <v>120.9371</v>
      </c>
      <c r="O15" s="134">
        <v>123.75616000000001</v>
      </c>
      <c r="P15" s="134">
        <v>52.073320000000002</v>
      </c>
      <c r="Q15" s="134">
        <v>17.544440000000002</v>
      </c>
      <c r="R15" s="134">
        <v>15.603200000000001</v>
      </c>
      <c r="S15" s="134">
        <v>71.042000000000002</v>
      </c>
      <c r="T15" s="134">
        <v>147.30000000000004</v>
      </c>
      <c r="U15" s="134">
        <v>193.83540000000002</v>
      </c>
      <c r="V15" s="134">
        <v>104.11698800000001</v>
      </c>
      <c r="W15" s="134">
        <v>136.932188</v>
      </c>
      <c r="X15" s="134">
        <v>95.920239999999993</v>
      </c>
      <c r="Y15" s="456">
        <v>144.28338799999997</v>
      </c>
      <c r="Z15" s="538">
        <v>133.38869999999997</v>
      </c>
      <c r="AA15" s="535">
        <v>107.06396000000001</v>
      </c>
      <c r="AB15" s="535">
        <v>133.464992</v>
      </c>
      <c r="AC15" s="535">
        <v>67.828253000000004</v>
      </c>
      <c r="AD15" s="540">
        <v>108.34191999999999</v>
      </c>
      <c r="AE15" s="535">
        <v>89.012207380000007</v>
      </c>
      <c r="AF15" s="535">
        <v>102.62166772000002</v>
      </c>
      <c r="AG15" s="535">
        <v>146.27324814760004</v>
      </c>
      <c r="AH15" s="535">
        <v>95.388479999999987</v>
      </c>
      <c r="AI15" s="535">
        <v>127.4303</v>
      </c>
      <c r="AJ15" s="535">
        <v>89.377969320000005</v>
      </c>
      <c r="AK15" s="536">
        <v>122.326764</v>
      </c>
      <c r="AL15" s="537">
        <v>82.668000000000006</v>
      </c>
      <c r="AM15" s="535">
        <v>86.412999999999982</v>
      </c>
      <c r="AN15" s="535">
        <v>105.28800000000001</v>
      </c>
      <c r="AO15" s="535">
        <v>231.92299999999997</v>
      </c>
      <c r="AP15" s="535">
        <v>95.551999999999992</v>
      </c>
      <c r="AQ15" s="535">
        <v>85.433000000000007</v>
      </c>
      <c r="AR15" s="535">
        <v>111.87499999999999</v>
      </c>
      <c r="AS15" s="535">
        <v>93.765999999999991</v>
      </c>
      <c r="AT15" s="535">
        <v>106.83499999999998</v>
      </c>
      <c r="AU15" s="535">
        <v>64.034999999999997</v>
      </c>
      <c r="AV15" s="535">
        <v>98.498999999999995</v>
      </c>
      <c r="AW15" s="535">
        <v>77.206000000000003</v>
      </c>
      <c r="AX15" s="537">
        <v>24.052536231884055</v>
      </c>
      <c r="AY15" s="535">
        <v>149.649</v>
      </c>
      <c r="AZ15" s="535">
        <v>95.498260869565215</v>
      </c>
      <c r="BA15" s="535">
        <v>228.00200000000004</v>
      </c>
      <c r="BB15" s="535">
        <v>107.22800000000001</v>
      </c>
      <c r="BC15" s="535">
        <v>97.007000000000005</v>
      </c>
      <c r="BD15" s="535">
        <v>82.283000000000001</v>
      </c>
      <c r="BE15" s="535">
        <v>109.79599999999999</v>
      </c>
      <c r="BF15" s="535">
        <v>91.524000000000029</v>
      </c>
      <c r="BG15" s="535">
        <v>159.33755072463771</v>
      </c>
      <c r="BH15" s="535">
        <v>129.82599999999999</v>
      </c>
      <c r="BI15" s="536">
        <v>115.48599999999999</v>
      </c>
      <c r="BJ15" s="537">
        <v>78.349999999999994</v>
      </c>
      <c r="BK15" s="535">
        <v>85.42</v>
      </c>
      <c r="BL15" s="535">
        <v>92.38</v>
      </c>
      <c r="BM15" s="535">
        <v>72.13</v>
      </c>
      <c r="BN15" s="535">
        <v>100.63</v>
      </c>
      <c r="BO15" s="535">
        <v>80.25</v>
      </c>
      <c r="BP15" s="535">
        <v>76.790000000000006</v>
      </c>
      <c r="BQ15" s="535">
        <v>53.84</v>
      </c>
      <c r="BR15" s="535">
        <v>23.975000000000001</v>
      </c>
      <c r="BS15" s="535">
        <v>33.299999999999997</v>
      </c>
      <c r="BT15" s="535">
        <v>12.5</v>
      </c>
      <c r="BU15" s="536">
        <v>59.975000000000001</v>
      </c>
      <c r="BV15" s="537">
        <v>92.4</v>
      </c>
      <c r="BW15" s="535">
        <v>69.125</v>
      </c>
      <c r="BX15" s="535">
        <v>72.400000000000006</v>
      </c>
      <c r="BY15" s="535">
        <v>136.67500000000001</v>
      </c>
      <c r="BZ15" s="535">
        <v>50.631</v>
      </c>
      <c r="CA15" s="535">
        <v>47.540999999999997</v>
      </c>
      <c r="CB15" s="535">
        <v>53.610999999999997</v>
      </c>
      <c r="CC15" s="535">
        <v>66.402000000000001</v>
      </c>
      <c r="CD15" s="535">
        <v>58.826000000000001</v>
      </c>
      <c r="CE15" s="535">
        <v>7.1189999999999998</v>
      </c>
      <c r="CF15" s="535">
        <v>12.065</v>
      </c>
      <c r="CG15" s="535">
        <v>44.78</v>
      </c>
      <c r="CH15" s="506">
        <f t="shared" si="12"/>
        <v>-0.25335556481867449</v>
      </c>
      <c r="CI15" s="96"/>
      <c r="CJ15" s="45"/>
    </row>
    <row r="16" spans="1:88">
      <c r="A16" s="293" t="s">
        <v>98</v>
      </c>
      <c r="B16" s="537">
        <v>113.84</v>
      </c>
      <c r="C16" s="134">
        <v>40.924999999999997</v>
      </c>
      <c r="D16" s="134">
        <v>67.365804800593708</v>
      </c>
      <c r="E16" s="134">
        <v>130.77499999999998</v>
      </c>
      <c r="F16" s="134">
        <v>81.803253376897743</v>
      </c>
      <c r="G16" s="134">
        <v>226.9</v>
      </c>
      <c r="H16" s="134">
        <v>58.851127074424397</v>
      </c>
      <c r="I16" s="134">
        <v>134.58000000000004</v>
      </c>
      <c r="J16" s="134">
        <v>81.7207766036923</v>
      </c>
      <c r="K16" s="134">
        <v>162.71399999999997</v>
      </c>
      <c r="L16" s="134">
        <v>58.346031501045125</v>
      </c>
      <c r="M16" s="456">
        <v>68.7</v>
      </c>
      <c r="N16" s="535">
        <v>70.109916531572665</v>
      </c>
      <c r="O16" s="134">
        <v>96.669999999999987</v>
      </c>
      <c r="P16" s="134">
        <v>65.37</v>
      </c>
      <c r="Q16" s="134">
        <v>4.01</v>
      </c>
      <c r="R16" s="134">
        <v>9.6399999999999988</v>
      </c>
      <c r="S16" s="134">
        <v>73.67</v>
      </c>
      <c r="T16" s="134">
        <v>60.776666666666657</v>
      </c>
      <c r="U16" s="134">
        <v>42.370000000000005</v>
      </c>
      <c r="V16" s="134">
        <v>47.91</v>
      </c>
      <c r="W16" s="134">
        <v>67</v>
      </c>
      <c r="X16" s="134">
        <v>48.02</v>
      </c>
      <c r="Y16" s="456">
        <v>31.15</v>
      </c>
      <c r="Z16" s="541">
        <v>93.34</v>
      </c>
      <c r="AA16" s="69">
        <v>82.38</v>
      </c>
      <c r="AB16" s="69">
        <v>95.774000000000001</v>
      </c>
      <c r="AC16" s="535">
        <v>78.426000000000002</v>
      </c>
      <c r="AD16" s="69">
        <v>58.861999999999995</v>
      </c>
      <c r="AE16" s="535">
        <v>52.673000000000002</v>
      </c>
      <c r="AF16" s="535">
        <v>82.173999999999978</v>
      </c>
      <c r="AG16" s="535">
        <v>70.481999999999999</v>
      </c>
      <c r="AH16" s="535">
        <v>68.601000000000013</v>
      </c>
      <c r="AI16" s="535">
        <v>54.260662399999973</v>
      </c>
      <c r="AJ16" s="535">
        <v>65.831999999999994</v>
      </c>
      <c r="AK16" s="536">
        <v>71.682999999999993</v>
      </c>
      <c r="AL16" s="537">
        <v>22.7</v>
      </c>
      <c r="AM16" s="535">
        <v>52.749999999999986</v>
      </c>
      <c r="AN16" s="535">
        <v>25.911999999999999</v>
      </c>
      <c r="AO16" s="535">
        <v>38.20000000000001</v>
      </c>
      <c r="AP16" s="535">
        <v>29.028000000000002</v>
      </c>
      <c r="AQ16" s="535">
        <v>30.683</v>
      </c>
      <c r="AR16" s="535">
        <v>26.670999999999999</v>
      </c>
      <c r="AS16" s="535">
        <v>20.397000000000002</v>
      </c>
      <c r="AT16" s="535">
        <v>42.02000000000001</v>
      </c>
      <c r="AU16" s="535">
        <v>30.619</v>
      </c>
      <c r="AV16" s="535">
        <v>21.104999999999997</v>
      </c>
      <c r="AW16" s="535">
        <v>36.18185786386578</v>
      </c>
      <c r="AX16" s="537">
        <v>22.234383643482825</v>
      </c>
      <c r="AY16" s="535">
        <v>24.331383643482816</v>
      </c>
      <c r="AZ16" s="535">
        <v>74.811383643482799</v>
      </c>
      <c r="BA16" s="535">
        <v>30.09638364348282</v>
      </c>
      <c r="BB16" s="535">
        <v>28.050000000000004</v>
      </c>
      <c r="BC16" s="535">
        <v>51.85139448392907</v>
      </c>
      <c r="BD16" s="535">
        <v>32.576383643482821</v>
      </c>
      <c r="BE16" s="535">
        <v>38.256383643482813</v>
      </c>
      <c r="BF16" s="535">
        <v>38.806383643482839</v>
      </c>
      <c r="BG16" s="535">
        <v>44.196383643482825</v>
      </c>
      <c r="BH16" s="535">
        <v>23.796383643482827</v>
      </c>
      <c r="BI16" s="536">
        <v>119.95638364348287</v>
      </c>
      <c r="BJ16" s="537">
        <v>34.840000000000003</v>
      </c>
      <c r="BK16" s="535">
        <v>85.42</v>
      </c>
      <c r="BL16" s="535">
        <v>88.84</v>
      </c>
      <c r="BM16" s="535">
        <v>84.98</v>
      </c>
      <c r="BN16" s="535">
        <v>58.08</v>
      </c>
      <c r="BO16" s="535">
        <v>18.73</v>
      </c>
      <c r="BP16" s="535">
        <v>119.16</v>
      </c>
      <c r="BQ16" s="535">
        <v>74.650000000000006</v>
      </c>
      <c r="BR16" s="535">
        <v>90.438999999999993</v>
      </c>
      <c r="BS16" s="535">
        <v>100.581</v>
      </c>
      <c r="BT16" s="535">
        <v>51.52</v>
      </c>
      <c r="BU16" s="536">
        <v>60.271000000000001</v>
      </c>
      <c r="BV16" s="537">
        <v>47.442</v>
      </c>
      <c r="BW16" s="535">
        <v>63.826000000000001</v>
      </c>
      <c r="BX16" s="535">
        <v>121.745</v>
      </c>
      <c r="BY16" s="535">
        <v>117.575</v>
      </c>
      <c r="BZ16" s="535">
        <v>47.061999999999998</v>
      </c>
      <c r="CA16" s="535">
        <v>19.405999999999999</v>
      </c>
      <c r="CB16" s="535">
        <v>82.552000000000007</v>
      </c>
      <c r="CC16" s="535">
        <v>63.573</v>
      </c>
      <c r="CD16" s="535">
        <v>51.16</v>
      </c>
      <c r="CE16" s="535">
        <v>53.098999999999997</v>
      </c>
      <c r="CF16" s="535">
        <v>51.817</v>
      </c>
      <c r="CG16" s="535">
        <v>143.434</v>
      </c>
      <c r="CH16" s="506">
        <f t="shared" si="12"/>
        <v>1.3798178228335352</v>
      </c>
      <c r="CI16" s="96"/>
      <c r="CJ16" s="45"/>
    </row>
    <row r="17" spans="1:92">
      <c r="A17" s="293" t="s">
        <v>71</v>
      </c>
      <c r="B17" s="537">
        <v>2952.36</v>
      </c>
      <c r="C17" s="134">
        <v>4632.5000000000009</v>
      </c>
      <c r="D17" s="134">
        <v>2680.0299999999993</v>
      </c>
      <c r="E17" s="134">
        <v>220.36600000000001</v>
      </c>
      <c r="F17" s="134">
        <v>1082.0346000000002</v>
      </c>
      <c r="G17" s="134">
        <v>3884.1300000000006</v>
      </c>
      <c r="H17" s="134">
        <v>6871.2200000000012</v>
      </c>
      <c r="I17" s="134">
        <v>7657.64</v>
      </c>
      <c r="J17" s="134">
        <v>3476.2899999999991</v>
      </c>
      <c r="K17" s="134">
        <v>5073.6900000000005</v>
      </c>
      <c r="L17" s="134">
        <v>1707.06</v>
      </c>
      <c r="M17" s="456">
        <v>561.38</v>
      </c>
      <c r="N17" s="535">
        <v>4664.5999999999995</v>
      </c>
      <c r="O17" s="134">
        <v>10904.39</v>
      </c>
      <c r="P17" s="134">
        <v>4065.7399999999989</v>
      </c>
      <c r="Q17" s="134">
        <v>417.32999999999993</v>
      </c>
      <c r="R17" s="134">
        <v>1846.0359999999996</v>
      </c>
      <c r="S17" s="134">
        <v>2783.6799999999994</v>
      </c>
      <c r="T17" s="134">
        <v>3698.52</v>
      </c>
      <c r="U17" s="134">
        <v>5604.0940000000001</v>
      </c>
      <c r="V17" s="134">
        <v>5894.4300000000012</v>
      </c>
      <c r="W17" s="134">
        <v>4334.4109999999991</v>
      </c>
      <c r="X17" s="134">
        <v>5473.536000000001</v>
      </c>
      <c r="Y17" s="456">
        <v>2965</v>
      </c>
      <c r="Z17" s="541">
        <v>3951.7099999999996</v>
      </c>
      <c r="AA17" s="535">
        <v>6582.3699999999981</v>
      </c>
      <c r="AB17" s="535">
        <v>3323.5999999999995</v>
      </c>
      <c r="AC17" s="535">
        <v>3068.0040000000013</v>
      </c>
      <c r="AD17" s="538">
        <v>3906.2699999999995</v>
      </c>
      <c r="AE17" s="538">
        <v>4766.0896666666667</v>
      </c>
      <c r="AF17" s="538">
        <v>3393.1969999999997</v>
      </c>
      <c r="AG17" s="538">
        <v>1070.5000000000002</v>
      </c>
      <c r="AH17" s="538">
        <v>6184.9976666666644</v>
      </c>
      <c r="AI17" s="538">
        <v>1415.9399999999998</v>
      </c>
      <c r="AJ17" s="538">
        <v>2931.367333333334</v>
      </c>
      <c r="AK17" s="539">
        <v>5200.4670000000006</v>
      </c>
      <c r="AL17" s="537">
        <v>8478.9030000000002</v>
      </c>
      <c r="AM17" s="538">
        <v>5831.592999999998</v>
      </c>
      <c r="AN17" s="538">
        <v>6308.3274500000016</v>
      </c>
      <c r="AO17" s="538">
        <v>5404.8319999999994</v>
      </c>
      <c r="AP17" s="538">
        <v>5801.5360000000028</v>
      </c>
      <c r="AQ17" s="535">
        <v>6603.6969999999992</v>
      </c>
      <c r="AR17" s="538">
        <v>1395.1750000000009</v>
      </c>
      <c r="AS17" s="538">
        <v>1140.3469999999995</v>
      </c>
      <c r="AT17" s="538">
        <v>985.95699999999999</v>
      </c>
      <c r="AU17" s="538">
        <v>746.30100000000004</v>
      </c>
      <c r="AV17" s="538">
        <v>10232.629999999999</v>
      </c>
      <c r="AW17" s="538">
        <v>8008.0070000000032</v>
      </c>
      <c r="AX17" s="537">
        <v>7759.7020441553868</v>
      </c>
      <c r="AY17" s="538">
        <v>7237.7307860208484</v>
      </c>
      <c r="AZ17" s="538">
        <v>8086.740012733183</v>
      </c>
      <c r="BA17" s="538">
        <v>7318.3084917890465</v>
      </c>
      <c r="BB17" s="538">
        <v>2086.501328769838</v>
      </c>
      <c r="BC17" s="538">
        <v>1593.3158433933929</v>
      </c>
      <c r="BD17" s="538">
        <v>5554.834152192182</v>
      </c>
      <c r="BE17" s="538">
        <v>5704.1499945912337</v>
      </c>
      <c r="BF17" s="538">
        <v>6291.9055500089034</v>
      </c>
      <c r="BG17" s="538">
        <v>1091.8400646000102</v>
      </c>
      <c r="BH17" s="538">
        <v>4370.0070872945798</v>
      </c>
      <c r="BI17" s="539">
        <v>6934.1880679380674</v>
      </c>
      <c r="BJ17" s="537">
        <v>2331.13</v>
      </c>
      <c r="BK17" s="538">
        <v>951.51</v>
      </c>
      <c r="BL17" s="538">
        <v>559.63</v>
      </c>
      <c r="BM17" s="538">
        <v>9896.73</v>
      </c>
      <c r="BN17" s="535">
        <v>7656.08</v>
      </c>
      <c r="BO17" s="535">
        <v>5409.31</v>
      </c>
      <c r="BP17" s="535">
        <v>9927.0400000000009</v>
      </c>
      <c r="BQ17" s="535">
        <v>9749.7900000000009</v>
      </c>
      <c r="BR17" s="535">
        <v>4347.5240000000003</v>
      </c>
      <c r="BS17" s="535">
        <v>1711.867</v>
      </c>
      <c r="BT17" s="535">
        <v>1146.4100000000001</v>
      </c>
      <c r="BU17" s="539">
        <v>3074.7310000000002</v>
      </c>
      <c r="BV17" s="537">
        <v>9172.0210000000006</v>
      </c>
      <c r="BW17" s="538">
        <v>8602.9339999999993</v>
      </c>
      <c r="BX17" s="538">
        <v>9891.1419999999998</v>
      </c>
      <c r="BY17" s="538">
        <v>2662.4380000000001</v>
      </c>
      <c r="BZ17" s="538">
        <v>3243.2629999999999</v>
      </c>
      <c r="CA17" s="538">
        <v>3808.7930000000001</v>
      </c>
      <c r="CB17" s="538">
        <v>4519.442</v>
      </c>
      <c r="CC17" s="538">
        <v>7491.0820000000003</v>
      </c>
      <c r="CD17" s="538">
        <v>4918.3450000000003</v>
      </c>
      <c r="CE17" s="538">
        <v>1472.029</v>
      </c>
      <c r="CF17" s="538">
        <v>1799.806</v>
      </c>
      <c r="CG17" s="538">
        <v>3496.9119999999998</v>
      </c>
      <c r="CH17" s="506">
        <f t="shared" si="12"/>
        <v>0.13730664568705353</v>
      </c>
      <c r="CI17" s="96"/>
      <c r="CJ17" s="45"/>
    </row>
    <row r="18" spans="1:92">
      <c r="A18" s="293" t="s">
        <v>81</v>
      </c>
      <c r="B18" s="537">
        <v>656.20935266239997</v>
      </c>
      <c r="C18" s="134">
        <v>559.03462325160012</v>
      </c>
      <c r="D18" s="134">
        <v>704.41661075140007</v>
      </c>
      <c r="E18" s="134">
        <v>815.58539879999989</v>
      </c>
      <c r="F18" s="134">
        <v>722.59866000000011</v>
      </c>
      <c r="G18" s="134">
        <v>606.08158820512836</v>
      </c>
      <c r="H18" s="134">
        <v>823.43303299352942</v>
      </c>
      <c r="I18" s="134">
        <v>684.12891000000002</v>
      </c>
      <c r="J18" s="134">
        <v>660.87280941176482</v>
      </c>
      <c r="K18" s="134">
        <v>732.32197375565624</v>
      </c>
      <c r="L18" s="134">
        <v>613.40576176470586</v>
      </c>
      <c r="M18" s="456">
        <v>383.89607764705869</v>
      </c>
      <c r="N18" s="535">
        <v>620.49000000000012</v>
      </c>
      <c r="O18" s="134">
        <v>639.9</v>
      </c>
      <c r="P18" s="134">
        <v>304.2</v>
      </c>
      <c r="Q18" s="134">
        <v>63.45</v>
      </c>
      <c r="R18" s="134">
        <v>97.3</v>
      </c>
      <c r="S18" s="134">
        <v>156.92999999999998</v>
      </c>
      <c r="T18" s="134">
        <v>216.21125000000001</v>
      </c>
      <c r="U18" s="134">
        <v>241.90999999999994</v>
      </c>
      <c r="V18" s="134">
        <v>264.69000000000005</v>
      </c>
      <c r="W18" s="134">
        <v>258.02000000000004</v>
      </c>
      <c r="X18" s="134">
        <v>388.02000000000015</v>
      </c>
      <c r="Y18" s="456">
        <v>419.01000000000005</v>
      </c>
      <c r="Z18" s="538">
        <v>339.63000000000005</v>
      </c>
      <c r="AA18" s="535">
        <v>250.84</v>
      </c>
      <c r="AB18" s="535">
        <v>344.17</v>
      </c>
      <c r="AC18" s="535">
        <v>266.50000000000006</v>
      </c>
      <c r="AD18" s="538">
        <v>285.79000000000002</v>
      </c>
      <c r="AE18" s="538">
        <v>285.97000000000008</v>
      </c>
      <c r="AF18" s="538">
        <v>284.28500000000008</v>
      </c>
      <c r="AG18" s="538">
        <v>251.10999999999999</v>
      </c>
      <c r="AH18" s="538">
        <v>211.91</v>
      </c>
      <c r="AI18" s="538">
        <v>263.98999999999995</v>
      </c>
      <c r="AJ18" s="538">
        <v>301.49999999999994</v>
      </c>
      <c r="AK18" s="539">
        <v>253.51000000000002</v>
      </c>
      <c r="AL18" s="537">
        <v>232.96000000000004</v>
      </c>
      <c r="AM18" s="538">
        <v>252.27999999999997</v>
      </c>
      <c r="AN18" s="538">
        <v>287.83999999999997</v>
      </c>
      <c r="AO18" s="538">
        <v>239.03999999999996</v>
      </c>
      <c r="AP18" s="538">
        <v>283.41870000000006</v>
      </c>
      <c r="AQ18" s="535">
        <v>290.57000000000005</v>
      </c>
      <c r="AR18" s="538">
        <v>311.99</v>
      </c>
      <c r="AS18" s="538">
        <v>265.83999999999997</v>
      </c>
      <c r="AT18" s="538">
        <v>311.08860000000004</v>
      </c>
      <c r="AU18" s="538">
        <v>332.05999999999995</v>
      </c>
      <c r="AV18" s="538">
        <v>236.89999999999998</v>
      </c>
      <c r="AW18" s="538">
        <v>373.11269999999962</v>
      </c>
      <c r="AX18" s="537">
        <v>376.63100000000003</v>
      </c>
      <c r="AY18" s="538">
        <v>291.02405797101454</v>
      </c>
      <c r="AZ18" s="538">
        <v>371.33000000000004</v>
      </c>
      <c r="BA18" s="538">
        <v>422.43</v>
      </c>
      <c r="BB18" s="538">
        <v>783.2700000000001</v>
      </c>
      <c r="BC18" s="538">
        <v>400.61000000000013</v>
      </c>
      <c r="BD18" s="538">
        <v>333.32</v>
      </c>
      <c r="BE18" s="538">
        <v>304.23</v>
      </c>
      <c r="BF18" s="538">
        <v>355.74</v>
      </c>
      <c r="BG18" s="538">
        <v>355.46</v>
      </c>
      <c r="BH18" s="538">
        <v>280.04000000000002</v>
      </c>
      <c r="BI18" s="539">
        <v>255.18999999999991</v>
      </c>
      <c r="BJ18" s="537">
        <v>278.82</v>
      </c>
      <c r="BK18" s="538">
        <v>255.28</v>
      </c>
      <c r="BL18" s="538">
        <v>274.26</v>
      </c>
      <c r="BM18" s="538">
        <v>331.79</v>
      </c>
      <c r="BN18" s="535">
        <v>314.87</v>
      </c>
      <c r="BO18" s="535">
        <v>240.16</v>
      </c>
      <c r="BP18" s="535">
        <v>273.77</v>
      </c>
      <c r="BQ18" s="535">
        <v>441.07</v>
      </c>
      <c r="BR18" s="535">
        <v>314.11599999999999</v>
      </c>
      <c r="BS18" s="535">
        <v>389.35700000000003</v>
      </c>
      <c r="BT18" s="535">
        <v>351.16</v>
      </c>
      <c r="BU18" s="539">
        <v>371.18299999999999</v>
      </c>
      <c r="BV18" s="537">
        <v>325.58300000000003</v>
      </c>
      <c r="BW18" s="538">
        <v>305.57600000000002</v>
      </c>
      <c r="BX18" s="538">
        <v>321.29199999999997</v>
      </c>
      <c r="BY18" s="538">
        <v>506.24700000000001</v>
      </c>
      <c r="BZ18" s="538">
        <v>441.113</v>
      </c>
      <c r="CA18" s="538">
        <v>358.95</v>
      </c>
      <c r="CB18" s="538">
        <v>437.14699999999999</v>
      </c>
      <c r="CC18" s="538">
        <v>417.61200000000002</v>
      </c>
      <c r="CD18" s="538">
        <v>384.12400000000002</v>
      </c>
      <c r="CE18" s="538">
        <v>422.87</v>
      </c>
      <c r="CF18" s="538">
        <v>380.84</v>
      </c>
      <c r="CG18" s="538">
        <v>532.33799999999997</v>
      </c>
      <c r="CH18" s="506">
        <f t="shared" si="12"/>
        <v>0.43416589660625604</v>
      </c>
      <c r="CI18" s="96"/>
      <c r="CJ18" s="45"/>
    </row>
    <row r="19" spans="1:92">
      <c r="A19" s="293" t="s">
        <v>89</v>
      </c>
      <c r="B19" s="537">
        <v>1401.38</v>
      </c>
      <c r="C19" s="134">
        <v>1523.4800000000007</v>
      </c>
      <c r="D19" s="134">
        <v>1701.8999999999999</v>
      </c>
      <c r="E19" s="134">
        <v>1967.2700000000007</v>
      </c>
      <c r="F19" s="134">
        <v>2060.9200000000005</v>
      </c>
      <c r="G19" s="134">
        <v>2452.2199999999993</v>
      </c>
      <c r="H19" s="134">
        <v>1510.6299999999994</v>
      </c>
      <c r="I19" s="134">
        <v>2008.7</v>
      </c>
      <c r="J19" s="134">
        <v>3445.7200000000003</v>
      </c>
      <c r="K19" s="134">
        <v>2043.8799999999994</v>
      </c>
      <c r="L19" s="134">
        <v>1752.0300000000002</v>
      </c>
      <c r="M19" s="456">
        <v>2161.690000000001</v>
      </c>
      <c r="N19" s="535">
        <v>2220.6600000000021</v>
      </c>
      <c r="O19" s="134">
        <v>1325.8699999999992</v>
      </c>
      <c r="P19" s="134">
        <v>1046.4299999999998</v>
      </c>
      <c r="Q19" s="134">
        <v>594.61999999999989</v>
      </c>
      <c r="R19" s="134">
        <v>1238.52</v>
      </c>
      <c r="S19" s="134">
        <v>948.20000000000027</v>
      </c>
      <c r="T19" s="134">
        <v>1124.6520000000007</v>
      </c>
      <c r="U19" s="134">
        <v>1308.6900000000007</v>
      </c>
      <c r="V19" s="134">
        <v>1428.109999999999</v>
      </c>
      <c r="W19" s="134">
        <v>1526.7600000000007</v>
      </c>
      <c r="X19" s="134">
        <v>1142.6900000000005</v>
      </c>
      <c r="Y19" s="456">
        <v>1086.9700000000005</v>
      </c>
      <c r="Z19" s="538">
        <v>1177.8400000000001</v>
      </c>
      <c r="AA19" s="535">
        <v>1987.9800000000012</v>
      </c>
      <c r="AB19" s="535">
        <v>1659.0700000000002</v>
      </c>
      <c r="AC19" s="535">
        <v>1997.4400000000012</v>
      </c>
      <c r="AD19" s="538">
        <v>1853.7999999999995</v>
      </c>
      <c r="AE19" s="538">
        <v>1039.7099999999996</v>
      </c>
      <c r="AF19" s="538">
        <v>1377.5876923076921</v>
      </c>
      <c r="AG19" s="538">
        <v>1553.2099999999991</v>
      </c>
      <c r="AH19" s="538">
        <v>942.20000000000027</v>
      </c>
      <c r="AI19" s="538">
        <v>922.18</v>
      </c>
      <c r="AJ19" s="538">
        <v>706.62999999999988</v>
      </c>
      <c r="AK19" s="539">
        <v>832.15999999999963</v>
      </c>
      <c r="AL19" s="537">
        <v>922.84000000000026</v>
      </c>
      <c r="AM19" s="538">
        <v>737.79099999999983</v>
      </c>
      <c r="AN19" s="538">
        <v>577.51299999999981</v>
      </c>
      <c r="AO19" s="538">
        <v>1015.1149999999997</v>
      </c>
      <c r="AP19" s="538">
        <v>812.8449999999998</v>
      </c>
      <c r="AQ19" s="535">
        <v>702.96500000000015</v>
      </c>
      <c r="AR19" s="538">
        <v>651.01300000000037</v>
      </c>
      <c r="AS19" s="538">
        <v>781.33699999999988</v>
      </c>
      <c r="AT19" s="538">
        <v>775.68099999999993</v>
      </c>
      <c r="AU19" s="538">
        <v>456.51700000000005</v>
      </c>
      <c r="AV19" s="538">
        <v>577.21199999999988</v>
      </c>
      <c r="AW19" s="538">
        <v>454.51199999999994</v>
      </c>
      <c r="AX19" s="537">
        <v>419.31900000000019</v>
      </c>
      <c r="AY19" s="538">
        <v>566.05799999999965</v>
      </c>
      <c r="AZ19" s="538">
        <v>950.49000000000046</v>
      </c>
      <c r="BA19" s="538">
        <v>828.08799999999997</v>
      </c>
      <c r="BB19" s="538">
        <v>1046.2599999999993</v>
      </c>
      <c r="BC19" s="538">
        <v>838.90599999999995</v>
      </c>
      <c r="BD19" s="538">
        <v>647.38700000000006</v>
      </c>
      <c r="BE19" s="538">
        <v>863.64600000000019</v>
      </c>
      <c r="BF19" s="538">
        <v>544.52400000000011</v>
      </c>
      <c r="BG19" s="538">
        <v>528.5100000000001</v>
      </c>
      <c r="BH19" s="538">
        <v>538.76599999999996</v>
      </c>
      <c r="BI19" s="539">
        <v>997.00699999999972</v>
      </c>
      <c r="BJ19" s="537">
        <v>725.97</v>
      </c>
      <c r="BK19" s="538">
        <v>816.61</v>
      </c>
      <c r="BL19" s="538">
        <v>1131.76</v>
      </c>
      <c r="BM19" s="538">
        <v>1230.42</v>
      </c>
      <c r="BN19" s="535">
        <v>1401.12</v>
      </c>
      <c r="BO19" s="535">
        <v>916.41</v>
      </c>
      <c r="BP19" s="535">
        <v>641.76</v>
      </c>
      <c r="BQ19" s="535">
        <v>933.79</v>
      </c>
      <c r="BR19" s="535">
        <v>804.71699999999998</v>
      </c>
      <c r="BS19" s="535">
        <v>687.33399999999995</v>
      </c>
      <c r="BT19" s="535">
        <v>863.18</v>
      </c>
      <c r="BU19" s="539">
        <v>1224.6179999999999</v>
      </c>
      <c r="BV19" s="537">
        <v>1303.598</v>
      </c>
      <c r="BW19" s="538">
        <v>1494.1030000000001</v>
      </c>
      <c r="BX19" s="538">
        <v>1532.057</v>
      </c>
      <c r="BY19" s="538">
        <v>1338.6130000000001</v>
      </c>
      <c r="BZ19" s="538">
        <v>1376.9059999999999</v>
      </c>
      <c r="CA19" s="538">
        <v>1070.7650000000001</v>
      </c>
      <c r="CB19" s="538">
        <v>1112.4770000000001</v>
      </c>
      <c r="CC19" s="538">
        <v>915.43600000000004</v>
      </c>
      <c r="CD19" s="538">
        <v>947.21199999999999</v>
      </c>
      <c r="CE19" s="538">
        <v>1024.134</v>
      </c>
      <c r="CF19" s="538">
        <v>1195.4780000000001</v>
      </c>
      <c r="CG19" s="538">
        <v>1120.002</v>
      </c>
      <c r="CH19" s="506">
        <f t="shared" si="12"/>
        <v>-8.5427455745383463E-2</v>
      </c>
      <c r="CI19" s="96"/>
      <c r="CJ19" s="45"/>
    </row>
    <row r="20" spans="1:92">
      <c r="A20" s="293" t="s">
        <v>99</v>
      </c>
      <c r="B20" s="537">
        <v>328.63</v>
      </c>
      <c r="C20" s="134">
        <v>229.99999999999994</v>
      </c>
      <c r="D20" s="134">
        <v>428.50000000000006</v>
      </c>
      <c r="E20" s="134">
        <v>125.11199999999999</v>
      </c>
      <c r="F20" s="134">
        <v>345.71999999999991</v>
      </c>
      <c r="G20" s="134">
        <v>217.214</v>
      </c>
      <c r="H20" s="134">
        <v>231.78300000000004</v>
      </c>
      <c r="I20" s="134">
        <v>261.00000000000011</v>
      </c>
      <c r="J20" s="134">
        <v>354.12138000000004</v>
      </c>
      <c r="K20" s="134">
        <v>303.80899999999997</v>
      </c>
      <c r="L20" s="134">
        <v>277.73700000000002</v>
      </c>
      <c r="M20" s="456">
        <v>202.25</v>
      </c>
      <c r="N20" s="535">
        <v>319.08849999999995</v>
      </c>
      <c r="O20" s="134">
        <v>266.50199999999995</v>
      </c>
      <c r="P20" s="134">
        <v>280.07549999999998</v>
      </c>
      <c r="Q20" s="134">
        <v>86.067000000000007</v>
      </c>
      <c r="R20" s="134">
        <v>157.68600000000006</v>
      </c>
      <c r="S20" s="134">
        <v>173.09100000000001</v>
      </c>
      <c r="T20" s="134">
        <v>356.33399999999995</v>
      </c>
      <c r="U20" s="134">
        <v>180.62399999999997</v>
      </c>
      <c r="V20" s="134">
        <v>353.09500000000003</v>
      </c>
      <c r="W20" s="134">
        <v>321.17099999999999</v>
      </c>
      <c r="X20" s="134">
        <v>365.74899999999991</v>
      </c>
      <c r="Y20" s="456">
        <v>214.22599999999997</v>
      </c>
      <c r="Z20" s="538">
        <v>227.48299999999992</v>
      </c>
      <c r="AA20" s="535">
        <v>188.32299999999998</v>
      </c>
      <c r="AB20" s="535">
        <v>236.99999999999997</v>
      </c>
      <c r="AC20" s="535">
        <v>181.58500000000001</v>
      </c>
      <c r="AD20" s="535">
        <v>173.21699999999998</v>
      </c>
      <c r="AE20" s="535">
        <v>221.22500000000005</v>
      </c>
      <c r="AF20" s="535">
        <v>200.9020000000001</v>
      </c>
      <c r="AG20" s="535">
        <v>351.6</v>
      </c>
      <c r="AH20" s="535">
        <v>311.69200000000001</v>
      </c>
      <c r="AI20" s="535">
        <v>417.18549999999988</v>
      </c>
      <c r="AJ20" s="535">
        <v>377.75600000000009</v>
      </c>
      <c r="AK20" s="536">
        <v>292.66100000000006</v>
      </c>
      <c r="AL20" s="537">
        <v>98.6</v>
      </c>
      <c r="AM20" s="535">
        <v>70.788999999999987</v>
      </c>
      <c r="AN20" s="535">
        <v>65.543000000000021</v>
      </c>
      <c r="AO20" s="535">
        <v>138.22390000000001</v>
      </c>
      <c r="AP20" s="535">
        <v>119.17</v>
      </c>
      <c r="AQ20" s="535">
        <v>80.224000000000004</v>
      </c>
      <c r="AR20" s="535">
        <v>196.36600000000001</v>
      </c>
      <c r="AS20" s="535">
        <v>225.67700000000002</v>
      </c>
      <c r="AT20" s="535">
        <v>315.70550000000003</v>
      </c>
      <c r="AU20" s="535">
        <v>315.09820000000013</v>
      </c>
      <c r="AV20" s="535">
        <v>319.24</v>
      </c>
      <c r="AW20" s="535">
        <v>263.87069999999994</v>
      </c>
      <c r="AX20" s="537">
        <v>269.14980000000008</v>
      </c>
      <c r="AY20" s="535">
        <v>197.71499999999997</v>
      </c>
      <c r="AZ20" s="535">
        <v>145.45999999999998</v>
      </c>
      <c r="BA20" s="535">
        <v>71.583999999999989</v>
      </c>
      <c r="BB20" s="535">
        <v>112.31599999999997</v>
      </c>
      <c r="BC20" s="535">
        <v>86.635999999999967</v>
      </c>
      <c r="BD20" s="535">
        <v>79.59</v>
      </c>
      <c r="BE20" s="535">
        <v>148.34150000000002</v>
      </c>
      <c r="BF20" s="535">
        <v>216.59</v>
      </c>
      <c r="BG20" s="535">
        <v>317.42</v>
      </c>
      <c r="BH20" s="535">
        <v>306.3780000000001</v>
      </c>
      <c r="BI20" s="536">
        <v>283.48199999999997</v>
      </c>
      <c r="BJ20" s="537">
        <v>144.72999999999999</v>
      </c>
      <c r="BK20" s="535">
        <v>136.82</v>
      </c>
      <c r="BL20" s="535">
        <v>159.69999999999999</v>
      </c>
      <c r="BM20" s="535">
        <v>26.82</v>
      </c>
      <c r="BN20" s="535">
        <v>97.72</v>
      </c>
      <c r="BO20" s="535">
        <v>169.3</v>
      </c>
      <c r="BP20" s="535">
        <v>249.85</v>
      </c>
      <c r="BQ20" s="535">
        <v>174.85</v>
      </c>
      <c r="BR20" s="535">
        <v>149.58000000000001</v>
      </c>
      <c r="BS20" s="535">
        <v>202.27199999999999</v>
      </c>
      <c r="BT20" s="535">
        <v>287.89</v>
      </c>
      <c r="BU20" s="536">
        <v>233.238</v>
      </c>
      <c r="BV20" s="537">
        <v>199.505</v>
      </c>
      <c r="BW20" s="535">
        <v>189.012</v>
      </c>
      <c r="BX20" s="535">
        <v>203.50800000000001</v>
      </c>
      <c r="BY20" s="535">
        <v>20.63</v>
      </c>
      <c r="BZ20" s="535">
        <v>52.905000000000001</v>
      </c>
      <c r="CA20" s="535">
        <v>86.515000000000001</v>
      </c>
      <c r="CB20" s="535">
        <v>197.72</v>
      </c>
      <c r="CC20" s="535">
        <v>235.93199999999999</v>
      </c>
      <c r="CD20" s="535">
        <v>314.346</v>
      </c>
      <c r="CE20" s="535">
        <v>388.19</v>
      </c>
      <c r="CF20" s="535">
        <v>513.55899999999997</v>
      </c>
      <c r="CG20" s="535">
        <v>471.36</v>
      </c>
      <c r="CH20" s="506">
        <f t="shared" si="12"/>
        <v>1.0209399840506266</v>
      </c>
      <c r="CI20" s="96"/>
      <c r="CJ20" s="45"/>
    </row>
    <row r="21" spans="1:92">
      <c r="A21" s="293" t="s">
        <v>72</v>
      </c>
      <c r="B21" s="537">
        <v>194.00000000000003</v>
      </c>
      <c r="C21" s="134">
        <v>80.78000000000003</v>
      </c>
      <c r="D21" s="134">
        <v>226.50999999999982</v>
      </c>
      <c r="E21" s="134">
        <v>199.5</v>
      </c>
      <c r="F21" s="134">
        <v>109</v>
      </c>
      <c r="G21" s="134">
        <v>148.95000000000002</v>
      </c>
      <c r="H21" s="134">
        <v>142.10999999999996</v>
      </c>
      <c r="I21" s="134">
        <v>172.31000000000006</v>
      </c>
      <c r="J21" s="134">
        <v>186.21098999999998</v>
      </c>
      <c r="K21" s="134">
        <v>138.00000000000009</v>
      </c>
      <c r="L21" s="134">
        <v>88.750000000000014</v>
      </c>
      <c r="M21" s="456">
        <v>106.00000000000001</v>
      </c>
      <c r="N21" s="535">
        <v>82.750000000000028</v>
      </c>
      <c r="O21" s="134">
        <v>313.12</v>
      </c>
      <c r="P21" s="134">
        <v>113.16</v>
      </c>
      <c r="Q21" s="134">
        <v>64.260999999999996</v>
      </c>
      <c r="R21" s="134">
        <v>239.76299999999998</v>
      </c>
      <c r="S21" s="134">
        <v>606.57600000000002</v>
      </c>
      <c r="T21" s="134">
        <v>493.84499999999997</v>
      </c>
      <c r="U21" s="134">
        <v>423.60500000000002</v>
      </c>
      <c r="V21" s="134">
        <v>378.51300000000003</v>
      </c>
      <c r="W21" s="134">
        <v>161.01499999999999</v>
      </c>
      <c r="X21" s="134">
        <v>108.666</v>
      </c>
      <c r="Y21" s="456">
        <v>123.51999999999998</v>
      </c>
      <c r="Z21" s="538">
        <v>143.572</v>
      </c>
      <c r="AA21" s="535">
        <v>93.75</v>
      </c>
      <c r="AB21" s="535">
        <v>53.168000000000006</v>
      </c>
      <c r="AC21" s="535">
        <v>120.59299999999998</v>
      </c>
      <c r="AD21" s="538">
        <v>200.91699999999997</v>
      </c>
      <c r="AE21" s="535">
        <v>147.59700000000007</v>
      </c>
      <c r="AF21" s="535">
        <v>132.78499999999997</v>
      </c>
      <c r="AG21" s="535">
        <v>93.64700000000002</v>
      </c>
      <c r="AH21" s="535">
        <v>131.67099999999996</v>
      </c>
      <c r="AI21" s="535">
        <v>149.65900000000002</v>
      </c>
      <c r="AJ21" s="535">
        <v>56.609999999999971</v>
      </c>
      <c r="AK21" s="536">
        <v>49.099000000000011</v>
      </c>
      <c r="AL21" s="537">
        <v>15.632</v>
      </c>
      <c r="AM21" s="535">
        <v>36.291999999999994</v>
      </c>
      <c r="AN21" s="535">
        <v>16.642000000000003</v>
      </c>
      <c r="AO21" s="535">
        <v>53.767999999999994</v>
      </c>
      <c r="AP21" s="535">
        <v>149.99599999999992</v>
      </c>
      <c r="AQ21" s="535">
        <v>100.423</v>
      </c>
      <c r="AR21" s="535">
        <v>72.747949999999989</v>
      </c>
      <c r="AS21" s="535">
        <v>81.253999999999991</v>
      </c>
      <c r="AT21" s="535">
        <v>89.066299999999998</v>
      </c>
      <c r="AU21" s="535">
        <v>77.280999999999949</v>
      </c>
      <c r="AV21" s="535">
        <v>73.575000000000003</v>
      </c>
      <c r="AW21" s="535">
        <v>62.838999999999999</v>
      </c>
      <c r="AX21" s="537">
        <v>77.323000000000008</v>
      </c>
      <c r="AY21" s="535">
        <v>123.72200000000001</v>
      </c>
      <c r="AZ21" s="535">
        <v>134.04099999999997</v>
      </c>
      <c r="BA21" s="535">
        <v>114.74999999999999</v>
      </c>
      <c r="BB21" s="535">
        <v>204.45099999999999</v>
      </c>
      <c r="BC21" s="535">
        <v>127.70999999999998</v>
      </c>
      <c r="BD21" s="535">
        <v>150.81299999999999</v>
      </c>
      <c r="BE21" s="535">
        <v>229.57300000000001</v>
      </c>
      <c r="BF21" s="535">
        <v>174.36399999999998</v>
      </c>
      <c r="BG21" s="535">
        <v>281.49000000000007</v>
      </c>
      <c r="BH21" s="535">
        <v>206.01</v>
      </c>
      <c r="BI21" s="536">
        <v>242.4799999999999</v>
      </c>
      <c r="BJ21" s="537">
        <v>94.62</v>
      </c>
      <c r="BK21" s="535">
        <v>176.23</v>
      </c>
      <c r="BL21" s="535">
        <v>211.91</v>
      </c>
      <c r="BM21" s="535">
        <v>180.49</v>
      </c>
      <c r="BN21" s="535">
        <v>189.15</v>
      </c>
      <c r="BO21" s="535">
        <v>248.03</v>
      </c>
      <c r="BP21" s="535">
        <v>240.88</v>
      </c>
      <c r="BQ21" s="535">
        <v>352.62</v>
      </c>
      <c r="BR21" s="535">
        <v>256.67899999999997</v>
      </c>
      <c r="BS21" s="535">
        <v>233.96600000000001</v>
      </c>
      <c r="BT21" s="535">
        <v>246.25</v>
      </c>
      <c r="BU21" s="536">
        <v>262.27199999999999</v>
      </c>
      <c r="BV21" s="537">
        <v>273.84500000000003</v>
      </c>
      <c r="BW21" s="535">
        <v>272.54000000000002</v>
      </c>
      <c r="BX21" s="535">
        <v>295.59500000000003</v>
      </c>
      <c r="BY21" s="535">
        <v>345.762</v>
      </c>
      <c r="BZ21" s="535">
        <v>258.47800000000001</v>
      </c>
      <c r="CA21" s="535">
        <v>215.45699999999999</v>
      </c>
      <c r="CB21" s="535">
        <v>482.38799999999998</v>
      </c>
      <c r="CC21" s="535">
        <v>245.52699999999999</v>
      </c>
      <c r="CD21" s="535">
        <v>330.24</v>
      </c>
      <c r="CE21" s="535">
        <v>278.01499999999999</v>
      </c>
      <c r="CF21" s="535">
        <v>356.66500000000002</v>
      </c>
      <c r="CG21" s="535">
        <v>234.202</v>
      </c>
      <c r="CH21" s="506">
        <f t="shared" si="12"/>
        <v>-0.10702629331381164</v>
      </c>
      <c r="CI21" s="96"/>
      <c r="CJ21" s="45"/>
    </row>
    <row r="22" spans="1:92">
      <c r="A22" s="293" t="s">
        <v>82</v>
      </c>
      <c r="B22" s="537">
        <v>2315.5746700000004</v>
      </c>
      <c r="C22" s="134">
        <v>1593.6132800000005</v>
      </c>
      <c r="D22" s="134">
        <v>2554.1266299999997</v>
      </c>
      <c r="E22" s="134">
        <v>2777.1326900000004</v>
      </c>
      <c r="F22" s="134">
        <v>2605.9617900000003</v>
      </c>
      <c r="G22" s="134">
        <v>2648.5407900000005</v>
      </c>
      <c r="H22" s="134">
        <v>2682.3632899999998</v>
      </c>
      <c r="I22" s="134">
        <v>2979.6394099999998</v>
      </c>
      <c r="J22" s="134">
        <v>1689.6650299999994</v>
      </c>
      <c r="K22" s="134">
        <v>1672.6077000000002</v>
      </c>
      <c r="L22" s="134">
        <v>932.82247499999994</v>
      </c>
      <c r="M22" s="456">
        <v>1058.5637400000001</v>
      </c>
      <c r="N22" s="535">
        <v>968.67</v>
      </c>
      <c r="O22" s="134">
        <v>482.85000000000014</v>
      </c>
      <c r="P22" s="134">
        <v>450.81000000000006</v>
      </c>
      <c r="Q22" s="134">
        <v>223.11000000000004</v>
      </c>
      <c r="R22" s="134">
        <v>732.77</v>
      </c>
      <c r="S22" s="134">
        <v>930.67999999999984</v>
      </c>
      <c r="T22" s="134">
        <v>1835.7679999999996</v>
      </c>
      <c r="U22" s="134">
        <v>1793.5699999999995</v>
      </c>
      <c r="V22" s="134">
        <v>1208.6300000000001</v>
      </c>
      <c r="W22" s="134">
        <v>706.92150000000004</v>
      </c>
      <c r="X22" s="134">
        <v>815.51900000000001</v>
      </c>
      <c r="Y22" s="456">
        <v>911.43000000000006</v>
      </c>
      <c r="Z22" s="538">
        <v>1398.23</v>
      </c>
      <c r="AA22" s="535">
        <v>1212.07</v>
      </c>
      <c r="AB22" s="535">
        <v>1511.2800000000002</v>
      </c>
      <c r="AC22" s="535">
        <v>1081.08</v>
      </c>
      <c r="AD22" s="538">
        <v>925.13</v>
      </c>
      <c r="AE22" s="538">
        <v>1055.6500000000003</v>
      </c>
      <c r="AF22" s="538">
        <v>1254.9569999999999</v>
      </c>
      <c r="AG22" s="538">
        <v>1604.8400000000001</v>
      </c>
      <c r="AH22" s="538">
        <v>793.58999999999992</v>
      </c>
      <c r="AI22" s="538">
        <v>597.43999999999994</v>
      </c>
      <c r="AJ22" s="538">
        <v>946.81000000000006</v>
      </c>
      <c r="AK22" s="539">
        <v>785.63</v>
      </c>
      <c r="AL22" s="537">
        <v>865.12000000000046</v>
      </c>
      <c r="AM22" s="538">
        <v>1026.2885999999999</v>
      </c>
      <c r="AN22" s="538">
        <v>1035.3096</v>
      </c>
      <c r="AO22" s="538">
        <v>1063.8228999999999</v>
      </c>
      <c r="AP22" s="538">
        <v>1086.2900000000002</v>
      </c>
      <c r="AQ22" s="535">
        <v>825.08000000000072</v>
      </c>
      <c r="AR22" s="538">
        <v>702.01999999999987</v>
      </c>
      <c r="AS22" s="538">
        <v>1081.67</v>
      </c>
      <c r="AT22" s="538">
        <v>980.31029999999987</v>
      </c>
      <c r="AU22" s="538">
        <v>703.26</v>
      </c>
      <c r="AV22" s="538">
        <v>570.86999999999989</v>
      </c>
      <c r="AW22" s="538">
        <v>732.22000000000014</v>
      </c>
      <c r="AX22" s="537">
        <v>560.10699999999986</v>
      </c>
      <c r="AY22" s="538">
        <v>618.25</v>
      </c>
      <c r="AZ22" s="538">
        <v>566.74999999999989</v>
      </c>
      <c r="BA22" s="538">
        <v>396.05000000000007</v>
      </c>
      <c r="BB22" s="538">
        <v>181.45</v>
      </c>
      <c r="BC22" s="538">
        <v>232.37000000000003</v>
      </c>
      <c r="BD22" s="538">
        <v>171.75</v>
      </c>
      <c r="BE22" s="538">
        <v>342.94000000000005</v>
      </c>
      <c r="BF22" s="538">
        <v>332.33869565217395</v>
      </c>
      <c r="BG22" s="538">
        <v>211.88</v>
      </c>
      <c r="BH22" s="538">
        <v>301.03999999999996</v>
      </c>
      <c r="BI22" s="539">
        <v>405.44000000000005</v>
      </c>
      <c r="BJ22" s="537">
        <v>153.44999999999999</v>
      </c>
      <c r="BK22" s="538">
        <v>119.26</v>
      </c>
      <c r="BL22" s="538">
        <v>650.04999999999995</v>
      </c>
      <c r="BM22" s="538">
        <v>616.98</v>
      </c>
      <c r="BN22" s="535">
        <v>888.5</v>
      </c>
      <c r="BO22" s="535">
        <v>1364.21</v>
      </c>
      <c r="BP22" s="535">
        <v>901.72</v>
      </c>
      <c r="BQ22" s="535">
        <v>737.83</v>
      </c>
      <c r="BR22" s="535">
        <v>1193.606</v>
      </c>
      <c r="BS22" s="535">
        <v>1598.4970000000001</v>
      </c>
      <c r="BT22" s="535">
        <v>1394.92</v>
      </c>
      <c r="BU22" s="539">
        <v>1607.9739999999999</v>
      </c>
      <c r="BV22" s="537">
        <v>894.10799999999995</v>
      </c>
      <c r="BW22" s="538">
        <v>624.45399999999995</v>
      </c>
      <c r="BX22" s="538">
        <v>586.38599999999997</v>
      </c>
      <c r="BY22" s="538">
        <v>584.18899999999996</v>
      </c>
      <c r="BZ22" s="538">
        <v>609.41600000000005</v>
      </c>
      <c r="CA22" s="538">
        <v>674.50900000000001</v>
      </c>
      <c r="CB22" s="538">
        <v>1013.4</v>
      </c>
      <c r="CC22" s="538">
        <v>639.20899999999995</v>
      </c>
      <c r="CD22" s="538">
        <v>800.36199999999997</v>
      </c>
      <c r="CE22" s="538">
        <v>780.351</v>
      </c>
      <c r="CF22" s="538">
        <v>939.53300000000002</v>
      </c>
      <c r="CG22" s="538">
        <v>823.28</v>
      </c>
      <c r="CH22" s="506">
        <f t="shared" si="12"/>
        <v>-0.48800167166882047</v>
      </c>
      <c r="CI22" s="96"/>
      <c r="CJ22" s="45"/>
    </row>
    <row r="23" spans="1:92">
      <c r="A23" s="293" t="s">
        <v>83</v>
      </c>
      <c r="B23" s="537">
        <v>288.30700000000002</v>
      </c>
      <c r="C23" s="134">
        <v>237.51900000000001</v>
      </c>
      <c r="D23" s="134">
        <v>278.5</v>
      </c>
      <c r="E23" s="134">
        <v>569.20399999999995</v>
      </c>
      <c r="F23" s="134">
        <v>390.68</v>
      </c>
      <c r="G23" s="134">
        <v>218.762</v>
      </c>
      <c r="H23" s="134">
        <v>320.94999999999993</v>
      </c>
      <c r="I23" s="134">
        <v>503.97700000000003</v>
      </c>
      <c r="J23" s="134">
        <v>177</v>
      </c>
      <c r="K23" s="134">
        <v>105.857</v>
      </c>
      <c r="L23" s="134">
        <v>228.79999999999998</v>
      </c>
      <c r="M23" s="456">
        <v>114.20399999999999</v>
      </c>
      <c r="N23" s="535">
        <v>134.44549712650937</v>
      </c>
      <c r="O23" s="134">
        <v>134.74693500055247</v>
      </c>
      <c r="P23" s="134">
        <v>128.12735408412911</v>
      </c>
      <c r="Q23" s="134">
        <v>106.66426645252939</v>
      </c>
      <c r="R23" s="134">
        <v>233.09259129981854</v>
      </c>
      <c r="S23" s="134">
        <v>250.96036138584174</v>
      </c>
      <c r="T23" s="134">
        <v>343.1926338947203</v>
      </c>
      <c r="U23" s="134">
        <v>521.34835690316481</v>
      </c>
      <c r="V23" s="134">
        <v>342.77297063846584</v>
      </c>
      <c r="W23" s="134">
        <v>257.79289539262885</v>
      </c>
      <c r="X23" s="134">
        <v>184.84475645963226</v>
      </c>
      <c r="Y23" s="456">
        <v>108.68931507852579</v>
      </c>
      <c r="Z23" s="538">
        <v>322.64699999999999</v>
      </c>
      <c r="AA23" s="535">
        <v>353.83300000000008</v>
      </c>
      <c r="AB23" s="535">
        <v>463.03999999999985</v>
      </c>
      <c r="AC23" s="535">
        <v>391.31700000000001</v>
      </c>
      <c r="AD23" s="538">
        <v>545.24400000000014</v>
      </c>
      <c r="AE23" s="538">
        <v>577.74599999999998</v>
      </c>
      <c r="AF23" s="538">
        <v>946.26</v>
      </c>
      <c r="AG23" s="538">
        <v>686.928</v>
      </c>
      <c r="AH23" s="538">
        <v>948.51</v>
      </c>
      <c r="AI23" s="538">
        <v>607.02399999999989</v>
      </c>
      <c r="AJ23" s="538">
        <v>521.59400000000005</v>
      </c>
      <c r="AK23" s="539">
        <v>283.32049999999987</v>
      </c>
      <c r="AL23" s="537">
        <v>183.87099999999992</v>
      </c>
      <c r="AM23" s="538">
        <v>210.08800000000002</v>
      </c>
      <c r="AN23" s="538">
        <v>143.19600000000003</v>
      </c>
      <c r="AO23" s="538">
        <v>180.4838</v>
      </c>
      <c r="AP23" s="538">
        <v>307.3024999999999</v>
      </c>
      <c r="AQ23" s="535">
        <v>336.666</v>
      </c>
      <c r="AR23" s="538">
        <v>370.76999999999992</v>
      </c>
      <c r="AS23" s="538">
        <v>277.76999999999992</v>
      </c>
      <c r="AT23" s="538">
        <v>235.66999999999993</v>
      </c>
      <c r="AU23" s="538">
        <v>162.239</v>
      </c>
      <c r="AV23" s="538">
        <v>191.87900000000002</v>
      </c>
      <c r="AW23" s="538">
        <v>141.73399999999998</v>
      </c>
      <c r="AX23" s="537">
        <v>100.51900000000002</v>
      </c>
      <c r="AY23" s="538">
        <v>195.36699999999996</v>
      </c>
      <c r="AZ23" s="538">
        <v>150.44199999999998</v>
      </c>
      <c r="BA23" s="538">
        <v>149.59700000000004</v>
      </c>
      <c r="BB23" s="538">
        <v>69.7</v>
      </c>
      <c r="BC23" s="538">
        <v>56.480000000000004</v>
      </c>
      <c r="BD23" s="538">
        <v>42.069999999999986</v>
      </c>
      <c r="BE23" s="538">
        <v>32.856999999999999</v>
      </c>
      <c r="BF23" s="538">
        <v>46.892000000000003</v>
      </c>
      <c r="BG23" s="538">
        <v>88.37</v>
      </c>
      <c r="BH23" s="538">
        <v>76.280000000000015</v>
      </c>
      <c r="BI23" s="539">
        <v>87.829999999999984</v>
      </c>
      <c r="BJ23" s="537">
        <v>51.95</v>
      </c>
      <c r="BK23" s="538">
        <v>32.869999999999997</v>
      </c>
      <c r="BL23" s="538">
        <v>46.04</v>
      </c>
      <c r="BM23" s="538">
        <v>61.65</v>
      </c>
      <c r="BN23" s="535">
        <v>139.83000000000001</v>
      </c>
      <c r="BO23" s="535">
        <v>161.68</v>
      </c>
      <c r="BP23" s="535">
        <v>302.82</v>
      </c>
      <c r="BQ23" s="535">
        <v>239.88</v>
      </c>
      <c r="BR23" s="535">
        <v>63.234999999999999</v>
      </c>
      <c r="BS23" s="535">
        <v>56.390999999999998</v>
      </c>
      <c r="BT23" s="535">
        <v>33.24</v>
      </c>
      <c r="BU23" s="539">
        <v>41.975999999999999</v>
      </c>
      <c r="BV23" s="537">
        <v>53.66</v>
      </c>
      <c r="BW23" s="538">
        <v>67.5</v>
      </c>
      <c r="BX23" s="538">
        <v>122.12</v>
      </c>
      <c r="BY23" s="538">
        <v>138.476</v>
      </c>
      <c r="BZ23" s="538">
        <v>183.41399999999999</v>
      </c>
      <c r="CA23" s="538">
        <v>270.298</v>
      </c>
      <c r="CB23" s="538">
        <v>464.98700000000002</v>
      </c>
      <c r="CC23" s="538">
        <v>387.17</v>
      </c>
      <c r="CD23" s="538">
        <v>171.149</v>
      </c>
      <c r="CE23" s="538">
        <v>106.67400000000001</v>
      </c>
      <c r="CF23" s="538">
        <v>251.44200000000001</v>
      </c>
      <c r="CG23" s="538">
        <v>282.54399999999998</v>
      </c>
      <c r="CH23" s="506">
        <f t="shared" si="12"/>
        <v>5.7310844291976366</v>
      </c>
      <c r="CI23" s="96"/>
      <c r="CJ23" s="45"/>
    </row>
    <row r="24" spans="1:92">
      <c r="A24" s="293" t="s">
        <v>84</v>
      </c>
      <c r="B24" s="537">
        <v>3424.7930000000001</v>
      </c>
      <c r="C24" s="134">
        <v>1439.4109999999998</v>
      </c>
      <c r="D24" s="134">
        <v>1752.0001899999966</v>
      </c>
      <c r="E24" s="134">
        <v>757.49048000000005</v>
      </c>
      <c r="F24" s="134">
        <v>6.5320000000000009</v>
      </c>
      <c r="G24" s="134">
        <v>1.7608000000000001</v>
      </c>
      <c r="H24" s="134">
        <v>1.4150000000000003</v>
      </c>
      <c r="I24" s="134">
        <v>3.5926000000000005</v>
      </c>
      <c r="J24" s="134">
        <v>0.42600000000000005</v>
      </c>
      <c r="K24" s="134">
        <v>1311.1640999999997</v>
      </c>
      <c r="L24" s="134">
        <v>2473.9779600000011</v>
      </c>
      <c r="M24" s="456">
        <v>5491.8539700000001</v>
      </c>
      <c r="N24" s="535">
        <v>5484.58</v>
      </c>
      <c r="O24" s="134">
        <v>3950.2399999999989</v>
      </c>
      <c r="P24" s="134">
        <v>2400.5099999999998</v>
      </c>
      <c r="Q24" s="134">
        <v>447.56999999999994</v>
      </c>
      <c r="R24" s="134">
        <v>142.25000000000003</v>
      </c>
      <c r="S24" s="134">
        <v>14.630000000000003</v>
      </c>
      <c r="T24" s="134">
        <v>108.42999999999999</v>
      </c>
      <c r="U24" s="134">
        <v>57.77</v>
      </c>
      <c r="V24" s="134">
        <v>257.15899999999999</v>
      </c>
      <c r="W24" s="134">
        <v>1491.8400000000001</v>
      </c>
      <c r="X24" s="134">
        <v>1759.39</v>
      </c>
      <c r="Y24" s="456">
        <v>3648.89</v>
      </c>
      <c r="Z24" s="538">
        <v>5327.8199999999988</v>
      </c>
      <c r="AA24" s="535">
        <v>3511.2600000000011</v>
      </c>
      <c r="AB24" s="535">
        <v>2081.1899999999996</v>
      </c>
      <c r="AC24" s="535">
        <v>998.96000000000015</v>
      </c>
      <c r="AD24" s="538">
        <v>19.519000000000002</v>
      </c>
      <c r="AE24" s="535">
        <v>5.9750000000000005</v>
      </c>
      <c r="AF24" s="535">
        <v>5.490000000000002</v>
      </c>
      <c r="AG24" s="535">
        <v>5.61</v>
      </c>
      <c r="AH24" s="535">
        <v>0.68500000000000005</v>
      </c>
      <c r="AI24" s="535">
        <v>1798.0500000000002</v>
      </c>
      <c r="AJ24" s="535">
        <v>1936.4560000000001</v>
      </c>
      <c r="AK24" s="536">
        <v>4226.4429999999993</v>
      </c>
      <c r="AL24" s="537">
        <v>4509.91</v>
      </c>
      <c r="AM24" s="535">
        <v>3375.5299999999997</v>
      </c>
      <c r="AN24" s="535">
        <v>1579.3450000000003</v>
      </c>
      <c r="AO24" s="535">
        <v>439.50400000000008</v>
      </c>
      <c r="AP24" s="535">
        <v>13.370000000000001</v>
      </c>
      <c r="AQ24" s="535">
        <v>17.5</v>
      </c>
      <c r="AR24" s="535">
        <v>2.1</v>
      </c>
      <c r="AS24" s="535">
        <v>8.0299999999999994</v>
      </c>
      <c r="AT24" s="535">
        <v>2.0499999999999998</v>
      </c>
      <c r="AU24" s="535">
        <v>1562.2699999999998</v>
      </c>
      <c r="AV24" s="535">
        <v>1803.7730000000004</v>
      </c>
      <c r="AW24" s="535">
        <v>4569.1109999999999</v>
      </c>
      <c r="AX24" s="537">
        <v>3644.3549101564586</v>
      </c>
      <c r="AY24" s="535">
        <v>2791.4628513155481</v>
      </c>
      <c r="AZ24" s="535">
        <v>1774.0868293585468</v>
      </c>
      <c r="BA24" s="535">
        <v>516.46815511373813</v>
      </c>
      <c r="BB24" s="535">
        <v>32.842329019521827</v>
      </c>
      <c r="BC24" s="535">
        <v>60.268467072706507</v>
      </c>
      <c r="BD24" s="535">
        <v>17.669355666251558</v>
      </c>
      <c r="BE24" s="535">
        <v>1.3049999999999999</v>
      </c>
      <c r="BF24" s="535">
        <v>997.97623216926638</v>
      </c>
      <c r="BG24" s="535">
        <v>3314.8714659713623</v>
      </c>
      <c r="BH24" s="535">
        <v>2918.345591811496</v>
      </c>
      <c r="BI24" s="536">
        <v>4339.0308310976498</v>
      </c>
      <c r="BJ24" s="537">
        <v>5805.98</v>
      </c>
      <c r="BK24" s="535">
        <v>4302.18</v>
      </c>
      <c r="BL24" s="535">
        <v>1936.93</v>
      </c>
      <c r="BM24" s="535">
        <v>811.71</v>
      </c>
      <c r="BN24" s="535">
        <v>299.94</v>
      </c>
      <c r="BO24" s="535">
        <v>7.26</v>
      </c>
      <c r="BP24" s="535">
        <v>10.89</v>
      </c>
      <c r="BQ24" s="535">
        <v>12.22</v>
      </c>
      <c r="BR24" s="535">
        <v>7.75</v>
      </c>
      <c r="BS24" s="535">
        <v>605.07100000000003</v>
      </c>
      <c r="BT24" s="535">
        <v>640.78</v>
      </c>
      <c r="BU24" s="536">
        <v>1152.394</v>
      </c>
      <c r="BV24" s="537">
        <v>1297.163</v>
      </c>
      <c r="BW24" s="535">
        <v>488.08199999999999</v>
      </c>
      <c r="BX24" s="535">
        <v>284.79700000000003</v>
      </c>
      <c r="BY24" s="535">
        <v>73.456000000000003</v>
      </c>
      <c r="BZ24" s="535">
        <v>4.47</v>
      </c>
      <c r="CA24" s="535">
        <v>0</v>
      </c>
      <c r="CB24" s="535">
        <v>0</v>
      </c>
      <c r="CC24" s="535">
        <v>2.7</v>
      </c>
      <c r="CD24" s="535">
        <v>2.2999999999999998</v>
      </c>
      <c r="CE24" s="535">
        <v>196.89599999999999</v>
      </c>
      <c r="CF24" s="535">
        <v>1781.0319999999999</v>
      </c>
      <c r="CG24" s="535">
        <v>2693.1469999999999</v>
      </c>
      <c r="CH24" s="506">
        <f t="shared" si="12"/>
        <v>1.337001928159987</v>
      </c>
      <c r="CI24" s="96"/>
      <c r="CJ24" s="45"/>
    </row>
    <row r="25" spans="1:92" s="290" customFormat="1">
      <c r="A25" s="361" t="s">
        <v>73</v>
      </c>
      <c r="B25" s="542">
        <v>2920.6799999999994</v>
      </c>
      <c r="C25" s="543">
        <v>2677.68</v>
      </c>
      <c r="D25" s="543">
        <v>3500.69</v>
      </c>
      <c r="E25" s="543">
        <v>3732.8024414548308</v>
      </c>
      <c r="F25" s="543">
        <v>3526.9099999999989</v>
      </c>
      <c r="G25" s="543">
        <v>3344.639999999999</v>
      </c>
      <c r="H25" s="543">
        <v>4122.6499999999996</v>
      </c>
      <c r="I25" s="543">
        <v>4762.6899999999987</v>
      </c>
      <c r="J25" s="543">
        <v>3587.51</v>
      </c>
      <c r="K25" s="543">
        <v>3421.5007541465047</v>
      </c>
      <c r="L25" s="543">
        <v>3225.4399999999991</v>
      </c>
      <c r="M25" s="544">
        <v>3701.54</v>
      </c>
      <c r="N25" s="545">
        <v>3894.3100000000004</v>
      </c>
      <c r="O25" s="543">
        <v>4406.29</v>
      </c>
      <c r="P25" s="543">
        <v>2965.28</v>
      </c>
      <c r="Q25" s="543">
        <v>428.5</v>
      </c>
      <c r="R25" s="543">
        <v>626.34999999999991</v>
      </c>
      <c r="S25" s="543">
        <v>1217.4500000000003</v>
      </c>
      <c r="T25" s="543">
        <v>3023.7560000000008</v>
      </c>
      <c r="U25" s="543">
        <v>2756.9399999999996</v>
      </c>
      <c r="V25" s="543">
        <v>3667.9</v>
      </c>
      <c r="W25" s="543">
        <v>3444.47</v>
      </c>
      <c r="X25" s="543">
        <v>3247.38</v>
      </c>
      <c r="Y25" s="544">
        <v>3736.9599999999996</v>
      </c>
      <c r="Z25" s="538">
        <v>3869.65</v>
      </c>
      <c r="AA25" s="535">
        <v>3573.2529999999997</v>
      </c>
      <c r="AB25" s="535">
        <v>2416.5249999999996</v>
      </c>
      <c r="AC25" s="535">
        <v>4511.7759999999989</v>
      </c>
      <c r="AD25" s="538">
        <v>4017.0926999999997</v>
      </c>
      <c r="AE25" s="538">
        <v>4493.4839999999995</v>
      </c>
      <c r="AF25" s="538">
        <v>4324.2530000000015</v>
      </c>
      <c r="AG25" s="538">
        <v>2794.5</v>
      </c>
      <c r="AH25" s="538">
        <v>1618.9720000000002</v>
      </c>
      <c r="AI25" s="538">
        <v>2670.1730000000007</v>
      </c>
      <c r="AJ25" s="538">
        <v>2533.4650000000001</v>
      </c>
      <c r="AK25" s="539">
        <v>2810.2339999999999</v>
      </c>
      <c r="AL25" s="537">
        <v>3678.94</v>
      </c>
      <c r="AM25" s="538">
        <v>3533.5099999999998</v>
      </c>
      <c r="AN25" s="538">
        <v>3252.9899999999989</v>
      </c>
      <c r="AO25" s="538">
        <v>3479.6499999999983</v>
      </c>
      <c r="AP25" s="538">
        <v>3065.3199999999993</v>
      </c>
      <c r="AQ25" s="535">
        <v>3282.5899999999979</v>
      </c>
      <c r="AR25" s="538">
        <v>3496.0700000000033</v>
      </c>
      <c r="AS25" s="538">
        <v>3267.029</v>
      </c>
      <c r="AT25" s="538">
        <v>2729.7800000000007</v>
      </c>
      <c r="AU25" s="538">
        <v>2958.3000000000006</v>
      </c>
      <c r="AV25" s="538">
        <v>3752.4300000000003</v>
      </c>
      <c r="AW25" s="538">
        <v>4264.7499999999991</v>
      </c>
      <c r="AX25" s="537">
        <v>3982.4609986543105</v>
      </c>
      <c r="AY25" s="538">
        <v>4312.3507158149978</v>
      </c>
      <c r="AZ25" s="538">
        <v>4681.5884998645188</v>
      </c>
      <c r="BA25" s="538">
        <v>4556.7556927678334</v>
      </c>
      <c r="BB25" s="538">
        <v>3652.4191033953439</v>
      </c>
      <c r="BC25" s="538">
        <v>3606.7311675581923</v>
      </c>
      <c r="BD25" s="538">
        <v>3904.0140677438462</v>
      </c>
      <c r="BE25" s="538">
        <v>3982.9053676586541</v>
      </c>
      <c r="BF25" s="538">
        <v>3174.3148263733265</v>
      </c>
      <c r="BG25" s="538">
        <v>3341.4025173426894</v>
      </c>
      <c r="BH25" s="538">
        <v>3374.4954188510073</v>
      </c>
      <c r="BI25" s="539">
        <v>4105.1924397860939</v>
      </c>
      <c r="BJ25" s="537">
        <v>4357.82</v>
      </c>
      <c r="BK25" s="538">
        <v>4618.54</v>
      </c>
      <c r="BL25" s="538">
        <v>4997.95</v>
      </c>
      <c r="BM25" s="538">
        <v>3778.87</v>
      </c>
      <c r="BN25" s="535">
        <v>3406.86</v>
      </c>
      <c r="BO25" s="535">
        <v>3930.68</v>
      </c>
      <c r="BP25" s="535">
        <v>3138.33</v>
      </c>
      <c r="BQ25" s="535">
        <v>2693.83</v>
      </c>
      <c r="BR25" s="535">
        <v>1266.075</v>
      </c>
      <c r="BS25" s="535">
        <v>1193.5309999999999</v>
      </c>
      <c r="BT25" s="535">
        <v>1752.25</v>
      </c>
      <c r="BU25" s="539">
        <v>2652.3780000000002</v>
      </c>
      <c r="BV25" s="537">
        <v>2300.9340000000002</v>
      </c>
      <c r="BW25" s="538">
        <v>2691.4720000000002</v>
      </c>
      <c r="BX25" s="538">
        <v>3888.78</v>
      </c>
      <c r="BY25" s="538">
        <v>3370.085</v>
      </c>
      <c r="BZ25" s="538">
        <v>5149.3810000000003</v>
      </c>
      <c r="CA25" s="538">
        <v>3339.7049999999999</v>
      </c>
      <c r="CB25" s="538">
        <v>1579.0309999999999</v>
      </c>
      <c r="CC25" s="538">
        <v>737.24099999999999</v>
      </c>
      <c r="CD25" s="538">
        <v>1994.085</v>
      </c>
      <c r="CE25" s="538">
        <v>1828.3019999999999</v>
      </c>
      <c r="CF25" s="538">
        <v>1042.403</v>
      </c>
      <c r="CG25" s="538">
        <v>2873.78</v>
      </c>
      <c r="CH25" s="506">
        <f t="shared" si="12"/>
        <v>8.3473019305694729E-2</v>
      </c>
      <c r="CI25" s="96"/>
      <c r="CJ25" s="45"/>
      <c r="CK25"/>
      <c r="CL25"/>
      <c r="CM25"/>
      <c r="CN25"/>
    </row>
    <row r="26" spans="1:92">
      <c r="A26" s="293" t="s">
        <v>91</v>
      </c>
      <c r="B26" s="537">
        <v>108.00000000000001</v>
      </c>
      <c r="C26" s="134">
        <v>38.154000000000003</v>
      </c>
      <c r="D26" s="134">
        <v>55.83</v>
      </c>
      <c r="E26" s="134">
        <v>88.879999999999967</v>
      </c>
      <c r="F26" s="134">
        <v>92.13000000000001</v>
      </c>
      <c r="G26" s="134">
        <v>75.094000000000008</v>
      </c>
      <c r="H26" s="134">
        <v>60.438999999999993</v>
      </c>
      <c r="I26" s="134">
        <v>474.41500000000002</v>
      </c>
      <c r="J26" s="134">
        <v>31.089999999999993</v>
      </c>
      <c r="K26" s="134">
        <v>95.15</v>
      </c>
      <c r="L26" s="134">
        <v>28.567</v>
      </c>
      <c r="M26" s="456">
        <v>94.134000000000029</v>
      </c>
      <c r="N26" s="535">
        <v>86.788000000000025</v>
      </c>
      <c r="O26" s="134">
        <v>70.259925279379601</v>
      </c>
      <c r="P26" s="134">
        <v>46.457999999999998</v>
      </c>
      <c r="Q26" s="134">
        <v>27.350000000000005</v>
      </c>
      <c r="R26" s="134">
        <v>33.794000000000004</v>
      </c>
      <c r="S26" s="134">
        <v>142.38499999999999</v>
      </c>
      <c r="T26" s="134">
        <v>55.835999999999999</v>
      </c>
      <c r="U26" s="134">
        <v>50.05</v>
      </c>
      <c r="V26" s="134">
        <v>95.793000000000006</v>
      </c>
      <c r="W26" s="134">
        <v>59.089999999999975</v>
      </c>
      <c r="X26" s="134">
        <v>90.453999999999965</v>
      </c>
      <c r="Y26" s="456">
        <v>111.81700000000002</v>
      </c>
      <c r="Z26" s="541">
        <v>74.548000000000002</v>
      </c>
      <c r="AA26" s="535">
        <v>78.688999999999993</v>
      </c>
      <c r="AB26" s="535">
        <v>106.596</v>
      </c>
      <c r="AC26" s="535">
        <v>127.539</v>
      </c>
      <c r="AD26" s="535">
        <v>109.828</v>
      </c>
      <c r="AE26" s="535">
        <v>74.2</v>
      </c>
      <c r="AF26" s="535">
        <v>95.72799999999998</v>
      </c>
      <c r="AG26" s="535">
        <v>125.89500000000001</v>
      </c>
      <c r="AH26" s="535">
        <v>69.06</v>
      </c>
      <c r="AI26" s="535">
        <v>58.902999999999977</v>
      </c>
      <c r="AJ26" s="535">
        <v>60.471000000000011</v>
      </c>
      <c r="AK26" s="536">
        <v>78.083000000000027</v>
      </c>
      <c r="AL26" s="537">
        <v>67.718000000000004</v>
      </c>
      <c r="AM26" s="535">
        <v>80.069999999999979</v>
      </c>
      <c r="AN26" s="535">
        <v>77.500000000000014</v>
      </c>
      <c r="AO26" s="535">
        <v>62.875</v>
      </c>
      <c r="AP26" s="535">
        <v>68.558999999999997</v>
      </c>
      <c r="AQ26" s="535">
        <v>49.91</v>
      </c>
      <c r="AR26" s="535">
        <v>56.359999999999992</v>
      </c>
      <c r="AS26" s="535">
        <v>93.75</v>
      </c>
      <c r="AT26" s="535">
        <v>43.108000000000004</v>
      </c>
      <c r="AU26" s="535">
        <v>46.900000000000006</v>
      </c>
      <c r="AV26" s="535">
        <v>59.639999999999979</v>
      </c>
      <c r="AW26" s="535">
        <v>44.89999999999997</v>
      </c>
      <c r="AX26" s="537">
        <v>53.655000000000001</v>
      </c>
      <c r="AY26" s="535">
        <v>42.670000000000009</v>
      </c>
      <c r="AZ26" s="535">
        <v>37.880000000000017</v>
      </c>
      <c r="BA26" s="535">
        <v>53.95</v>
      </c>
      <c r="BB26" s="535">
        <v>52.399999999999991</v>
      </c>
      <c r="BC26" s="535">
        <v>18.972499999999997</v>
      </c>
      <c r="BD26" s="535">
        <v>19.687999999999999</v>
      </c>
      <c r="BE26" s="535">
        <v>37.531000000000006</v>
      </c>
      <c r="BF26" s="535">
        <v>47.351000000000006</v>
      </c>
      <c r="BG26" s="535">
        <v>46.418000000000013</v>
      </c>
      <c r="BH26" s="535">
        <v>51.340000000000011</v>
      </c>
      <c r="BI26" s="536">
        <v>61.379999999999995</v>
      </c>
      <c r="BJ26" s="537">
        <v>28.29</v>
      </c>
      <c r="BK26" s="535">
        <v>22.436</v>
      </c>
      <c r="BL26" s="535">
        <v>36.67</v>
      </c>
      <c r="BM26" s="535">
        <v>59.63</v>
      </c>
      <c r="BN26" s="535">
        <v>54.43</v>
      </c>
      <c r="BO26" s="535">
        <v>45.27</v>
      </c>
      <c r="BP26" s="535">
        <v>49.72</v>
      </c>
      <c r="BQ26" s="535">
        <v>33.9</v>
      </c>
      <c r="BR26" s="535">
        <v>66.650000000000006</v>
      </c>
      <c r="BS26" s="535">
        <v>66.295000000000002</v>
      </c>
      <c r="BT26" s="535">
        <v>58.25</v>
      </c>
      <c r="BU26" s="536">
        <v>63.914000000000001</v>
      </c>
      <c r="BV26" s="537">
        <v>40.299999999999997</v>
      </c>
      <c r="BW26" s="535">
        <v>37.572000000000003</v>
      </c>
      <c r="BX26" s="535">
        <v>35.326999999999998</v>
      </c>
      <c r="BY26" s="535">
        <v>22.945</v>
      </c>
      <c r="BZ26" s="535">
        <v>13.35</v>
      </c>
      <c r="CA26" s="535">
        <v>10.391999999999999</v>
      </c>
      <c r="CB26" s="535">
        <v>12</v>
      </c>
      <c r="CC26" s="535">
        <v>35.33</v>
      </c>
      <c r="CD26" s="535">
        <v>62.348999999999997</v>
      </c>
      <c r="CE26" s="535">
        <v>62.35</v>
      </c>
      <c r="CF26" s="535">
        <v>96.075000000000003</v>
      </c>
      <c r="CG26" s="535">
        <v>71.765000000000001</v>
      </c>
      <c r="CH26" s="506">
        <f t="shared" si="12"/>
        <v>0.12283693713427413</v>
      </c>
      <c r="CI26" s="96"/>
      <c r="CJ26" s="45"/>
    </row>
    <row r="27" spans="1:92">
      <c r="A27" s="293" t="s">
        <v>100</v>
      </c>
      <c r="B27" s="537">
        <v>1665.4989</v>
      </c>
      <c r="C27" s="134">
        <v>1265.5571499999999</v>
      </c>
      <c r="D27" s="134">
        <v>1635.9807750000002</v>
      </c>
      <c r="E27" s="134">
        <v>1920.0609999999999</v>
      </c>
      <c r="F27" s="134">
        <v>1652.2713999999999</v>
      </c>
      <c r="G27" s="134">
        <v>1265.8132499999999</v>
      </c>
      <c r="H27" s="134">
        <v>2218.7951499999999</v>
      </c>
      <c r="I27" s="134">
        <v>2318.8243000000002</v>
      </c>
      <c r="J27" s="134">
        <v>2213.1505500000003</v>
      </c>
      <c r="K27" s="134">
        <v>2190.3323000000009</v>
      </c>
      <c r="L27" s="134">
        <v>1908.3044499999996</v>
      </c>
      <c r="M27" s="456">
        <v>1432.85805</v>
      </c>
      <c r="N27" s="535">
        <v>1196.9000000000001</v>
      </c>
      <c r="O27" s="134">
        <v>1158.9871428571432</v>
      </c>
      <c r="P27" s="134">
        <v>425.22285714285704</v>
      </c>
      <c r="Q27" s="134">
        <v>72.2</v>
      </c>
      <c r="R27" s="134">
        <v>235.01000000000002</v>
      </c>
      <c r="S27" s="134">
        <v>497.19</v>
      </c>
      <c r="T27" s="134">
        <v>1393.0842857142857</v>
      </c>
      <c r="U27" s="134">
        <v>1243.444285714286</v>
      </c>
      <c r="V27" s="134">
        <v>979.41285714285698</v>
      </c>
      <c r="W27" s="134">
        <v>1215.775714285714</v>
      </c>
      <c r="X27" s="134">
        <v>920.53428571428572</v>
      </c>
      <c r="Y27" s="456">
        <v>1064.8957142857143</v>
      </c>
      <c r="Z27" s="134">
        <v>0</v>
      </c>
      <c r="AA27" s="134">
        <v>0</v>
      </c>
      <c r="AB27" s="134">
        <v>0</v>
      </c>
      <c r="AC27" s="134">
        <v>0</v>
      </c>
      <c r="AD27" s="134">
        <v>0</v>
      </c>
      <c r="AE27" s="535">
        <v>0</v>
      </c>
      <c r="AF27" s="535">
        <v>0</v>
      </c>
      <c r="AG27" s="535">
        <v>0</v>
      </c>
      <c r="AH27" s="535">
        <v>0</v>
      </c>
      <c r="AI27" s="535">
        <v>0</v>
      </c>
      <c r="AJ27" s="535">
        <v>0</v>
      </c>
      <c r="AK27" s="536">
        <v>0</v>
      </c>
      <c r="AL27" s="537">
        <v>778.7473</v>
      </c>
      <c r="AM27" s="535">
        <v>556.11610000000007</v>
      </c>
      <c r="AN27" s="535">
        <v>518.55629999999996</v>
      </c>
      <c r="AO27" s="535">
        <v>623.21050000000002</v>
      </c>
      <c r="AP27" s="535">
        <v>522.04320000000007</v>
      </c>
      <c r="AQ27" s="535">
        <v>582.69849999999997</v>
      </c>
      <c r="AR27" s="535">
        <v>340.13300000000004</v>
      </c>
      <c r="AS27" s="535">
        <v>474.67200000000003</v>
      </c>
      <c r="AT27" s="535">
        <v>468.88099999999997</v>
      </c>
      <c r="AU27" s="535">
        <v>590.61950000000002</v>
      </c>
      <c r="AV27" s="535">
        <v>420.33720000000005</v>
      </c>
      <c r="AW27" s="535">
        <v>322.30349999999999</v>
      </c>
      <c r="AX27" s="537">
        <v>1085.655072463768</v>
      </c>
      <c r="AY27" s="535">
        <v>1591.2637681159422</v>
      </c>
      <c r="AZ27" s="535">
        <v>842.1985507246377</v>
      </c>
      <c r="BA27" s="535">
        <v>1046.308695652174</v>
      </c>
      <c r="BB27" s="535">
        <v>894.8971014492754</v>
      </c>
      <c r="BC27" s="535">
        <v>595.16521739130417</v>
      </c>
      <c r="BD27" s="535">
        <v>515.77971014492755</v>
      </c>
      <c r="BE27" s="535">
        <v>1115.0362318840578</v>
      </c>
      <c r="BF27" s="535">
        <v>900.16086956521724</v>
      </c>
      <c r="BG27" s="535">
        <v>391.22753623188407</v>
      </c>
      <c r="BH27" s="535">
        <v>563.03333333333353</v>
      </c>
      <c r="BI27" s="536">
        <v>449.03768115942017</v>
      </c>
      <c r="BJ27" s="537">
        <v>162.21</v>
      </c>
      <c r="BK27" s="535">
        <v>223.63</v>
      </c>
      <c r="BL27" s="535">
        <v>226.81</v>
      </c>
      <c r="BM27" s="535">
        <v>250.62</v>
      </c>
      <c r="BN27" s="535">
        <v>344.53</v>
      </c>
      <c r="BO27" s="535">
        <v>285.45999999999998</v>
      </c>
      <c r="BP27" s="535">
        <v>308.51</v>
      </c>
      <c r="BQ27" s="535">
        <v>466.51</v>
      </c>
      <c r="BR27" s="535">
        <v>723.59299999999996</v>
      </c>
      <c r="BS27" s="535">
        <v>1190.6030000000001</v>
      </c>
      <c r="BT27" s="535">
        <v>678.29</v>
      </c>
      <c r="BU27" s="536">
        <v>698.89200000000005</v>
      </c>
      <c r="BV27" s="537">
        <v>338.755</v>
      </c>
      <c r="BW27" s="535">
        <v>316.79500000000002</v>
      </c>
      <c r="BX27" s="535">
        <v>264.49099999999999</v>
      </c>
      <c r="BY27" s="535">
        <v>539.255</v>
      </c>
      <c r="BZ27" s="535">
        <v>635.45000000000005</v>
      </c>
      <c r="CA27" s="535">
        <v>392.49599999999998</v>
      </c>
      <c r="CB27" s="535">
        <v>594.35</v>
      </c>
      <c r="CC27" s="535">
        <v>689.13</v>
      </c>
      <c r="CD27" s="535">
        <v>293.97800000000001</v>
      </c>
      <c r="CE27" s="535">
        <v>457.25900000000001</v>
      </c>
      <c r="CF27" s="535">
        <v>230.08199999999999</v>
      </c>
      <c r="CG27" s="535">
        <v>160.00299999999999</v>
      </c>
      <c r="CH27" s="506">
        <f t="shared" si="12"/>
        <v>-0.77106190942234287</v>
      </c>
      <c r="CI27" s="96"/>
      <c r="CJ27" s="45"/>
    </row>
    <row r="28" spans="1:92">
      <c r="A28" s="293" t="s">
        <v>101</v>
      </c>
      <c r="B28" s="537">
        <v>2574.2894499999989</v>
      </c>
      <c r="C28" s="535">
        <v>2219.4661899999996</v>
      </c>
      <c r="D28" s="535">
        <v>1940.9976500000002</v>
      </c>
      <c r="E28" s="535">
        <v>2754.1808000000001</v>
      </c>
      <c r="F28" s="535">
        <v>1765.6015499999999</v>
      </c>
      <c r="G28" s="535">
        <v>2081.2685999999999</v>
      </c>
      <c r="H28" s="535">
        <v>1901.7873</v>
      </c>
      <c r="I28" s="535">
        <v>1818.5496000000001</v>
      </c>
      <c r="J28" s="535">
        <v>1516.8092999999999</v>
      </c>
      <c r="K28" s="535">
        <v>1568.9747600000001</v>
      </c>
      <c r="L28" s="535">
        <v>1087.6317999999999</v>
      </c>
      <c r="M28" s="546">
        <v>1128.5299999999997</v>
      </c>
      <c r="N28" s="535">
        <v>1142.9340142857143</v>
      </c>
      <c r="O28" s="535">
        <v>1071.07961297876</v>
      </c>
      <c r="P28" s="535">
        <v>576.09573332298135</v>
      </c>
      <c r="Q28" s="535">
        <v>170.99833714285717</v>
      </c>
      <c r="R28" s="535">
        <v>310.71361142857143</v>
      </c>
      <c r="S28" s="535">
        <v>885.74555142857139</v>
      </c>
      <c r="T28" s="535">
        <v>1199.1939942857141</v>
      </c>
      <c r="U28" s="535">
        <v>1076.2563428571427</v>
      </c>
      <c r="V28" s="535">
        <v>872.31149142857157</v>
      </c>
      <c r="W28" s="535">
        <v>1474.4826714285716</v>
      </c>
      <c r="X28" s="535">
        <v>1356.6791657142858</v>
      </c>
      <c r="Y28" s="546">
        <v>1072.7461914285714</v>
      </c>
      <c r="Z28" s="535">
        <v>1306.2464285714284</v>
      </c>
      <c r="AA28" s="535">
        <v>1116.0625</v>
      </c>
      <c r="AB28" s="535">
        <v>1194.445642857143</v>
      </c>
      <c r="AC28" s="535">
        <v>1063.123</v>
      </c>
      <c r="AD28" s="535">
        <v>919.13785714285711</v>
      </c>
      <c r="AE28" s="535">
        <v>1173.4468571428574</v>
      </c>
      <c r="AF28" s="535">
        <v>1105.7692857142858</v>
      </c>
      <c r="AG28" s="535">
        <v>1228.1421428571427</v>
      </c>
      <c r="AH28" s="535">
        <v>1112.5561428571427</v>
      </c>
      <c r="AI28" s="535">
        <v>1134.1787142857142</v>
      </c>
      <c r="AJ28" s="535">
        <v>1109.982857142857</v>
      </c>
      <c r="AK28" s="536">
        <v>1288.0712285714285</v>
      </c>
      <c r="AL28" s="537">
        <v>703.69837499999994</v>
      </c>
      <c r="AM28" s="535">
        <v>815.73624999999993</v>
      </c>
      <c r="AN28" s="535">
        <v>761.77399999999989</v>
      </c>
      <c r="AO28" s="535">
        <v>731.07637499999987</v>
      </c>
      <c r="AP28" s="535">
        <v>854.29467499999998</v>
      </c>
      <c r="AQ28" s="535">
        <v>857.1977999999998</v>
      </c>
      <c r="AR28" s="535">
        <v>898.5454500000003</v>
      </c>
      <c r="AS28" s="535">
        <v>717.98874999999998</v>
      </c>
      <c r="AT28" s="535">
        <v>953.62225000000012</v>
      </c>
      <c r="AU28" s="535">
        <v>853.66849999999999</v>
      </c>
      <c r="AV28" s="535">
        <v>904.16419999999982</v>
      </c>
      <c r="AW28" s="535">
        <v>950.30009999999993</v>
      </c>
      <c r="AX28" s="537">
        <v>984.73346376811253</v>
      </c>
      <c r="AY28" s="535">
        <v>1649.8043913043477</v>
      </c>
      <c r="AZ28" s="535">
        <v>1642.5681594202897</v>
      </c>
      <c r="BA28" s="535">
        <v>1045.8891739130434</v>
      </c>
      <c r="BB28" s="535">
        <v>958.27226956521508</v>
      </c>
      <c r="BC28" s="535">
        <v>1052.3018043478307</v>
      </c>
      <c r="BD28" s="535">
        <v>969.16447826086983</v>
      </c>
      <c r="BE28" s="535">
        <v>1096.719304347826</v>
      </c>
      <c r="BF28" s="535">
        <v>1257.9403666666665</v>
      </c>
      <c r="BG28" s="535">
        <v>1489.9959420289856</v>
      </c>
      <c r="BH28" s="535">
        <v>1477.942863768116</v>
      </c>
      <c r="BI28" s="536">
        <v>1721.9179420289856</v>
      </c>
      <c r="BJ28" s="537">
        <v>369.48</v>
      </c>
      <c r="BK28" s="535">
        <v>418.4</v>
      </c>
      <c r="BL28" s="535">
        <v>565.9</v>
      </c>
      <c r="BM28" s="535">
        <v>406.80999999999995</v>
      </c>
      <c r="BN28" s="535">
        <v>667.29</v>
      </c>
      <c r="BO28" s="535">
        <v>460.46</v>
      </c>
      <c r="BP28" s="535">
        <v>571.77</v>
      </c>
      <c r="BQ28" s="535">
        <v>453.18</v>
      </c>
      <c r="BR28" s="535">
        <v>323.83100000000002</v>
      </c>
      <c r="BS28" s="535">
        <v>395.75700000000001</v>
      </c>
      <c r="BT28" s="535">
        <v>381.99</v>
      </c>
      <c r="BU28" s="536">
        <v>467.96100000000001</v>
      </c>
      <c r="BV28" s="537">
        <v>305.48500000000001</v>
      </c>
      <c r="BW28" s="535">
        <v>252.79199999999997</v>
      </c>
      <c r="BX28" s="535">
        <v>338.61400000000003</v>
      </c>
      <c r="BY28" s="535">
        <v>346.74300000000005</v>
      </c>
      <c r="BZ28" s="535">
        <v>259.79700000000003</v>
      </c>
      <c r="CA28" s="535">
        <v>310.46300000000002</v>
      </c>
      <c r="CB28" s="535">
        <v>380.08499999999998</v>
      </c>
      <c r="CC28" s="535">
        <v>358.02300000000002</v>
      </c>
      <c r="CD28" s="535">
        <v>368.00799999999998</v>
      </c>
      <c r="CE28" s="535">
        <v>445.00200000000001</v>
      </c>
      <c r="CF28" s="535">
        <v>391.43499999999995</v>
      </c>
      <c r="CG28" s="535">
        <v>399.44499999999999</v>
      </c>
      <c r="CH28" s="506">
        <f t="shared" si="12"/>
        <v>-0.1464139105609229</v>
      </c>
      <c r="CI28" s="96"/>
      <c r="CJ28" s="45"/>
    </row>
    <row r="29" spans="1:92" ht="15.75" thickBot="1">
      <c r="A29" s="440" t="s">
        <v>102</v>
      </c>
      <c r="B29" s="441">
        <v>4880.7318799999994</v>
      </c>
      <c r="C29" s="442">
        <v>5869.6397300000017</v>
      </c>
      <c r="D29" s="442">
        <v>5204.3441749999993</v>
      </c>
      <c r="E29" s="442">
        <v>4459.6632749999999</v>
      </c>
      <c r="F29" s="442">
        <v>8222.9017000000022</v>
      </c>
      <c r="G29" s="442">
        <v>7387.8250000000053</v>
      </c>
      <c r="H29" s="442">
        <v>7909.5815499999981</v>
      </c>
      <c r="I29" s="442">
        <v>7277.1094500000036</v>
      </c>
      <c r="J29" s="442">
        <v>6472.6856000000043</v>
      </c>
      <c r="K29" s="442">
        <v>6668.3336500000005</v>
      </c>
      <c r="L29" s="442">
        <v>5247.8230800000001</v>
      </c>
      <c r="M29" s="493">
        <v>4206.2467400000005</v>
      </c>
      <c r="N29" s="442">
        <v>6267.7390663776487</v>
      </c>
      <c r="O29" s="442">
        <v>5299.2652924951981</v>
      </c>
      <c r="P29" s="442">
        <v>7293.940034688304</v>
      </c>
      <c r="Q29" s="442">
        <v>3786.1308771428598</v>
      </c>
      <c r="R29" s="442">
        <v>6177.6691428571503</v>
      </c>
      <c r="S29" s="442">
        <v>7137.7721428571504</v>
      </c>
      <c r="T29" s="442">
        <v>6217.0054999999975</v>
      </c>
      <c r="U29" s="442">
        <v>10206.365957142862</v>
      </c>
      <c r="V29" s="442">
        <v>8099.6328214285777</v>
      </c>
      <c r="W29" s="442">
        <v>6359.5744285714354</v>
      </c>
      <c r="X29" s="442">
        <v>9858.1421000000064</v>
      </c>
      <c r="Y29" s="443">
        <v>7149.6723214285694</v>
      </c>
      <c r="Z29" s="441">
        <v>9806.5718927142843</v>
      </c>
      <c r="AA29" s="442">
        <v>6284.2298585714279</v>
      </c>
      <c r="AB29" s="442">
        <v>8488.1818571428648</v>
      </c>
      <c r="AC29" s="442">
        <v>9218.1627142857142</v>
      </c>
      <c r="AD29" s="442">
        <v>12192.626714285707</v>
      </c>
      <c r="AE29" s="442">
        <v>9517.1066314285727</v>
      </c>
      <c r="AF29" s="442">
        <v>14603.495485714286</v>
      </c>
      <c r="AG29" s="442">
        <v>14951.716237142882</v>
      </c>
      <c r="AH29" s="442">
        <v>11647.476551942214</v>
      </c>
      <c r="AI29" s="442">
        <v>15778.487642857135</v>
      </c>
      <c r="AJ29" s="442">
        <v>10339.123500000002</v>
      </c>
      <c r="AK29" s="443">
        <v>8367.565857142863</v>
      </c>
      <c r="AL29" s="441">
        <v>7267.4109934264397</v>
      </c>
      <c r="AM29" s="442">
        <v>10318.627395798798</v>
      </c>
      <c r="AN29" s="442">
        <v>10804.338785539649</v>
      </c>
      <c r="AO29" s="442">
        <v>11617.671820939167</v>
      </c>
      <c r="AP29" s="442">
        <v>12459.228633421282</v>
      </c>
      <c r="AQ29" s="442">
        <v>10529.568357974691</v>
      </c>
      <c r="AR29" s="442">
        <v>10993.584884706082</v>
      </c>
      <c r="AS29" s="442">
        <v>11855.265088382272</v>
      </c>
      <c r="AT29" s="442">
        <v>10527.440103002518</v>
      </c>
      <c r="AU29" s="442">
        <v>10578.789430898571</v>
      </c>
      <c r="AV29" s="442">
        <v>9695.5339940946833</v>
      </c>
      <c r="AW29" s="443">
        <v>10397.274462803955</v>
      </c>
      <c r="AX29" s="441">
        <v>8498.7493245637852</v>
      </c>
      <c r="AY29" s="442">
        <v>7330.577522608698</v>
      </c>
      <c r="AZ29" s="442">
        <v>10315.372043434789</v>
      </c>
      <c r="BA29" s="442">
        <v>8738.7638180144968</v>
      </c>
      <c r="BB29" s="442">
        <v>11396.723104347833</v>
      </c>
      <c r="BC29" s="442">
        <v>11536.839614637687</v>
      </c>
      <c r="BD29" s="442">
        <v>12526.030045072475</v>
      </c>
      <c r="BE29" s="442">
        <v>13456.805717826004</v>
      </c>
      <c r="BF29" s="442">
        <v>12575.015285376798</v>
      </c>
      <c r="BG29" s="442">
        <v>12488.21902710145</v>
      </c>
      <c r="BH29" s="442">
        <v>10348.961173188412</v>
      </c>
      <c r="BI29" s="443">
        <v>9515.8346249275382</v>
      </c>
      <c r="BJ29" s="441">
        <v>8921.01</v>
      </c>
      <c r="BK29" s="442">
        <v>11730.23</v>
      </c>
      <c r="BL29" s="442">
        <v>12413.599999999999</v>
      </c>
      <c r="BM29" s="442">
        <v>8487.6099999999988</v>
      </c>
      <c r="BN29" s="442">
        <v>9528.7000000000007</v>
      </c>
      <c r="BO29" s="442">
        <v>10561.58</v>
      </c>
      <c r="BP29" s="442">
        <v>17906.12</v>
      </c>
      <c r="BQ29" s="442">
        <v>12837.14</v>
      </c>
      <c r="BR29" s="442">
        <v>9807.3280000000013</v>
      </c>
      <c r="BS29" s="442">
        <v>12637.569</v>
      </c>
      <c r="BT29" s="442">
        <v>15344.53</v>
      </c>
      <c r="BU29" s="443">
        <v>13277.001999999999</v>
      </c>
      <c r="BV29" s="441">
        <v>12480.174000000001</v>
      </c>
      <c r="BW29" s="442">
        <v>11649.911</v>
      </c>
      <c r="BX29" s="442">
        <v>12436.172999999999</v>
      </c>
      <c r="BY29" s="442">
        <v>15125.358999999999</v>
      </c>
      <c r="BZ29" s="442">
        <v>11882.205</v>
      </c>
      <c r="CA29" s="442">
        <v>11879.657999999999</v>
      </c>
      <c r="CB29" s="442">
        <v>14122.050999999999</v>
      </c>
      <c r="CC29" s="442">
        <v>13400.471</v>
      </c>
      <c r="CD29" s="442">
        <v>15579.098</v>
      </c>
      <c r="CE29" s="442">
        <v>17458.991999999998</v>
      </c>
      <c r="CF29" s="442">
        <v>16468.938999999998</v>
      </c>
      <c r="CG29" s="442">
        <v>12702.932999999999</v>
      </c>
      <c r="CH29" s="510">
        <f t="shared" si="12"/>
        <v>-4.3237848423913761E-2</v>
      </c>
      <c r="CI29" s="96"/>
      <c r="CJ29" s="45"/>
    </row>
    <row r="30" spans="1:92">
      <c r="A30" s="70" t="s">
        <v>59</v>
      </c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35"/>
      <c r="S30" s="335"/>
      <c r="T30" s="335"/>
      <c r="U30" s="335"/>
      <c r="V30" s="335"/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  <c r="AL30" s="335"/>
      <c r="AM30" s="335"/>
      <c r="AN30" s="335"/>
      <c r="AO30" s="335"/>
      <c r="AP30" s="335"/>
      <c r="AQ30" s="335"/>
      <c r="AR30" s="335"/>
      <c r="AS30" s="335"/>
      <c r="AT30" s="335"/>
      <c r="AU30" s="335"/>
      <c r="AV30" s="335"/>
      <c r="AW30" s="335"/>
      <c r="AX30" s="335"/>
      <c r="AY30" s="335"/>
      <c r="AZ30" s="335"/>
      <c r="BA30" s="335"/>
      <c r="BB30" s="335"/>
      <c r="BC30" s="335"/>
      <c r="BD30" s="335"/>
      <c r="BE30" s="337"/>
      <c r="BF30" s="337"/>
      <c r="BG30" s="337"/>
      <c r="BH30" s="337"/>
      <c r="BI30" s="337"/>
      <c r="BJ30" s="337"/>
      <c r="BK30" s="337"/>
      <c r="BL30" s="337"/>
      <c r="BM30" s="337"/>
      <c r="BN30" s="337"/>
      <c r="BO30" s="334"/>
      <c r="BP30" s="334"/>
      <c r="BQ30" s="334"/>
      <c r="BR30" s="334"/>
      <c r="BS30" s="334"/>
      <c r="BT30" s="334"/>
      <c r="BU30" s="334"/>
      <c r="BV30" s="334"/>
      <c r="BW30" s="334"/>
      <c r="BX30" s="334"/>
      <c r="BY30" s="334"/>
      <c r="BZ30" s="334"/>
      <c r="CA30" s="334"/>
      <c r="CB30" s="334"/>
      <c r="CC30" s="334"/>
      <c r="CD30" s="334"/>
      <c r="CE30" s="334"/>
      <c r="CF30" s="334"/>
      <c r="CG30" s="334"/>
      <c r="CJ30" s="45"/>
    </row>
    <row r="31" spans="1:92">
      <c r="A31" s="70" t="s">
        <v>60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  <c r="V31" s="335"/>
      <c r="W31" s="335"/>
      <c r="X31" s="335"/>
      <c r="Y31" s="335"/>
      <c r="Z31" s="335"/>
      <c r="AA31" s="335"/>
      <c r="AB31" s="335"/>
      <c r="AC31" s="335"/>
      <c r="AD31" s="335"/>
      <c r="AE31" s="335"/>
      <c r="AF31" s="335"/>
      <c r="AG31" s="335"/>
      <c r="AH31" s="335"/>
      <c r="AI31" s="335"/>
      <c r="AJ31" s="335"/>
      <c r="AK31" s="335"/>
      <c r="AL31" s="335"/>
      <c r="AM31" s="335"/>
      <c r="AN31" s="335"/>
      <c r="AO31" s="335"/>
      <c r="AP31" s="335"/>
      <c r="AQ31" s="335"/>
      <c r="AR31" s="335"/>
      <c r="AS31" s="335"/>
      <c r="AT31" s="335"/>
      <c r="AU31" s="335"/>
      <c r="AV31" s="335"/>
      <c r="AW31" s="335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334"/>
      <c r="BP31" s="334"/>
      <c r="BQ31" s="334"/>
      <c r="BR31" s="334"/>
      <c r="BS31" s="334"/>
      <c r="BT31" s="334"/>
      <c r="BU31" s="334"/>
      <c r="BV31" s="334"/>
      <c r="BW31" s="334"/>
      <c r="BX31" s="334"/>
      <c r="BY31" s="334"/>
      <c r="BZ31" s="334"/>
      <c r="CA31" s="334"/>
      <c r="CB31" s="334"/>
      <c r="CC31" s="334"/>
      <c r="CD31" s="334"/>
      <c r="CE31" s="334"/>
      <c r="CF31" s="334"/>
      <c r="CG31" s="334"/>
      <c r="CI31" s="96"/>
      <c r="CJ31" s="45"/>
      <c r="CK31" s="25"/>
    </row>
    <row r="32" spans="1:92">
      <c r="A32" s="70" t="s">
        <v>61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5"/>
      <c r="U32" s="335"/>
      <c r="V32" s="335"/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  <c r="AL32" s="335"/>
      <c r="AM32" s="335"/>
      <c r="AN32" s="335"/>
      <c r="AO32" s="335"/>
      <c r="AP32" s="335"/>
      <c r="AQ32" s="335"/>
      <c r="AR32" s="335"/>
      <c r="AS32" s="335"/>
      <c r="AT32" s="335"/>
      <c r="AU32" s="335"/>
      <c r="AV32" s="335"/>
      <c r="AW32" s="335"/>
      <c r="BL32"/>
      <c r="BQ32" s="334"/>
      <c r="BR32" s="334"/>
      <c r="BS32" s="334"/>
      <c r="BT32" s="334"/>
      <c r="BU32" s="334"/>
      <c r="BV32" s="334"/>
      <c r="BW32" s="334"/>
      <c r="BX32" s="334"/>
      <c r="BY32" s="334"/>
      <c r="BZ32" s="334"/>
      <c r="CA32" s="334"/>
      <c r="CB32" s="334"/>
      <c r="CC32" s="334"/>
      <c r="CD32" s="334"/>
      <c r="CE32" s="334"/>
      <c r="CF32" s="334"/>
      <c r="CG32" s="334"/>
      <c r="CI32" s="96"/>
      <c r="CJ32" s="45"/>
      <c r="CK32" s="25"/>
    </row>
    <row r="33" spans="1:88">
      <c r="A33" s="335"/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5"/>
      <c r="M33" s="335"/>
      <c r="AL33" s="335"/>
      <c r="AM33" s="335"/>
      <c r="AN33" s="335"/>
      <c r="AO33" s="335"/>
      <c r="AP33" s="335"/>
      <c r="AQ33" s="335"/>
      <c r="AR33" s="335"/>
      <c r="AS33" s="335"/>
      <c r="AT33" s="335"/>
      <c r="AU33" s="335"/>
      <c r="AV33" s="335"/>
      <c r="AW33" s="335"/>
      <c r="BL33"/>
      <c r="BN33"/>
      <c r="BO33"/>
      <c r="BP33"/>
      <c r="CI33" s="334"/>
      <c r="CJ33" s="45"/>
    </row>
    <row r="34" spans="1:88">
      <c r="B34" s="335"/>
      <c r="C34" s="335"/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AL34" s="335"/>
      <c r="AM34" s="335"/>
      <c r="AN34" s="335"/>
      <c r="AO34" s="335"/>
      <c r="AP34" s="335"/>
      <c r="AQ34" s="335"/>
      <c r="AR34" s="335"/>
      <c r="AS34" s="335"/>
      <c r="AT34" s="335"/>
      <c r="AU34" s="335"/>
      <c r="AV34" s="335"/>
      <c r="AW34" s="335"/>
      <c r="BL34"/>
      <c r="BN34"/>
      <c r="BO34"/>
      <c r="BP34"/>
      <c r="CI34" s="334"/>
      <c r="CJ34" s="45"/>
    </row>
    <row r="35" spans="1:88">
      <c r="B35" s="335"/>
      <c r="C35" s="335"/>
      <c r="D35" s="335"/>
      <c r="E35" s="335"/>
      <c r="F35" s="335"/>
      <c r="G35" s="335"/>
      <c r="H35" s="335"/>
      <c r="I35" s="335"/>
      <c r="J35" s="335"/>
      <c r="K35" s="335"/>
      <c r="L35" s="335"/>
      <c r="M35" s="335"/>
      <c r="AL35" s="335"/>
      <c r="AM35" s="335"/>
      <c r="AN35" s="335"/>
      <c r="AO35" s="335"/>
      <c r="AP35" s="335"/>
      <c r="AQ35" s="335"/>
      <c r="AR35" s="335"/>
      <c r="AS35" s="335"/>
      <c r="AT35" s="335"/>
      <c r="AU35" s="335"/>
      <c r="AV35" s="335"/>
      <c r="AW35" s="335"/>
      <c r="BL35"/>
      <c r="BN35"/>
      <c r="BO35"/>
      <c r="BP35"/>
      <c r="CA35" s="538"/>
      <c r="CI35" s="334"/>
    </row>
    <row r="36" spans="1:88">
      <c r="AL36" s="335"/>
      <c r="AM36" s="335"/>
      <c r="AN36" s="335"/>
      <c r="AO36" s="335"/>
      <c r="AP36" s="335"/>
      <c r="AQ36" s="335"/>
      <c r="AR36" s="335"/>
      <c r="AS36" s="335"/>
      <c r="AT36" s="335"/>
      <c r="AU36" s="335"/>
      <c r="AV36" s="335"/>
      <c r="AW36" s="335"/>
      <c r="BL36"/>
      <c r="BN36"/>
      <c r="BO36"/>
      <c r="BP36"/>
      <c r="BZ36" s="594"/>
      <c r="CA36" s="538"/>
    </row>
    <row r="37" spans="1:88">
      <c r="BL37"/>
      <c r="BN37"/>
      <c r="BO37"/>
      <c r="BP37"/>
      <c r="BZ37" s="594"/>
      <c r="CA37" s="538"/>
    </row>
    <row r="38" spans="1:88">
      <c r="BL38"/>
      <c r="BN38"/>
      <c r="BO38"/>
      <c r="BP38"/>
    </row>
    <row r="39" spans="1:88">
      <c r="BL39"/>
      <c r="BN39"/>
      <c r="BO39"/>
      <c r="BP39"/>
    </row>
    <row r="40" spans="1:88">
      <c r="BL40"/>
      <c r="BN40"/>
      <c r="BO40"/>
      <c r="BP40"/>
    </row>
    <row r="41" spans="1:88">
      <c r="BL41"/>
      <c r="BN41"/>
      <c r="BO41"/>
      <c r="BP41"/>
    </row>
    <row r="42" spans="1:88">
      <c r="BL42"/>
      <c r="BN42"/>
      <c r="BO42"/>
      <c r="BP42"/>
    </row>
    <row r="43" spans="1:88">
      <c r="BL43"/>
      <c r="BN43"/>
      <c r="BO43"/>
      <c r="BP43"/>
    </row>
    <row r="44" spans="1:88">
      <c r="BL44"/>
      <c r="BN44"/>
      <c r="BO44"/>
      <c r="BP44"/>
    </row>
    <row r="45" spans="1:88">
      <c r="BL45"/>
      <c r="BN45"/>
      <c r="BO45"/>
      <c r="BP45"/>
    </row>
    <row r="46" spans="1:88">
      <c r="BL46"/>
      <c r="BN46"/>
      <c r="BO46"/>
      <c r="BP46"/>
    </row>
    <row r="47" spans="1:88">
      <c r="BL47"/>
      <c r="BN47"/>
      <c r="BO47"/>
      <c r="BP47"/>
    </row>
    <row r="48" spans="1:88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ref="BN33:BP47">
    <sortCondition descending="1" ref="BP32"/>
  </sortState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J29"/>
  <sheetViews>
    <sheetView showGridLines="0" zoomScale="90" zoomScaleNormal="90" workbookViewId="0">
      <pane xSplit="1" ySplit="7" topLeftCell="BO11" activePane="bottomRight" state="frozen"/>
      <selection pane="topRight"/>
      <selection pane="bottomLeft"/>
      <selection pane="bottomRight" activeCell="A4" sqref="A4"/>
    </sheetView>
  </sheetViews>
  <sheetFormatPr baseColWidth="10" defaultColWidth="11.42578125" defaultRowHeight="15"/>
  <cols>
    <col min="1" max="1" width="16.7109375" style="45" customWidth="1"/>
    <col min="2" max="6" width="10.42578125" style="45" customWidth="1"/>
    <col min="7" max="24" width="10.28515625" style="45" customWidth="1"/>
    <col min="25" max="25" width="10.85546875" style="45" customWidth="1"/>
    <col min="26" max="28" width="10.28515625" style="45" customWidth="1"/>
    <col min="29" max="29" width="8.7109375" style="45" customWidth="1"/>
    <col min="30" max="85" width="9.85546875" style="45" customWidth="1"/>
    <col min="86" max="86" width="12.5703125" style="45" customWidth="1"/>
    <col min="87" max="87" width="14" customWidth="1"/>
  </cols>
  <sheetData>
    <row r="1" spans="1:88">
      <c r="A1" s="74" t="s">
        <v>30</v>
      </c>
    </row>
    <row r="2" spans="1:88">
      <c r="A2" s="74"/>
    </row>
    <row r="3" spans="1:88">
      <c r="A3" s="75" t="s">
        <v>103</v>
      </c>
    </row>
    <row r="4" spans="1:88">
      <c r="A4" s="48" t="s">
        <v>104</v>
      </c>
    </row>
    <row r="5" spans="1:88">
      <c r="A5" s="130" t="s">
        <v>64</v>
      </c>
    </row>
    <row r="6" spans="1:88">
      <c r="A6" s="660" t="s">
        <v>105</v>
      </c>
      <c r="B6" s="637">
        <v>2019</v>
      </c>
      <c r="C6" s="638"/>
      <c r="D6" s="638"/>
      <c r="E6" s="638"/>
      <c r="F6" s="638"/>
      <c r="G6" s="638"/>
      <c r="H6" s="638"/>
      <c r="I6" s="638"/>
      <c r="J6" s="638"/>
      <c r="K6" s="638"/>
      <c r="L6" s="638"/>
      <c r="M6" s="639"/>
      <c r="N6" s="637">
        <v>2020</v>
      </c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9"/>
      <c r="Z6" s="637">
        <v>2021</v>
      </c>
      <c r="AA6" s="638"/>
      <c r="AB6" s="638"/>
      <c r="AC6" s="638"/>
      <c r="AD6" s="638"/>
      <c r="AE6" s="638"/>
      <c r="AF6" s="638"/>
      <c r="AG6" s="638"/>
      <c r="AH6" s="638"/>
      <c r="AI6" s="638"/>
      <c r="AJ6" s="638"/>
      <c r="AK6" s="638"/>
      <c r="AL6" s="637">
        <v>2022</v>
      </c>
      <c r="AM6" s="638"/>
      <c r="AN6" s="638"/>
      <c r="AO6" s="638"/>
      <c r="AP6" s="638"/>
      <c r="AQ6" s="638"/>
      <c r="AR6" s="638"/>
      <c r="AS6" s="638"/>
      <c r="AT6" s="638"/>
      <c r="AU6" s="638"/>
      <c r="AV6" s="638"/>
      <c r="AW6" s="638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9"/>
      <c r="BJ6" s="637">
        <v>2024</v>
      </c>
      <c r="BK6" s="638"/>
      <c r="BL6" s="638"/>
      <c r="BM6" s="638"/>
      <c r="BN6" s="638"/>
      <c r="BO6" s="638"/>
      <c r="BP6" s="638"/>
      <c r="BQ6" s="638"/>
      <c r="BR6" s="638"/>
      <c r="BS6" s="638"/>
      <c r="BT6" s="638"/>
      <c r="BU6" s="639"/>
      <c r="BV6" s="637">
        <v>2025</v>
      </c>
      <c r="BW6" s="638"/>
      <c r="BX6" s="638"/>
      <c r="BY6" s="638"/>
      <c r="BZ6" s="638"/>
      <c r="CA6" s="638"/>
      <c r="CB6" s="638"/>
      <c r="CC6" s="638"/>
      <c r="CD6" s="638"/>
      <c r="CE6" s="638"/>
      <c r="CF6" s="638"/>
      <c r="CG6" s="638"/>
      <c r="CH6" s="639"/>
    </row>
    <row r="7" spans="1:88" ht="25.5">
      <c r="A7" s="661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78" t="s">
        <v>46</v>
      </c>
      <c r="Z7" s="78" t="s">
        <v>35</v>
      </c>
      <c r="AA7" s="78" t="s">
        <v>36</v>
      </c>
      <c r="AB7" s="78" t="s">
        <v>37</v>
      </c>
      <c r="AC7" s="78" t="s">
        <v>38</v>
      </c>
      <c r="AD7" s="182" t="s">
        <v>39</v>
      </c>
      <c r="AE7" s="78" t="s">
        <v>40</v>
      </c>
      <c r="AF7" s="78" t="s">
        <v>41</v>
      </c>
      <c r="AG7" s="78" t="s">
        <v>42</v>
      </c>
      <c r="AH7" s="78" t="s">
        <v>47</v>
      </c>
      <c r="AI7" s="78" t="s">
        <v>44</v>
      </c>
      <c r="AJ7" s="78" t="s">
        <v>45</v>
      </c>
      <c r="AK7" s="78" t="s">
        <v>46</v>
      </c>
      <c r="AL7" s="78" t="s">
        <v>35</v>
      </c>
      <c r="AM7" s="78" t="s">
        <v>36</v>
      </c>
      <c r="AN7" s="78" t="s">
        <v>37</v>
      </c>
      <c r="AO7" s="78" t="s">
        <v>38</v>
      </c>
      <c r="AP7" s="182" t="s">
        <v>39</v>
      </c>
      <c r="AQ7" s="78" t="s">
        <v>40</v>
      </c>
      <c r="AR7" s="78" t="s">
        <v>41</v>
      </c>
      <c r="AS7" s="78" t="s">
        <v>42</v>
      </c>
      <c r="AT7" s="78" t="s">
        <v>47</v>
      </c>
      <c r="AU7" s="78" t="s">
        <v>44</v>
      </c>
      <c r="AV7" s="78" t="s">
        <v>45</v>
      </c>
      <c r="AW7" s="78" t="s">
        <v>46</v>
      </c>
      <c r="AX7" s="78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5'!BE7</f>
        <v>Ago</v>
      </c>
      <c r="BF7" s="41" t="str">
        <f>+'Cdr 5'!BF7</f>
        <v>Sept</v>
      </c>
      <c r="BG7" s="41" t="str">
        <f>+'Cdr 5'!BG7</f>
        <v>Oct</v>
      </c>
      <c r="BH7" s="41" t="str">
        <f>+'Cdr 5'!BH7</f>
        <v>Nov</v>
      </c>
      <c r="BI7" s="41" t="str">
        <f>+'Cdr 5'!BI7</f>
        <v>Dic</v>
      </c>
      <c r="BJ7" s="41" t="str">
        <f>+'Cdr 5'!BJ7</f>
        <v>Ene</v>
      </c>
      <c r="BK7" s="448" t="str">
        <f>+'Cdr 5'!BK7</f>
        <v>Feb</v>
      </c>
      <c r="BL7" s="448" t="s">
        <v>37</v>
      </c>
      <c r="BM7" s="448" t="s">
        <v>38</v>
      </c>
      <c r="BN7" s="448" t="str">
        <f>+'Cdr 5'!BN7</f>
        <v>May</v>
      </c>
      <c r="BO7" s="448" t="str">
        <f>+'Cdr 5'!BO7</f>
        <v>Jun</v>
      </c>
      <c r="BP7" s="448" t="str">
        <f>+'Cdr 5'!BP7</f>
        <v>Jul</v>
      </c>
      <c r="BQ7" s="448" t="str">
        <f>+'Cdr 5'!BQ7</f>
        <v>Ago</v>
      </c>
      <c r="BR7" s="448" t="str">
        <f>+'Cdr 5'!BR7</f>
        <v>Set</v>
      </c>
      <c r="BS7" s="448" t="str">
        <f>+'Cdr 5'!BS7</f>
        <v>Oct</v>
      </c>
      <c r="BT7" s="448" t="str">
        <f>+'Cdr 5'!BT7</f>
        <v>Nov</v>
      </c>
      <c r="BU7" s="41" t="str">
        <f>+'Cdr 5'!BU7</f>
        <v>Dic</v>
      </c>
      <c r="BV7" s="41" t="str">
        <f>+'Cdr 5'!BV7</f>
        <v>Ene</v>
      </c>
      <c r="BW7" s="41" t="str">
        <f>+'Cdr 5'!BW7</f>
        <v>Feb</v>
      </c>
      <c r="BX7" s="41" t="str">
        <f>+'Cdr 5'!BX7</f>
        <v>Mar</v>
      </c>
      <c r="BY7" s="41" t="str">
        <f>+'Cdr 5'!BY7</f>
        <v>Abr</v>
      </c>
      <c r="BZ7" s="553" t="str">
        <f>+'Cdr 5'!BZ7</f>
        <v>May</v>
      </c>
      <c r="CA7" s="559" t="str">
        <f>+'Cdr 5'!CA7</f>
        <v>Jun</v>
      </c>
      <c r="CB7" s="586" t="str">
        <f>+'Cdr 5'!CB7</f>
        <v>Jul</v>
      </c>
      <c r="CC7" s="586" t="str">
        <f>+'Cdr 5'!CC7</f>
        <v>Ago</v>
      </c>
      <c r="CD7" s="618" t="str">
        <f>+'Cdr 5'!CD7</f>
        <v>Set</v>
      </c>
      <c r="CE7" s="623" t="str">
        <f>+'Cdr 5'!CE7</f>
        <v>Oct</v>
      </c>
      <c r="CF7" s="631" t="str">
        <f>+'Cdr 5'!CF7</f>
        <v>Nov</v>
      </c>
      <c r="CG7" s="623" t="str">
        <f>+'Cdr 5'!CG7</f>
        <v>Dic</v>
      </c>
      <c r="CH7" s="41" t="str">
        <f>'Cdr 1 '!CH8</f>
        <v>Var. % 
Dic 25/24</v>
      </c>
    </row>
    <row r="8" spans="1:88">
      <c r="A8" s="326" t="s">
        <v>48</v>
      </c>
      <c r="B8" s="327">
        <f t="shared" ref="B8:AG8" si="0">SUM(B9:B23)</f>
        <v>14552.328520000003</v>
      </c>
      <c r="C8" s="495">
        <f t="shared" si="0"/>
        <v>20902.082359999997</v>
      </c>
      <c r="D8" s="495">
        <f t="shared" si="0"/>
        <v>18881.871419999999</v>
      </c>
      <c r="E8" s="495">
        <f t="shared" si="0"/>
        <v>10339.52534</v>
      </c>
      <c r="F8" s="495">
        <f t="shared" si="0"/>
        <v>9501.4475799999982</v>
      </c>
      <c r="G8" s="495">
        <f t="shared" si="0"/>
        <v>13311.803679999999</v>
      </c>
      <c r="H8" s="495">
        <f t="shared" si="0"/>
        <v>10940.069020000001</v>
      </c>
      <c r="I8" s="495">
        <f t="shared" si="0"/>
        <v>11480.5402333333</v>
      </c>
      <c r="J8" s="495">
        <f t="shared" si="0"/>
        <v>4780.4431599999998</v>
      </c>
      <c r="K8" s="495">
        <f t="shared" si="0"/>
        <v>11071.939199999999</v>
      </c>
      <c r="L8" s="495">
        <f t="shared" si="0"/>
        <v>11553.188319999999</v>
      </c>
      <c r="M8" s="330">
        <f t="shared" si="0"/>
        <v>9488.1547399999999</v>
      </c>
      <c r="N8" s="327">
        <f t="shared" si="0"/>
        <v>10738.910763842885</v>
      </c>
      <c r="O8" s="495">
        <f t="shared" si="0"/>
        <v>22071.925765296335</v>
      </c>
      <c r="P8" s="495">
        <f t="shared" si="0"/>
        <v>9531.4170994086235</v>
      </c>
      <c r="Q8" s="495">
        <f t="shared" si="0"/>
        <v>5067.932813589432</v>
      </c>
      <c r="R8" s="495">
        <f t="shared" si="0"/>
        <v>6187.0606261451603</v>
      </c>
      <c r="S8" s="495">
        <f t="shared" si="0"/>
        <v>9627.256795472751</v>
      </c>
      <c r="T8" s="495">
        <f t="shared" si="0"/>
        <v>9984.7464119581327</v>
      </c>
      <c r="U8" s="495">
        <f t="shared" si="0"/>
        <v>10764.77131</v>
      </c>
      <c r="V8" s="495">
        <f t="shared" si="0"/>
        <v>14203.563880000002</v>
      </c>
      <c r="W8" s="495">
        <f t="shared" si="0"/>
        <v>19610.601329999998</v>
      </c>
      <c r="X8" s="495">
        <f t="shared" si="0"/>
        <v>12544.406679608448</v>
      </c>
      <c r="Y8" s="330">
        <f t="shared" si="0"/>
        <v>16373.053995431375</v>
      </c>
      <c r="Z8" s="327">
        <f t="shared" si="0"/>
        <v>14232.788209999999</v>
      </c>
      <c r="AA8" s="495">
        <f t="shared" si="0"/>
        <v>27487.960869999995</v>
      </c>
      <c r="AB8" s="495">
        <f t="shared" si="0"/>
        <v>18928.589349999998</v>
      </c>
      <c r="AC8" s="495">
        <f t="shared" si="0"/>
        <v>9316.1786899999988</v>
      </c>
      <c r="AD8" s="495">
        <f t="shared" si="0"/>
        <v>13561.943094761902</v>
      </c>
      <c r="AE8" s="495">
        <f t="shared" si="0"/>
        <v>4710.8109999999997</v>
      </c>
      <c r="AF8" s="495">
        <f t="shared" si="0"/>
        <v>6363.2649299999994</v>
      </c>
      <c r="AG8" s="495">
        <f t="shared" si="0"/>
        <v>7398.6558300000006</v>
      </c>
      <c r="AH8" s="495">
        <f t="shared" ref="AH8:BM8" si="1">SUM(AH9:AH23)</f>
        <v>3736.58851</v>
      </c>
      <c r="AI8" s="495">
        <f t="shared" si="1"/>
        <v>9321.5408299999981</v>
      </c>
      <c r="AJ8" s="495">
        <f t="shared" si="1"/>
        <v>23213.406579979997</v>
      </c>
      <c r="AK8" s="330">
        <f t="shared" si="1"/>
        <v>16338.341998913042</v>
      </c>
      <c r="AL8" s="327">
        <f t="shared" si="1"/>
        <v>22008.874259999997</v>
      </c>
      <c r="AM8" s="495">
        <f t="shared" si="1"/>
        <v>15653.599069999997</v>
      </c>
      <c r="AN8" s="495">
        <f t="shared" si="1"/>
        <v>13250.257809999999</v>
      </c>
      <c r="AO8" s="495">
        <f t="shared" si="1"/>
        <v>10918.793895158246</v>
      </c>
      <c r="AP8" s="495">
        <f t="shared" si="1"/>
        <v>9057.5844400000005</v>
      </c>
      <c r="AQ8" s="495">
        <f t="shared" si="1"/>
        <v>9832.2648224615386</v>
      </c>
      <c r="AR8" s="495">
        <f t="shared" si="1"/>
        <v>7181.1130200000007</v>
      </c>
      <c r="AS8" s="495">
        <f t="shared" si="1"/>
        <v>8543.5502523076939</v>
      </c>
      <c r="AT8" s="495">
        <f t="shared" si="1"/>
        <v>8603.6551223076895</v>
      </c>
      <c r="AU8" s="495">
        <f t="shared" si="1"/>
        <v>20690.563589999998</v>
      </c>
      <c r="AV8" s="495">
        <f t="shared" si="1"/>
        <v>19836.045900000001</v>
      </c>
      <c r="AW8" s="330">
        <f t="shared" si="1"/>
        <v>15305.578339575597</v>
      </c>
      <c r="AX8" s="327">
        <f t="shared" si="1"/>
        <v>11658.272520000002</v>
      </c>
      <c r="AY8" s="83">
        <f t="shared" si="1"/>
        <v>25019.272590000004</v>
      </c>
      <c r="AZ8" s="83">
        <f t="shared" si="1"/>
        <v>19263.823249230772</v>
      </c>
      <c r="BA8" s="83">
        <f t="shared" si="1"/>
        <v>7866.133609999999</v>
      </c>
      <c r="BB8" s="83">
        <f t="shared" si="1"/>
        <v>4533.8753999999999</v>
      </c>
      <c r="BC8" s="83">
        <f t="shared" si="1"/>
        <v>7728.6178000000009</v>
      </c>
      <c r="BD8" s="83">
        <f t="shared" si="1"/>
        <v>13629.005659999997</v>
      </c>
      <c r="BE8" s="83">
        <f t="shared" si="1"/>
        <v>12416.033415000002</v>
      </c>
      <c r="BF8" s="83">
        <f t="shared" si="1"/>
        <v>15973.282929585001</v>
      </c>
      <c r="BG8" s="83">
        <f t="shared" si="1"/>
        <v>14153.742820000005</v>
      </c>
      <c r="BH8" s="83">
        <f t="shared" si="1"/>
        <v>15194.340577999999</v>
      </c>
      <c r="BI8" s="97">
        <f t="shared" si="1"/>
        <v>19011.723807999992</v>
      </c>
      <c r="BJ8" s="82">
        <f t="shared" si="1"/>
        <v>20313.34</v>
      </c>
      <c r="BK8" s="83">
        <f t="shared" si="1"/>
        <v>8566.99</v>
      </c>
      <c r="BL8" s="120">
        <f t="shared" si="1"/>
        <v>11317.06</v>
      </c>
      <c r="BM8" s="120">
        <f t="shared" si="1"/>
        <v>13728.220000000001</v>
      </c>
      <c r="BN8" s="83">
        <f t="shared" ref="BN8:BR8" si="2">SUM(BN9:BN23)</f>
        <v>14465.02</v>
      </c>
      <c r="BO8" s="83">
        <f t="shared" si="2"/>
        <v>14855.16</v>
      </c>
      <c r="BP8" s="83">
        <f t="shared" si="2"/>
        <v>17009.91</v>
      </c>
      <c r="BQ8" s="83">
        <f t="shared" si="2"/>
        <v>13804.890000000001</v>
      </c>
      <c r="BR8" s="83">
        <f t="shared" si="2"/>
        <v>8338.98</v>
      </c>
      <c r="BS8" s="83">
        <f t="shared" ref="BS8:BT8" si="3">SUM(BS9:BS23)</f>
        <v>20596.091000000004</v>
      </c>
      <c r="BT8" s="83">
        <f t="shared" si="3"/>
        <v>12129.278</v>
      </c>
      <c r="BU8" s="97">
        <f t="shared" ref="BU8:BV8" si="4">SUM(BU9:BU23)</f>
        <v>11548.957</v>
      </c>
      <c r="BV8" s="82">
        <f t="shared" si="4"/>
        <v>19722.165079999999</v>
      </c>
      <c r="BW8" s="83">
        <f t="shared" ref="BW8:BY8" si="5">SUM(BW9:BW23)</f>
        <v>21474.510454952673</v>
      </c>
      <c r="BX8" s="83">
        <f t="shared" ref="BX8" si="6">SUM(BX9:BX23)</f>
        <v>15254.011762200729</v>
      </c>
      <c r="BY8" s="83">
        <f t="shared" si="5"/>
        <v>7804.1603377992697</v>
      </c>
      <c r="BZ8" s="83">
        <f t="shared" ref="BZ8:CC8" si="7">SUM(BZ9:BZ23)</f>
        <v>10103.003301627487</v>
      </c>
      <c r="CA8" s="83">
        <f t="shared" ref="CA8:CB8" si="8">SUM(CA9:CA23)</f>
        <v>8848.0005299999993</v>
      </c>
      <c r="CB8" s="83">
        <f t="shared" si="8"/>
        <v>10397.433790999998</v>
      </c>
      <c r="CC8" s="83">
        <f t="shared" si="7"/>
        <v>12208.258350000002</v>
      </c>
      <c r="CD8" s="83">
        <f t="shared" ref="CD8:CG8" si="9">SUM(CD9:CD23)</f>
        <v>12550.660576000631</v>
      </c>
      <c r="CE8" s="83">
        <f t="shared" ref="CE8:CF8" si="10">SUM(CE9:CE23)</f>
        <v>12782.317859999999</v>
      </c>
      <c r="CF8" s="83">
        <f t="shared" si="10"/>
        <v>4991.6622669999997</v>
      </c>
      <c r="CG8" s="83">
        <f t="shared" si="9"/>
        <v>14245.956819999999</v>
      </c>
      <c r="CH8" s="511">
        <f>+IFERROR(CG8/BU8-1,"-")</f>
        <v>0.2335275661689622</v>
      </c>
      <c r="CI8" s="46"/>
      <c r="CJ8" s="45"/>
    </row>
    <row r="9" spans="1:88">
      <c r="A9" s="132" t="s">
        <v>106</v>
      </c>
      <c r="B9" s="328">
        <v>2211.6089999999999</v>
      </c>
      <c r="C9" s="496">
        <v>1977.625</v>
      </c>
      <c r="D9" s="496">
        <v>2049.694</v>
      </c>
      <c r="E9" s="496">
        <v>1893.162</v>
      </c>
      <c r="F9" s="496">
        <v>1293.9169999999999</v>
      </c>
      <c r="G9" s="496">
        <v>1750.0920000000001</v>
      </c>
      <c r="H9" s="496">
        <v>1501.7850000000001</v>
      </c>
      <c r="I9" s="496">
        <v>1628.12</v>
      </c>
      <c r="J9" s="496">
        <v>1712.18</v>
      </c>
      <c r="K9" s="496">
        <v>1639.252</v>
      </c>
      <c r="L9" s="496">
        <v>1156.33</v>
      </c>
      <c r="M9" s="331">
        <v>1022.0999999999999</v>
      </c>
      <c r="N9" s="328">
        <v>1523.1929438428858</v>
      </c>
      <c r="O9" s="496">
        <v>1456.7834992963303</v>
      </c>
      <c r="P9" s="496">
        <v>1809.5198494086239</v>
      </c>
      <c r="Q9" s="496">
        <v>1347.9877135894324</v>
      </c>
      <c r="R9" s="496">
        <v>880.13862614515926</v>
      </c>
      <c r="S9" s="496">
        <v>2139.9561954727528</v>
      </c>
      <c r="T9" s="496">
        <v>2141.9012619581322</v>
      </c>
      <c r="U9" s="496">
        <v>3660.2624600000008</v>
      </c>
      <c r="V9" s="496">
        <v>2188.5603800000004</v>
      </c>
      <c r="W9" s="496">
        <v>2162.9379299999996</v>
      </c>
      <c r="X9" s="496">
        <v>1935.2000244284441</v>
      </c>
      <c r="Y9" s="331">
        <v>1587.489695431376</v>
      </c>
      <c r="Z9" s="328">
        <v>1717.4156599999999</v>
      </c>
      <c r="AA9" s="496">
        <v>1967.7947700000004</v>
      </c>
      <c r="AB9" s="496">
        <v>1891.9553999999998</v>
      </c>
      <c r="AC9" s="496">
        <v>1457.2791899999997</v>
      </c>
      <c r="AD9" s="496">
        <v>2541.2245900000003</v>
      </c>
      <c r="AE9" s="496">
        <v>1049.3408000000002</v>
      </c>
      <c r="AF9" s="496">
        <v>2569.9386699999995</v>
      </c>
      <c r="AG9" s="496">
        <v>3493.6379300000003</v>
      </c>
      <c r="AH9" s="496">
        <v>2147.9791599999999</v>
      </c>
      <c r="AI9" s="496">
        <v>1890.8686300000002</v>
      </c>
      <c r="AJ9" s="496">
        <v>1666.8127099999999</v>
      </c>
      <c r="AK9" s="331">
        <v>626.17020000000002</v>
      </c>
      <c r="AL9" s="328">
        <v>1256.3657900000001</v>
      </c>
      <c r="AM9" s="496">
        <v>2189.5520700000002</v>
      </c>
      <c r="AN9" s="496">
        <v>2720.65551</v>
      </c>
      <c r="AO9" s="496">
        <v>1683.069845158245</v>
      </c>
      <c r="AP9" s="496">
        <v>1471.0943399999999</v>
      </c>
      <c r="AQ9" s="496">
        <v>1743.7440839999999</v>
      </c>
      <c r="AR9" s="496">
        <v>2210.3096999999998</v>
      </c>
      <c r="AS9" s="496">
        <v>2652.35511</v>
      </c>
      <c r="AT9" s="496">
        <v>2581.1624800000004</v>
      </c>
      <c r="AU9" s="496">
        <v>4594.5864000000001</v>
      </c>
      <c r="AV9" s="496">
        <v>3512.5446000000002</v>
      </c>
      <c r="AW9" s="331">
        <v>3638.4823395755971</v>
      </c>
      <c r="AX9" s="328">
        <v>3142.06972</v>
      </c>
      <c r="AY9" s="119">
        <v>4667.9028900000012</v>
      </c>
      <c r="AZ9" s="119">
        <v>2865.8083099999994</v>
      </c>
      <c r="BA9" s="119">
        <v>1832.1773599999999</v>
      </c>
      <c r="BB9" s="119">
        <v>2051.413</v>
      </c>
      <c r="BC9" s="119">
        <v>1628.5333000000001</v>
      </c>
      <c r="BD9" s="119">
        <v>1112.1009199999999</v>
      </c>
      <c r="BE9" s="119">
        <v>3621.6374400000004</v>
      </c>
      <c r="BF9" s="119">
        <v>3388.6482999999998</v>
      </c>
      <c r="BG9" s="119">
        <v>1800.48002</v>
      </c>
      <c r="BH9" s="119">
        <v>2327.6951399999998</v>
      </c>
      <c r="BI9" s="222">
        <v>2392.9572079999998</v>
      </c>
      <c r="BJ9" s="118">
        <v>1686.8</v>
      </c>
      <c r="BK9" s="119">
        <v>2211.37</v>
      </c>
      <c r="BL9" s="119">
        <v>2250.41</v>
      </c>
      <c r="BM9" s="119">
        <v>2210.7600000000002</v>
      </c>
      <c r="BN9" s="119">
        <v>2759.55</v>
      </c>
      <c r="BO9" s="119">
        <v>3343.09</v>
      </c>
      <c r="BP9" s="119">
        <v>3842.03</v>
      </c>
      <c r="BQ9" s="119">
        <v>2466.75</v>
      </c>
      <c r="BR9" s="119">
        <v>3115.04</v>
      </c>
      <c r="BS9" s="119">
        <v>5518.8980000000001</v>
      </c>
      <c r="BT9" s="119">
        <v>3955.64</v>
      </c>
      <c r="BU9" s="222">
        <v>2053.578</v>
      </c>
      <c r="BV9" s="118">
        <v>5951.9662300000009</v>
      </c>
      <c r="BW9" s="119">
        <v>5019.8697549526732</v>
      </c>
      <c r="BX9" s="119">
        <v>4677.5589600000003</v>
      </c>
      <c r="BY9" s="119">
        <v>4642.7869899999996</v>
      </c>
      <c r="BZ9" s="119">
        <v>6542.8967016274883</v>
      </c>
      <c r="CA9" s="119">
        <v>4943.6059299999997</v>
      </c>
      <c r="CB9" s="119">
        <v>4539.649629999999</v>
      </c>
      <c r="CC9" s="119">
        <v>4037.4580500000002</v>
      </c>
      <c r="CD9" s="119">
        <v>4886.3682260006317</v>
      </c>
      <c r="CE9" s="119">
        <v>4653.1974999999993</v>
      </c>
      <c r="CF9" s="119">
        <v>2898.3731900000002</v>
      </c>
      <c r="CG9" s="119">
        <v>1276.2524599999999</v>
      </c>
      <c r="CH9" s="506">
        <f t="shared" ref="CH9:CH23" si="11">+IFERROR(CG9/BU9-1,"-")</f>
        <v>-0.37852252994529556</v>
      </c>
      <c r="CI9" s="46"/>
      <c r="CJ9" s="45"/>
    </row>
    <row r="10" spans="1:88">
      <c r="A10" s="132" t="s">
        <v>107</v>
      </c>
      <c r="B10" s="328">
        <v>0</v>
      </c>
      <c r="C10" s="496">
        <v>0</v>
      </c>
      <c r="D10" s="496">
        <v>0</v>
      </c>
      <c r="E10" s="496">
        <v>0</v>
      </c>
      <c r="F10" s="496">
        <v>0</v>
      </c>
      <c r="G10" s="496">
        <v>0</v>
      </c>
      <c r="H10" s="496">
        <v>0</v>
      </c>
      <c r="I10" s="496">
        <v>0</v>
      </c>
      <c r="J10" s="496">
        <v>0</v>
      </c>
      <c r="K10" s="496">
        <v>0</v>
      </c>
      <c r="L10" s="496">
        <v>0</v>
      </c>
      <c r="M10" s="331">
        <v>0</v>
      </c>
      <c r="N10" s="328">
        <v>0</v>
      </c>
      <c r="O10" s="496">
        <v>18.222000000000001</v>
      </c>
      <c r="P10" s="496">
        <v>24.221</v>
      </c>
      <c r="Q10" s="496">
        <v>184.63499999999999</v>
      </c>
      <c r="R10" s="496">
        <v>81.978999999999999</v>
      </c>
      <c r="S10" s="496">
        <v>0</v>
      </c>
      <c r="T10" s="496">
        <v>162.226</v>
      </c>
      <c r="U10" s="496">
        <v>17.128499999999999</v>
      </c>
      <c r="V10" s="496">
        <v>128.42500000000001</v>
      </c>
      <c r="W10" s="496">
        <v>115.309</v>
      </c>
      <c r="X10" s="496">
        <v>0</v>
      </c>
      <c r="Y10" s="331">
        <v>78.760499999999993</v>
      </c>
      <c r="Z10" s="328">
        <v>102.3115</v>
      </c>
      <c r="AA10" s="496">
        <v>269.50700000000001</v>
      </c>
      <c r="AB10" s="496">
        <v>107.07650000000001</v>
      </c>
      <c r="AC10" s="496">
        <v>152.36649999999997</v>
      </c>
      <c r="AD10" s="496">
        <v>98.083500000000001</v>
      </c>
      <c r="AE10" s="496">
        <v>64.463999999999999</v>
      </c>
      <c r="AF10" s="496">
        <v>108.6615</v>
      </c>
      <c r="AG10" s="496">
        <v>131.47900000000001</v>
      </c>
      <c r="AH10" s="496">
        <v>22.727</v>
      </c>
      <c r="AI10" s="496">
        <v>0</v>
      </c>
      <c r="AJ10" s="496">
        <v>109.5565</v>
      </c>
      <c r="AK10" s="331">
        <v>68.539500000000004</v>
      </c>
      <c r="AL10" s="328">
        <v>301.39750000000004</v>
      </c>
      <c r="AM10" s="496">
        <v>81.824999999999989</v>
      </c>
      <c r="AN10" s="496">
        <v>79.251000000000005</v>
      </c>
      <c r="AO10" s="496">
        <v>55.692</v>
      </c>
      <c r="AP10" s="496">
        <v>0</v>
      </c>
      <c r="AQ10" s="496">
        <v>14.579499999999999</v>
      </c>
      <c r="AR10" s="496">
        <v>29.992999999999999</v>
      </c>
      <c r="AS10" s="496">
        <v>77.664999999999992</v>
      </c>
      <c r="AT10" s="496">
        <v>73.337500000000006</v>
      </c>
      <c r="AU10" s="496">
        <v>82.994500000000002</v>
      </c>
      <c r="AV10" s="496">
        <v>34.764000000000003</v>
      </c>
      <c r="AW10" s="331">
        <v>167.1765</v>
      </c>
      <c r="AX10" s="328">
        <v>190.20550000000003</v>
      </c>
      <c r="AY10" s="119">
        <v>435.14549999999997</v>
      </c>
      <c r="AZ10" s="119">
        <v>179.83049999999997</v>
      </c>
      <c r="BA10" s="119">
        <v>0</v>
      </c>
      <c r="BB10" s="119">
        <v>0</v>
      </c>
      <c r="BC10" s="119">
        <v>113.35039999999999</v>
      </c>
      <c r="BD10" s="119">
        <v>82.913499999999999</v>
      </c>
      <c r="BE10" s="119">
        <v>9.6344999999999992</v>
      </c>
      <c r="BF10" s="119">
        <v>207.642</v>
      </c>
      <c r="BG10" s="119">
        <v>63.113999999999997</v>
      </c>
      <c r="BH10" s="119">
        <v>8.6054999999999993</v>
      </c>
      <c r="BI10" s="222">
        <v>430.36649999999997</v>
      </c>
      <c r="BJ10" s="118">
        <v>646.75</v>
      </c>
      <c r="BK10" s="119">
        <v>330.35</v>
      </c>
      <c r="BL10" s="119">
        <v>225.17</v>
      </c>
      <c r="BM10" s="119">
        <v>114.04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222">
        <v>14.993</v>
      </c>
      <c r="BV10" s="118">
        <v>34.954000000000001</v>
      </c>
      <c r="BW10" s="119">
        <v>441.28160000000003</v>
      </c>
      <c r="BX10" s="119">
        <v>122.71905000000001</v>
      </c>
      <c r="BY10" s="119">
        <v>485.4135</v>
      </c>
      <c r="BZ10" s="119">
        <v>24.6435</v>
      </c>
      <c r="CA10" s="119">
        <v>236.148</v>
      </c>
      <c r="CB10" s="119">
        <v>446.56595999999996</v>
      </c>
      <c r="CC10" s="119">
        <v>130.9101</v>
      </c>
      <c r="CD10" s="119">
        <v>20.098500000000001</v>
      </c>
      <c r="CE10" s="119">
        <v>20.098500000000001</v>
      </c>
      <c r="CF10" s="119">
        <v>0</v>
      </c>
      <c r="CG10" s="119">
        <v>255.77249999999998</v>
      </c>
      <c r="CH10" s="506">
        <f t="shared" si="11"/>
        <v>16.05946108183819</v>
      </c>
      <c r="CI10" s="46"/>
      <c r="CJ10" s="45"/>
    </row>
    <row r="11" spans="1:88">
      <c r="A11" s="132" t="s">
        <v>108</v>
      </c>
      <c r="B11" s="328">
        <v>0</v>
      </c>
      <c r="C11" s="496">
        <v>0</v>
      </c>
      <c r="D11" s="496">
        <v>0</v>
      </c>
      <c r="E11" s="496">
        <v>0</v>
      </c>
      <c r="F11" s="496">
        <v>0</v>
      </c>
      <c r="G11" s="496">
        <v>0</v>
      </c>
      <c r="H11" s="496">
        <v>0</v>
      </c>
      <c r="I11" s="496">
        <v>0</v>
      </c>
      <c r="J11" s="496">
        <v>0</v>
      </c>
      <c r="K11" s="496">
        <v>0</v>
      </c>
      <c r="L11" s="496">
        <v>0</v>
      </c>
      <c r="M11" s="331">
        <v>0</v>
      </c>
      <c r="N11" s="328">
        <v>25.23</v>
      </c>
      <c r="O11" s="496">
        <v>68.744500000000002</v>
      </c>
      <c r="P11" s="496">
        <v>561.25849999999991</v>
      </c>
      <c r="Q11" s="496">
        <v>386.572</v>
      </c>
      <c r="R11" s="496">
        <v>219.30099999999999</v>
      </c>
      <c r="S11" s="496">
        <v>2.0459999999999998</v>
      </c>
      <c r="T11" s="496">
        <v>10.506</v>
      </c>
      <c r="U11" s="496">
        <v>13.488</v>
      </c>
      <c r="V11" s="496">
        <v>90.244</v>
      </c>
      <c r="W11" s="496">
        <v>22.023</v>
      </c>
      <c r="X11" s="496">
        <v>5.657</v>
      </c>
      <c r="Y11" s="331">
        <v>92.632000000000005</v>
      </c>
      <c r="Z11" s="328">
        <v>131.02349999999998</v>
      </c>
      <c r="AA11" s="496">
        <v>377.96729999999997</v>
      </c>
      <c r="AB11" s="496">
        <v>1444.6510000000001</v>
      </c>
      <c r="AC11" s="496">
        <v>233.79969999999997</v>
      </c>
      <c r="AD11" s="496">
        <v>239.58750000000001</v>
      </c>
      <c r="AE11" s="496">
        <v>110.2525</v>
      </c>
      <c r="AF11" s="496">
        <v>36.052999999999997</v>
      </c>
      <c r="AG11" s="496">
        <v>0</v>
      </c>
      <c r="AH11" s="496">
        <v>111.054</v>
      </c>
      <c r="AI11" s="496">
        <v>34.183999999999997</v>
      </c>
      <c r="AJ11" s="496">
        <v>130.3015</v>
      </c>
      <c r="AK11" s="331">
        <v>97.654699999999991</v>
      </c>
      <c r="AL11" s="328">
        <v>187.33840000000001</v>
      </c>
      <c r="AM11" s="496">
        <v>386.28269999999998</v>
      </c>
      <c r="AN11" s="496">
        <v>142.4136</v>
      </c>
      <c r="AO11" s="496">
        <v>115.327</v>
      </c>
      <c r="AP11" s="496">
        <v>103.29499999999999</v>
      </c>
      <c r="AQ11" s="496">
        <v>14.2735</v>
      </c>
      <c r="AR11" s="496">
        <v>10.73</v>
      </c>
      <c r="AS11" s="496">
        <v>482.12699999999995</v>
      </c>
      <c r="AT11" s="496">
        <v>0</v>
      </c>
      <c r="AU11" s="496">
        <v>200.51589999999999</v>
      </c>
      <c r="AV11" s="496">
        <v>31.077000000000002</v>
      </c>
      <c r="AW11" s="331">
        <v>0</v>
      </c>
      <c r="AX11" s="328">
        <v>10.842000000000001</v>
      </c>
      <c r="AY11" s="119">
        <v>0</v>
      </c>
      <c r="AZ11" s="119">
        <v>339.55250000000001</v>
      </c>
      <c r="BA11" s="119">
        <v>72.800899999999999</v>
      </c>
      <c r="BB11" s="119">
        <v>60.058499999999995</v>
      </c>
      <c r="BC11" s="119">
        <v>197.49719999999999</v>
      </c>
      <c r="BD11" s="119">
        <v>143.8903</v>
      </c>
      <c r="BE11" s="119">
        <v>40.9893</v>
      </c>
      <c r="BF11" s="119">
        <v>175.03450000000001</v>
      </c>
      <c r="BG11" s="119">
        <v>70.633600000000001</v>
      </c>
      <c r="BH11" s="119">
        <v>7.83</v>
      </c>
      <c r="BI11" s="222">
        <v>78.408000000000001</v>
      </c>
      <c r="BJ11" s="118">
        <v>19.809999999999999</v>
      </c>
      <c r="BK11" s="119">
        <v>42.98</v>
      </c>
      <c r="BL11" s="119">
        <v>30.61</v>
      </c>
      <c r="BM11" s="119">
        <v>106.98</v>
      </c>
      <c r="BN11" s="119">
        <v>59.46</v>
      </c>
      <c r="BO11" s="119">
        <v>30.03</v>
      </c>
      <c r="BP11" s="119">
        <v>2.75</v>
      </c>
      <c r="BQ11" s="119">
        <v>4.54</v>
      </c>
      <c r="BR11" s="119">
        <v>6.05</v>
      </c>
      <c r="BS11" s="119">
        <v>0</v>
      </c>
      <c r="BT11" s="119">
        <v>0</v>
      </c>
      <c r="BU11" s="222">
        <v>61.46</v>
      </c>
      <c r="BV11" s="118">
        <v>820.49580000000014</v>
      </c>
      <c r="BW11" s="119">
        <v>275.97559999999999</v>
      </c>
      <c r="BX11" s="119">
        <v>449.94659999999999</v>
      </c>
      <c r="BY11" s="119">
        <v>203.6918</v>
      </c>
      <c r="BZ11" s="119">
        <v>29.3565</v>
      </c>
      <c r="CA11" s="119">
        <v>88.010499999999993</v>
      </c>
      <c r="CB11" s="119">
        <v>979.37890000000004</v>
      </c>
      <c r="CC11" s="119">
        <v>259.3612</v>
      </c>
      <c r="CD11" s="119">
        <v>256.77249999999998</v>
      </c>
      <c r="CE11" s="119">
        <v>365.12999999999994</v>
      </c>
      <c r="CF11" s="119">
        <v>0</v>
      </c>
      <c r="CG11" s="119">
        <v>750.83540000000005</v>
      </c>
      <c r="CH11" s="506">
        <f t="shared" si="11"/>
        <v>11.216651480637815</v>
      </c>
      <c r="CI11" s="46"/>
      <c r="CJ11" s="45"/>
    </row>
    <row r="12" spans="1:88">
      <c r="A12" s="132" t="s">
        <v>109</v>
      </c>
      <c r="B12" s="328">
        <v>1252.6719999999998</v>
      </c>
      <c r="C12" s="496">
        <v>2711.0279999999998</v>
      </c>
      <c r="D12" s="496">
        <v>915.82299999999987</v>
      </c>
      <c r="E12" s="496">
        <v>1075.213</v>
      </c>
      <c r="F12" s="496">
        <v>831.0154</v>
      </c>
      <c r="G12" s="496">
        <v>373.15600000000006</v>
      </c>
      <c r="H12" s="496">
        <v>255.30200000000002</v>
      </c>
      <c r="I12" s="496">
        <v>372.39499999999992</v>
      </c>
      <c r="J12" s="496">
        <v>4.0199999999999996</v>
      </c>
      <c r="K12" s="496">
        <v>575.95400000000018</v>
      </c>
      <c r="L12" s="496">
        <v>94.920999999999992</v>
      </c>
      <c r="M12" s="331">
        <v>44.268999999999998</v>
      </c>
      <c r="N12" s="328">
        <v>985.69249999999988</v>
      </c>
      <c r="O12" s="496">
        <v>4050.9713999999999</v>
      </c>
      <c r="P12" s="496">
        <v>1208.5684999999999</v>
      </c>
      <c r="Q12" s="496">
        <v>0</v>
      </c>
      <c r="R12" s="496">
        <v>386.19400000000002</v>
      </c>
      <c r="S12" s="496">
        <v>707.77699999999993</v>
      </c>
      <c r="T12" s="496">
        <v>745.95800000000008</v>
      </c>
      <c r="U12" s="496">
        <v>205.75299999999999</v>
      </c>
      <c r="V12" s="496">
        <v>707.62699999999995</v>
      </c>
      <c r="W12" s="496">
        <v>1096.4940000000001</v>
      </c>
      <c r="X12" s="496">
        <v>652.92199999999991</v>
      </c>
      <c r="Y12" s="331">
        <v>65.481999999999999</v>
      </c>
      <c r="Z12" s="328">
        <v>0</v>
      </c>
      <c r="AA12" s="496">
        <v>4164.6211999999996</v>
      </c>
      <c r="AB12" s="496">
        <v>2356.0893000000001</v>
      </c>
      <c r="AC12" s="496">
        <v>556.25220000000013</v>
      </c>
      <c r="AD12" s="496">
        <v>643.67999999999995</v>
      </c>
      <c r="AE12" s="496">
        <v>85.039999999999992</v>
      </c>
      <c r="AF12" s="496">
        <v>0</v>
      </c>
      <c r="AG12" s="496">
        <v>0</v>
      </c>
      <c r="AH12" s="496">
        <v>0</v>
      </c>
      <c r="AI12" s="496">
        <v>0</v>
      </c>
      <c r="AJ12" s="496">
        <v>0</v>
      </c>
      <c r="AK12" s="331">
        <v>0</v>
      </c>
      <c r="AL12" s="328">
        <v>2434.0461999999998</v>
      </c>
      <c r="AM12" s="496">
        <v>1002.5166999999999</v>
      </c>
      <c r="AN12" s="496">
        <v>217.76999999999998</v>
      </c>
      <c r="AO12" s="496">
        <v>122.5</v>
      </c>
      <c r="AP12" s="496">
        <v>20</v>
      </c>
      <c r="AQ12" s="496">
        <v>0</v>
      </c>
      <c r="AR12" s="496">
        <v>1.20102</v>
      </c>
      <c r="AS12" s="496">
        <v>46</v>
      </c>
      <c r="AT12" s="496">
        <v>13</v>
      </c>
      <c r="AU12" s="496">
        <v>44.5</v>
      </c>
      <c r="AV12" s="496">
        <v>84.92</v>
      </c>
      <c r="AW12" s="331">
        <v>0</v>
      </c>
      <c r="AX12" s="328">
        <v>0</v>
      </c>
      <c r="AY12" s="119">
        <v>2991.3660000000004</v>
      </c>
      <c r="AZ12" s="119">
        <v>2006.5346</v>
      </c>
      <c r="BA12" s="119">
        <v>381.26459999999997</v>
      </c>
      <c r="BB12" s="119">
        <v>498.6391999999999</v>
      </c>
      <c r="BC12" s="119">
        <v>720.10120000000018</v>
      </c>
      <c r="BD12" s="119">
        <v>1895.2722000000001</v>
      </c>
      <c r="BE12" s="119">
        <v>941.07159999999976</v>
      </c>
      <c r="BF12" s="119">
        <v>297.62479999999999</v>
      </c>
      <c r="BG12" s="119">
        <v>149.7936</v>
      </c>
      <c r="BH12" s="119">
        <v>0</v>
      </c>
      <c r="BI12" s="222">
        <v>388.03100000000001</v>
      </c>
      <c r="BJ12" s="118">
        <v>549.03</v>
      </c>
      <c r="BK12" s="119">
        <v>42.68</v>
      </c>
      <c r="BL12" s="119">
        <v>0</v>
      </c>
      <c r="BM12" s="119">
        <v>3.5</v>
      </c>
      <c r="BN12" s="119">
        <v>0</v>
      </c>
      <c r="BO12" s="119">
        <v>19.170000000000002</v>
      </c>
      <c r="BP12" s="119">
        <v>160.29</v>
      </c>
      <c r="BQ12" s="119">
        <v>105.85</v>
      </c>
      <c r="BR12" s="119">
        <v>119.47</v>
      </c>
      <c r="BS12" s="119">
        <v>0</v>
      </c>
      <c r="BT12" s="119">
        <v>0</v>
      </c>
      <c r="BU12" s="222">
        <v>0</v>
      </c>
      <c r="BV12" s="118">
        <v>0</v>
      </c>
      <c r="BW12" s="119">
        <v>602.28550000000007</v>
      </c>
      <c r="BX12" s="119">
        <v>699.14049999999997</v>
      </c>
      <c r="BY12" s="119">
        <v>0</v>
      </c>
      <c r="BZ12" s="119">
        <v>175.54240000000001</v>
      </c>
      <c r="CA12" s="119">
        <v>0</v>
      </c>
      <c r="CB12" s="119">
        <v>0</v>
      </c>
      <c r="CC12" s="119">
        <v>43.8095</v>
      </c>
      <c r="CD12" s="119">
        <v>0</v>
      </c>
      <c r="CE12" s="119">
        <v>1.2946599999999999</v>
      </c>
      <c r="CF12" s="119">
        <v>699.97669999999994</v>
      </c>
      <c r="CG12" s="119">
        <v>311.089</v>
      </c>
      <c r="CH12" s="506" t="str">
        <f t="shared" si="11"/>
        <v>-</v>
      </c>
      <c r="CI12" s="46"/>
      <c r="CJ12" s="45"/>
    </row>
    <row r="13" spans="1:88">
      <c r="A13" s="132" t="s">
        <v>110</v>
      </c>
      <c r="B13" s="328">
        <v>7041.0876000000007</v>
      </c>
      <c r="C13" s="496">
        <v>11053.286199999999</v>
      </c>
      <c r="D13" s="496">
        <v>10117.068799999999</v>
      </c>
      <c r="E13" s="496">
        <v>4840.5470999999998</v>
      </c>
      <c r="F13" s="496">
        <v>3293.8230999999996</v>
      </c>
      <c r="G13" s="496">
        <v>5667.6774999999998</v>
      </c>
      <c r="H13" s="496">
        <v>6375.5344999999998</v>
      </c>
      <c r="I13" s="496">
        <v>6912.5571</v>
      </c>
      <c r="J13" s="496">
        <v>2186.3696</v>
      </c>
      <c r="K13" s="496">
        <v>5053.9440999999997</v>
      </c>
      <c r="L13" s="496">
        <v>5810.3910000000005</v>
      </c>
      <c r="M13" s="331">
        <v>4715.3268999999982</v>
      </c>
      <c r="N13" s="328">
        <v>3009.9140000000007</v>
      </c>
      <c r="O13" s="496">
        <v>9021.0163000000011</v>
      </c>
      <c r="P13" s="496">
        <v>2403.4915000000001</v>
      </c>
      <c r="Q13" s="496">
        <v>1783.8517000000002</v>
      </c>
      <c r="R13" s="496">
        <v>3781.5445</v>
      </c>
      <c r="S13" s="496">
        <v>5844.491500000001</v>
      </c>
      <c r="T13" s="496">
        <v>5005.4655000000002</v>
      </c>
      <c r="U13" s="496">
        <v>4999.4773999999998</v>
      </c>
      <c r="V13" s="496">
        <v>7950.525450000001</v>
      </c>
      <c r="W13" s="496">
        <v>11160.785799999992</v>
      </c>
      <c r="X13" s="496">
        <v>6991.9609000000037</v>
      </c>
      <c r="Y13" s="331">
        <v>7359.3887000000004</v>
      </c>
      <c r="Z13" s="328">
        <v>5563.3726000000015</v>
      </c>
      <c r="AA13" s="496">
        <v>11732.264999999998</v>
      </c>
      <c r="AB13" s="496">
        <v>5144.7333999999992</v>
      </c>
      <c r="AC13" s="496">
        <v>2411.3946999999998</v>
      </c>
      <c r="AD13" s="496">
        <v>5548.2153047619031</v>
      </c>
      <c r="AE13" s="496">
        <v>600.98299999999995</v>
      </c>
      <c r="AF13" s="496">
        <v>1807.9560000000004</v>
      </c>
      <c r="AG13" s="496">
        <v>2669.0543000000002</v>
      </c>
      <c r="AH13" s="496">
        <v>888.81740000000013</v>
      </c>
      <c r="AI13" s="496">
        <v>5632.0857999999989</v>
      </c>
      <c r="AJ13" s="496">
        <v>15975.0116</v>
      </c>
      <c r="AK13" s="331">
        <v>9057.6132739130444</v>
      </c>
      <c r="AL13" s="328">
        <v>4675.1953999999987</v>
      </c>
      <c r="AM13" s="496">
        <v>2976.7905999999994</v>
      </c>
      <c r="AN13" s="496">
        <v>3471.8511000000003</v>
      </c>
      <c r="AO13" s="496">
        <v>2587.8866500000004</v>
      </c>
      <c r="AP13" s="496">
        <v>2288.0366000000004</v>
      </c>
      <c r="AQ13" s="496">
        <v>4580.9988000000003</v>
      </c>
      <c r="AR13" s="496">
        <v>4041.9087000000004</v>
      </c>
      <c r="AS13" s="496">
        <v>4484.7352000000001</v>
      </c>
      <c r="AT13" s="496">
        <v>5516.5626000000002</v>
      </c>
      <c r="AU13" s="496">
        <v>6611.2482900000005</v>
      </c>
      <c r="AV13" s="496">
        <v>8888</v>
      </c>
      <c r="AW13" s="331">
        <v>5986.3014000000003</v>
      </c>
      <c r="AX13" s="328">
        <v>1416.3046999999999</v>
      </c>
      <c r="AY13" s="119">
        <v>6178.4007999999985</v>
      </c>
      <c r="AZ13" s="119">
        <v>5368.3855199999989</v>
      </c>
      <c r="BA13" s="119">
        <v>1174.7342499999995</v>
      </c>
      <c r="BB13" s="119">
        <v>535.77749999999992</v>
      </c>
      <c r="BC13" s="119">
        <v>1039.2777000000001</v>
      </c>
      <c r="BD13" s="119">
        <v>4040.8666400000006</v>
      </c>
      <c r="BE13" s="119">
        <v>4971.2430999999997</v>
      </c>
      <c r="BF13" s="119">
        <v>4371.8510000000006</v>
      </c>
      <c r="BG13" s="119">
        <v>8720.7381999999998</v>
      </c>
      <c r="BH13" s="119">
        <v>7692.7446379999974</v>
      </c>
      <c r="BI13" s="222">
        <v>7284.2641000000012</v>
      </c>
      <c r="BJ13" s="118">
        <v>8413.9599999999991</v>
      </c>
      <c r="BK13" s="119">
        <v>2892.45</v>
      </c>
      <c r="BL13" s="119">
        <v>5515.45</v>
      </c>
      <c r="BM13" s="119">
        <v>4752.25</v>
      </c>
      <c r="BN13" s="119">
        <v>5615.66</v>
      </c>
      <c r="BO13" s="119">
        <v>8201.06</v>
      </c>
      <c r="BP13" s="119">
        <v>4309.51</v>
      </c>
      <c r="BQ13" s="119">
        <v>1680.72</v>
      </c>
      <c r="BR13" s="119">
        <v>4104.55</v>
      </c>
      <c r="BS13" s="119">
        <v>13858.537</v>
      </c>
      <c r="BT13" s="119">
        <v>7503.35</v>
      </c>
      <c r="BU13" s="222">
        <v>4101.6270000000004</v>
      </c>
      <c r="BV13" s="118">
        <v>3076.9681999999998</v>
      </c>
      <c r="BW13" s="119">
        <v>1827.5774000000004</v>
      </c>
      <c r="BX13" s="119">
        <v>1388.8034</v>
      </c>
      <c r="BY13" s="119">
        <v>588.09349999999995</v>
      </c>
      <c r="BZ13" s="119">
        <v>1475.8577</v>
      </c>
      <c r="CA13" s="119">
        <v>974.67049999999995</v>
      </c>
      <c r="CB13" s="119">
        <v>2186.6680000000001</v>
      </c>
      <c r="CC13" s="119">
        <v>1073.3499999999999</v>
      </c>
      <c r="CD13" s="119">
        <v>1051.3205</v>
      </c>
      <c r="CE13" s="119">
        <v>1321.3651</v>
      </c>
      <c r="CF13" s="119">
        <v>1260.3998769999998</v>
      </c>
      <c r="CG13" s="119">
        <v>5245.3222599999999</v>
      </c>
      <c r="CH13" s="506">
        <f t="shared" si="11"/>
        <v>0.27883941177488825</v>
      </c>
      <c r="CI13" s="46"/>
      <c r="CJ13" s="45"/>
    </row>
    <row r="14" spans="1:88">
      <c r="A14" s="132" t="s">
        <v>111</v>
      </c>
      <c r="B14" s="328">
        <v>0</v>
      </c>
      <c r="C14" s="496">
        <v>0</v>
      </c>
      <c r="D14" s="496">
        <v>0</v>
      </c>
      <c r="E14" s="496">
        <v>0</v>
      </c>
      <c r="F14" s="496">
        <v>0</v>
      </c>
      <c r="G14" s="496">
        <v>0</v>
      </c>
      <c r="H14" s="496">
        <v>0</v>
      </c>
      <c r="I14" s="496">
        <v>0</v>
      </c>
      <c r="J14" s="496">
        <v>0</v>
      </c>
      <c r="K14" s="496">
        <v>0</v>
      </c>
      <c r="L14" s="496">
        <v>0</v>
      </c>
      <c r="M14" s="331">
        <v>0</v>
      </c>
      <c r="N14" s="328">
        <v>0</v>
      </c>
      <c r="O14" s="496">
        <v>0</v>
      </c>
      <c r="P14" s="496">
        <v>22.827999999999999</v>
      </c>
      <c r="Q14" s="496">
        <v>0</v>
      </c>
      <c r="R14" s="496">
        <v>56.464999999999996</v>
      </c>
      <c r="S14" s="496">
        <v>0</v>
      </c>
      <c r="T14" s="496">
        <v>27.527000000000001</v>
      </c>
      <c r="U14" s="496">
        <v>174.13524999999998</v>
      </c>
      <c r="V14" s="496">
        <v>167.36664999999999</v>
      </c>
      <c r="W14" s="496">
        <v>0</v>
      </c>
      <c r="X14" s="496">
        <v>0</v>
      </c>
      <c r="Y14" s="331">
        <v>0</v>
      </c>
      <c r="Z14" s="328">
        <v>0</v>
      </c>
      <c r="AA14" s="496">
        <v>11.4924</v>
      </c>
      <c r="AB14" s="496">
        <v>0</v>
      </c>
      <c r="AC14" s="496">
        <v>17.338999999999999</v>
      </c>
      <c r="AD14" s="496">
        <v>26.175999999999998</v>
      </c>
      <c r="AE14" s="496">
        <v>2.72</v>
      </c>
      <c r="AF14" s="496">
        <v>0.94099999999999995</v>
      </c>
      <c r="AG14" s="496">
        <v>0</v>
      </c>
      <c r="AH14" s="496">
        <v>0</v>
      </c>
      <c r="AI14" s="496">
        <v>0</v>
      </c>
      <c r="AJ14" s="496">
        <v>2.5779999999999998</v>
      </c>
      <c r="AK14" s="331">
        <v>0</v>
      </c>
      <c r="AL14" s="328">
        <v>0</v>
      </c>
      <c r="AM14" s="496">
        <v>0</v>
      </c>
      <c r="AN14" s="496">
        <v>0</v>
      </c>
      <c r="AO14" s="496">
        <v>0</v>
      </c>
      <c r="AP14" s="496">
        <v>6.766</v>
      </c>
      <c r="AQ14" s="496">
        <v>0</v>
      </c>
      <c r="AR14" s="496">
        <v>0</v>
      </c>
      <c r="AS14" s="496">
        <v>2.6785999999999999</v>
      </c>
      <c r="AT14" s="496">
        <v>31.561500000000002</v>
      </c>
      <c r="AU14" s="496">
        <v>0</v>
      </c>
      <c r="AV14" s="496">
        <v>2.7631999999999999</v>
      </c>
      <c r="AW14" s="331">
        <v>0</v>
      </c>
      <c r="AX14" s="328">
        <v>0</v>
      </c>
      <c r="AY14" s="119">
        <v>0</v>
      </c>
      <c r="AZ14" s="119">
        <v>18.8489</v>
      </c>
      <c r="BA14" s="119">
        <v>0</v>
      </c>
      <c r="BB14" s="119">
        <v>6.4939999999999998</v>
      </c>
      <c r="BC14" s="119">
        <v>0</v>
      </c>
      <c r="BD14" s="119">
        <v>0</v>
      </c>
      <c r="BE14" s="119">
        <v>0</v>
      </c>
      <c r="BF14" s="119">
        <v>29.2575</v>
      </c>
      <c r="BG14" s="119">
        <v>17.850199999999997</v>
      </c>
      <c r="BH14" s="119">
        <v>0</v>
      </c>
      <c r="BI14" s="222">
        <v>61.464199999999998</v>
      </c>
      <c r="BJ14" s="118">
        <v>5.3</v>
      </c>
      <c r="BK14" s="119">
        <v>2.98</v>
      </c>
      <c r="BL14" s="119">
        <v>9.99</v>
      </c>
      <c r="BM14" s="119">
        <v>0</v>
      </c>
      <c r="BN14" s="119">
        <v>0</v>
      </c>
      <c r="BO14" s="119">
        <v>0</v>
      </c>
      <c r="BP14" s="119">
        <v>0</v>
      </c>
      <c r="BQ14" s="119">
        <v>10.72</v>
      </c>
      <c r="BR14" s="119">
        <v>0</v>
      </c>
      <c r="BS14" s="119">
        <v>0</v>
      </c>
      <c r="BT14" s="119">
        <v>0</v>
      </c>
      <c r="BU14" s="222">
        <v>20.536000000000001</v>
      </c>
      <c r="BV14" s="118">
        <v>0</v>
      </c>
      <c r="BW14" s="119">
        <v>0</v>
      </c>
      <c r="BX14" s="119">
        <v>0</v>
      </c>
      <c r="BY14" s="119">
        <v>0</v>
      </c>
      <c r="BZ14" s="119">
        <v>0</v>
      </c>
      <c r="CA14" s="119">
        <v>0</v>
      </c>
      <c r="CB14" s="119">
        <v>0</v>
      </c>
      <c r="CC14" s="119">
        <v>0</v>
      </c>
      <c r="CD14" s="119">
        <v>0</v>
      </c>
      <c r="CE14" s="119">
        <v>0</v>
      </c>
      <c r="CF14" s="119">
        <v>0</v>
      </c>
      <c r="CG14" s="119">
        <v>0</v>
      </c>
      <c r="CH14" s="506">
        <f t="shared" si="11"/>
        <v>-1</v>
      </c>
      <c r="CI14" s="46"/>
      <c r="CJ14" s="45"/>
    </row>
    <row r="15" spans="1:88">
      <c r="A15" s="132" t="s">
        <v>112</v>
      </c>
      <c r="B15" s="328">
        <v>142.97492</v>
      </c>
      <c r="C15" s="496">
        <v>409.82315999999997</v>
      </c>
      <c r="D15" s="496">
        <v>243.36861999999999</v>
      </c>
      <c r="E15" s="496">
        <v>61.234740000000002</v>
      </c>
      <c r="F15" s="496">
        <v>96.148979999999995</v>
      </c>
      <c r="G15" s="496">
        <v>127.46158</v>
      </c>
      <c r="H15" s="496">
        <v>183.38032000000001</v>
      </c>
      <c r="I15" s="496">
        <v>215.27390000000003</v>
      </c>
      <c r="J15" s="496">
        <v>43.385459999999995</v>
      </c>
      <c r="K15" s="496">
        <v>79.691999999999993</v>
      </c>
      <c r="L15" s="496">
        <v>165.13200000000001</v>
      </c>
      <c r="M15" s="331">
        <v>213.52474000000001</v>
      </c>
      <c r="N15" s="328">
        <v>90.827560000000005</v>
      </c>
      <c r="O15" s="496">
        <v>42.722000000000001</v>
      </c>
      <c r="P15" s="496">
        <v>10.823</v>
      </c>
      <c r="Q15" s="496">
        <v>0</v>
      </c>
      <c r="R15" s="496">
        <v>3.5419999999999998</v>
      </c>
      <c r="S15" s="496">
        <v>0</v>
      </c>
      <c r="T15" s="496">
        <v>0</v>
      </c>
      <c r="U15" s="496">
        <v>24.053599999999999</v>
      </c>
      <c r="V15" s="496">
        <v>17.616</v>
      </c>
      <c r="W15" s="496">
        <v>35.164000000000001</v>
      </c>
      <c r="X15" s="496">
        <v>0</v>
      </c>
      <c r="Y15" s="331">
        <v>0</v>
      </c>
      <c r="Z15" s="328">
        <v>0</v>
      </c>
      <c r="AA15" s="496">
        <v>191.13510000000002</v>
      </c>
      <c r="AB15" s="496">
        <v>22.395</v>
      </c>
      <c r="AC15" s="496">
        <v>0</v>
      </c>
      <c r="AD15" s="496">
        <v>0</v>
      </c>
      <c r="AE15" s="496">
        <v>0</v>
      </c>
      <c r="AF15" s="496">
        <v>0</v>
      </c>
      <c r="AG15" s="496">
        <v>0</v>
      </c>
      <c r="AH15" s="496">
        <v>0</v>
      </c>
      <c r="AI15" s="496">
        <v>0</v>
      </c>
      <c r="AJ15" s="496">
        <v>0</v>
      </c>
      <c r="AK15" s="331">
        <v>0</v>
      </c>
      <c r="AL15" s="328">
        <v>0</v>
      </c>
      <c r="AM15" s="496">
        <v>0</v>
      </c>
      <c r="AN15" s="496">
        <v>19.9998</v>
      </c>
      <c r="AO15" s="496">
        <v>3</v>
      </c>
      <c r="AP15" s="496">
        <v>0</v>
      </c>
      <c r="AQ15" s="496">
        <v>0</v>
      </c>
      <c r="AR15" s="496">
        <v>0</v>
      </c>
      <c r="AS15" s="496">
        <v>0</v>
      </c>
      <c r="AT15" s="496">
        <v>0</v>
      </c>
      <c r="AU15" s="496">
        <v>0</v>
      </c>
      <c r="AV15" s="496">
        <v>0</v>
      </c>
      <c r="AW15" s="331">
        <v>0</v>
      </c>
      <c r="AX15" s="328">
        <v>16.129799999999999</v>
      </c>
      <c r="AY15" s="134">
        <v>0</v>
      </c>
      <c r="AZ15" s="134">
        <v>0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4">
        <v>12.3255</v>
      </c>
      <c r="BG15" s="134">
        <v>0</v>
      </c>
      <c r="BH15" s="134">
        <v>0</v>
      </c>
      <c r="BI15" s="464">
        <v>0</v>
      </c>
      <c r="BJ15" s="133">
        <v>15.12</v>
      </c>
      <c r="BK15" s="134">
        <v>0</v>
      </c>
      <c r="BL15" s="119">
        <v>0</v>
      </c>
      <c r="BM15" s="119">
        <v>6.66</v>
      </c>
      <c r="BN15" s="119">
        <v>0</v>
      </c>
      <c r="BO15" s="119">
        <v>0</v>
      </c>
      <c r="BP15" s="119">
        <v>6.49</v>
      </c>
      <c r="BQ15" s="119">
        <v>25.66</v>
      </c>
      <c r="BR15" s="119">
        <v>0</v>
      </c>
      <c r="BS15" s="119">
        <v>0</v>
      </c>
      <c r="BT15" s="119">
        <v>0</v>
      </c>
      <c r="BU15" s="464">
        <v>0</v>
      </c>
      <c r="BV15" s="133">
        <v>0</v>
      </c>
      <c r="BW15" s="134">
        <v>0</v>
      </c>
      <c r="BX15" s="134">
        <v>0</v>
      </c>
      <c r="BY15" s="134">
        <v>17.581</v>
      </c>
      <c r="BZ15" s="134">
        <v>0</v>
      </c>
      <c r="CA15" s="134">
        <v>0</v>
      </c>
      <c r="CB15" s="119">
        <v>0</v>
      </c>
      <c r="CC15" s="119">
        <v>0</v>
      </c>
      <c r="CD15" s="119">
        <v>0</v>
      </c>
      <c r="CE15" s="119">
        <v>0</v>
      </c>
      <c r="CF15" s="119">
        <v>0</v>
      </c>
      <c r="CG15" s="119">
        <v>0</v>
      </c>
      <c r="CH15" s="506" t="str">
        <f t="shared" si="11"/>
        <v>-</v>
      </c>
      <c r="CI15" s="46"/>
      <c r="CJ15" s="45"/>
    </row>
    <row r="16" spans="1:88">
      <c r="A16" s="132" t="s">
        <v>113</v>
      </c>
      <c r="B16" s="328">
        <v>0</v>
      </c>
      <c r="C16" s="496">
        <v>0</v>
      </c>
      <c r="D16" s="496">
        <v>0</v>
      </c>
      <c r="E16" s="496">
        <v>0</v>
      </c>
      <c r="F16" s="496">
        <v>0</v>
      </c>
      <c r="G16" s="496">
        <v>0</v>
      </c>
      <c r="H16" s="496">
        <v>0</v>
      </c>
      <c r="I16" s="496">
        <v>0</v>
      </c>
      <c r="J16" s="496">
        <v>0</v>
      </c>
      <c r="K16" s="496">
        <v>0</v>
      </c>
      <c r="L16" s="496">
        <v>0</v>
      </c>
      <c r="M16" s="331">
        <v>0</v>
      </c>
      <c r="N16" s="328">
        <v>81.337500000000006</v>
      </c>
      <c r="O16" s="496">
        <v>78.213999999999999</v>
      </c>
      <c r="P16" s="496">
        <v>86.130499999999998</v>
      </c>
      <c r="Q16" s="496">
        <v>12.7866</v>
      </c>
      <c r="R16" s="496">
        <v>0</v>
      </c>
      <c r="S16" s="496">
        <v>16.510300000000001</v>
      </c>
      <c r="T16" s="496">
        <v>0</v>
      </c>
      <c r="U16" s="496">
        <v>0</v>
      </c>
      <c r="V16" s="496">
        <v>29.73</v>
      </c>
      <c r="W16" s="496">
        <v>212.22705000000002</v>
      </c>
      <c r="X16" s="496">
        <v>157.7355</v>
      </c>
      <c r="Y16" s="331">
        <v>1326.8957000000003</v>
      </c>
      <c r="Z16" s="328">
        <v>460.50870000000009</v>
      </c>
      <c r="AA16" s="496">
        <v>457.03660000000002</v>
      </c>
      <c r="AB16" s="496">
        <v>444.88620000000009</v>
      </c>
      <c r="AC16" s="496">
        <v>295.50209999999998</v>
      </c>
      <c r="AD16" s="496">
        <v>81.562600000000003</v>
      </c>
      <c r="AE16" s="496">
        <v>0</v>
      </c>
      <c r="AF16" s="496">
        <v>0</v>
      </c>
      <c r="AG16" s="496">
        <v>0</v>
      </c>
      <c r="AH16" s="496">
        <v>14.926</v>
      </c>
      <c r="AI16" s="496">
        <v>0</v>
      </c>
      <c r="AJ16" s="496">
        <v>180.41630000000004</v>
      </c>
      <c r="AK16" s="331">
        <v>135.19059999999999</v>
      </c>
      <c r="AL16" s="328">
        <v>79.797300000000007</v>
      </c>
      <c r="AM16" s="496">
        <v>283.47670000000005</v>
      </c>
      <c r="AN16" s="496">
        <v>204.4128</v>
      </c>
      <c r="AO16" s="496">
        <v>732.35450000000014</v>
      </c>
      <c r="AP16" s="496">
        <v>30.501000000000001</v>
      </c>
      <c r="AQ16" s="496">
        <v>60.822100000000006</v>
      </c>
      <c r="AR16" s="496">
        <v>40.183</v>
      </c>
      <c r="AS16" s="496">
        <v>1.85</v>
      </c>
      <c r="AT16" s="496">
        <v>0</v>
      </c>
      <c r="AU16" s="496">
        <v>11.217499999999999</v>
      </c>
      <c r="AV16" s="496">
        <v>0</v>
      </c>
      <c r="AW16" s="331">
        <v>32.883400000000002</v>
      </c>
      <c r="AX16" s="328">
        <v>23.611799999999999</v>
      </c>
      <c r="AY16" s="134">
        <v>219.92439999999999</v>
      </c>
      <c r="AZ16" s="134">
        <v>606.12480000000016</v>
      </c>
      <c r="BA16" s="134">
        <v>15.474399999999999</v>
      </c>
      <c r="BB16" s="134">
        <v>71.561999999999998</v>
      </c>
      <c r="BC16" s="134">
        <v>46.991500000000002</v>
      </c>
      <c r="BD16" s="134">
        <v>27.431499999999996</v>
      </c>
      <c r="BE16" s="134">
        <v>59.343499999999999</v>
      </c>
      <c r="BF16" s="134">
        <v>351.25440000000003</v>
      </c>
      <c r="BG16" s="134">
        <v>74.377299999999991</v>
      </c>
      <c r="BH16" s="134">
        <v>13.661799999999999</v>
      </c>
      <c r="BI16" s="464">
        <v>205.33800000000002</v>
      </c>
      <c r="BJ16" s="133">
        <v>16.68</v>
      </c>
      <c r="BK16" s="134">
        <v>0</v>
      </c>
      <c r="BL16" s="119">
        <v>40.86</v>
      </c>
      <c r="BM16" s="119">
        <v>161.35</v>
      </c>
      <c r="BN16" s="119">
        <v>112.66</v>
      </c>
      <c r="BO16" s="119">
        <v>10.75</v>
      </c>
      <c r="BP16" s="119">
        <v>21.13</v>
      </c>
      <c r="BQ16" s="119">
        <v>34.25</v>
      </c>
      <c r="BR16" s="119">
        <v>0</v>
      </c>
      <c r="BS16" s="119">
        <v>8</v>
      </c>
      <c r="BT16" s="119">
        <v>0</v>
      </c>
      <c r="BU16" s="464">
        <v>18.28</v>
      </c>
      <c r="BV16" s="133">
        <v>16.708500000000001</v>
      </c>
      <c r="BW16" s="134">
        <v>0</v>
      </c>
      <c r="BX16" s="134">
        <v>94.807900000000018</v>
      </c>
      <c r="BY16" s="134">
        <v>66.055499999999995</v>
      </c>
      <c r="BZ16" s="134">
        <v>0</v>
      </c>
      <c r="CA16" s="134">
        <v>215.95330000000001</v>
      </c>
      <c r="CB16" s="119">
        <v>0</v>
      </c>
      <c r="CC16" s="119">
        <v>0</v>
      </c>
      <c r="CD16" s="119">
        <v>0</v>
      </c>
      <c r="CE16" s="119">
        <v>0</v>
      </c>
      <c r="CF16" s="119">
        <v>0</v>
      </c>
      <c r="CG16" s="119">
        <v>0</v>
      </c>
      <c r="CH16" s="506">
        <f t="shared" si="11"/>
        <v>-1</v>
      </c>
      <c r="CI16" s="46"/>
      <c r="CJ16" s="45"/>
    </row>
    <row r="17" spans="1:88">
      <c r="A17" s="132" t="s">
        <v>114</v>
      </c>
      <c r="B17" s="328">
        <v>99.22</v>
      </c>
      <c r="C17" s="496">
        <v>466.65</v>
      </c>
      <c r="D17" s="496">
        <v>273.23</v>
      </c>
      <c r="E17" s="496">
        <v>58.58</v>
      </c>
      <c r="F17" s="496">
        <v>56.78</v>
      </c>
      <c r="G17" s="496">
        <v>0</v>
      </c>
      <c r="H17" s="496">
        <v>0</v>
      </c>
      <c r="I17" s="496">
        <v>0</v>
      </c>
      <c r="J17" s="496">
        <v>0</v>
      </c>
      <c r="K17" s="496">
        <v>134.45000000000002</v>
      </c>
      <c r="L17" s="496">
        <v>32.47</v>
      </c>
      <c r="M17" s="331">
        <v>50.84</v>
      </c>
      <c r="N17" s="328">
        <v>0</v>
      </c>
      <c r="O17" s="496">
        <v>0</v>
      </c>
      <c r="P17" s="496">
        <v>0</v>
      </c>
      <c r="Q17" s="496">
        <v>0</v>
      </c>
      <c r="R17" s="496">
        <v>0</v>
      </c>
      <c r="S17" s="496">
        <v>0</v>
      </c>
      <c r="T17" s="496">
        <v>0</v>
      </c>
      <c r="U17" s="496">
        <v>10.464</v>
      </c>
      <c r="V17" s="496">
        <v>0</v>
      </c>
      <c r="W17" s="496">
        <v>0</v>
      </c>
      <c r="X17" s="496">
        <v>0</v>
      </c>
      <c r="Y17" s="331">
        <v>0</v>
      </c>
      <c r="Z17" s="328">
        <v>0</v>
      </c>
      <c r="AA17" s="496">
        <v>0</v>
      </c>
      <c r="AB17" s="496">
        <v>0</v>
      </c>
      <c r="AC17" s="496">
        <v>0</v>
      </c>
      <c r="AD17" s="496">
        <v>2.472</v>
      </c>
      <c r="AE17" s="496">
        <v>0</v>
      </c>
      <c r="AF17" s="496">
        <v>0</v>
      </c>
      <c r="AG17" s="496">
        <v>0</v>
      </c>
      <c r="AH17" s="496">
        <v>0</v>
      </c>
      <c r="AI17" s="496">
        <v>0</v>
      </c>
      <c r="AJ17" s="496">
        <v>0</v>
      </c>
      <c r="AK17" s="331">
        <v>0</v>
      </c>
      <c r="AL17" s="328">
        <v>0</v>
      </c>
      <c r="AM17" s="496">
        <v>0</v>
      </c>
      <c r="AN17" s="496">
        <v>0</v>
      </c>
      <c r="AO17" s="496">
        <v>0</v>
      </c>
      <c r="AP17" s="496">
        <v>0</v>
      </c>
      <c r="AQ17" s="496">
        <v>0</v>
      </c>
      <c r="AR17" s="496">
        <v>0</v>
      </c>
      <c r="AS17" s="496">
        <v>0</v>
      </c>
      <c r="AT17" s="496">
        <v>0</v>
      </c>
      <c r="AU17" s="496">
        <v>0</v>
      </c>
      <c r="AV17" s="496">
        <v>0</v>
      </c>
      <c r="AW17" s="331">
        <v>0</v>
      </c>
      <c r="AX17" s="328">
        <v>0</v>
      </c>
      <c r="AY17" s="134">
        <v>0</v>
      </c>
      <c r="AZ17" s="134">
        <v>0</v>
      </c>
      <c r="BA17" s="134">
        <v>0</v>
      </c>
      <c r="BB17" s="134">
        <v>0</v>
      </c>
      <c r="BC17" s="134">
        <v>0</v>
      </c>
      <c r="BD17" s="134">
        <v>0</v>
      </c>
      <c r="BE17" s="134">
        <v>0</v>
      </c>
      <c r="BF17" s="134">
        <v>0</v>
      </c>
      <c r="BG17" s="134">
        <v>0</v>
      </c>
      <c r="BH17" s="134">
        <v>1.1839999999999999</v>
      </c>
      <c r="BI17" s="464">
        <v>0</v>
      </c>
      <c r="BJ17" s="133">
        <v>0</v>
      </c>
      <c r="BK17" s="134">
        <v>1.6</v>
      </c>
      <c r="BL17" s="119">
        <v>7.41</v>
      </c>
      <c r="BM17" s="119">
        <v>4.4000000000000004</v>
      </c>
      <c r="BN17" s="119">
        <v>10.79</v>
      </c>
      <c r="BO17" s="119">
        <v>7.38</v>
      </c>
      <c r="BP17" s="119">
        <v>0</v>
      </c>
      <c r="BQ17" s="119">
        <v>0</v>
      </c>
      <c r="BR17" s="119">
        <v>0</v>
      </c>
      <c r="BS17" s="119">
        <v>0.81499999999999995</v>
      </c>
      <c r="BT17" s="119">
        <v>0</v>
      </c>
      <c r="BU17" s="464">
        <v>0</v>
      </c>
      <c r="BV17" s="118">
        <v>0</v>
      </c>
      <c r="BW17" s="119">
        <v>0</v>
      </c>
      <c r="BX17" s="119">
        <v>0</v>
      </c>
      <c r="BY17" s="119">
        <v>0</v>
      </c>
      <c r="BZ17" s="119">
        <v>0</v>
      </c>
      <c r="CA17" s="119">
        <v>0</v>
      </c>
      <c r="CB17" s="119">
        <v>0</v>
      </c>
      <c r="CC17" s="119">
        <v>0</v>
      </c>
      <c r="CD17" s="119">
        <v>0</v>
      </c>
      <c r="CE17" s="119">
        <v>0</v>
      </c>
      <c r="CF17" s="119">
        <v>0</v>
      </c>
      <c r="CG17" s="119">
        <v>0</v>
      </c>
      <c r="CH17" s="506" t="str">
        <f t="shared" si="11"/>
        <v>-</v>
      </c>
      <c r="CI17" s="46"/>
      <c r="CJ17" s="45"/>
    </row>
    <row r="18" spans="1:88">
      <c r="A18" s="132" t="s">
        <v>115</v>
      </c>
      <c r="B18" s="328">
        <v>266.2525</v>
      </c>
      <c r="C18" s="496">
        <v>1010.6464999999998</v>
      </c>
      <c r="D18" s="496">
        <v>607.36400000000003</v>
      </c>
      <c r="E18" s="496">
        <v>157.41399999999999</v>
      </c>
      <c r="F18" s="496">
        <v>530.65100000000007</v>
      </c>
      <c r="G18" s="496">
        <v>951.81099999999992</v>
      </c>
      <c r="H18" s="496">
        <v>137.477</v>
      </c>
      <c r="I18" s="496">
        <v>144.9915</v>
      </c>
      <c r="J18" s="496">
        <v>0.27500000000000002</v>
      </c>
      <c r="K18" s="496">
        <v>698.17600000000004</v>
      </c>
      <c r="L18" s="496">
        <v>1183.163</v>
      </c>
      <c r="M18" s="331">
        <v>554.904</v>
      </c>
      <c r="N18" s="328">
        <v>2091.7187600000007</v>
      </c>
      <c r="O18" s="496">
        <v>5731.4614499999998</v>
      </c>
      <c r="P18" s="496">
        <v>1503.8363999999995</v>
      </c>
      <c r="Q18" s="496">
        <v>635.29729999999984</v>
      </c>
      <c r="R18" s="496">
        <v>28.897999999999996</v>
      </c>
      <c r="S18" s="496">
        <v>44.941499999999998</v>
      </c>
      <c r="T18" s="496">
        <v>437.69189999999998</v>
      </c>
      <c r="U18" s="496">
        <v>138.65745000000001</v>
      </c>
      <c r="V18" s="496">
        <v>1411.8226500000001</v>
      </c>
      <c r="W18" s="496">
        <v>1478.2473999999997</v>
      </c>
      <c r="X18" s="496">
        <v>260.47085518</v>
      </c>
      <c r="Y18" s="331">
        <v>1492.0736999999999</v>
      </c>
      <c r="Z18" s="328">
        <v>703.66365000000008</v>
      </c>
      <c r="AA18" s="496">
        <v>5182.8182499999994</v>
      </c>
      <c r="AB18" s="496">
        <v>1755.6248000000003</v>
      </c>
      <c r="AC18" s="496">
        <v>1857.9458000000002</v>
      </c>
      <c r="AD18" s="496">
        <v>941.08220000000006</v>
      </c>
      <c r="AE18" s="496">
        <v>246.42349999999999</v>
      </c>
      <c r="AF18" s="496">
        <v>159.92430000000002</v>
      </c>
      <c r="AG18" s="496">
        <v>18.625</v>
      </c>
      <c r="AH18" s="496">
        <v>76.178000000000011</v>
      </c>
      <c r="AI18" s="496">
        <v>199.1045</v>
      </c>
      <c r="AJ18" s="496">
        <v>2766.0786500000004</v>
      </c>
      <c r="AK18" s="331">
        <v>3238.513899999999</v>
      </c>
      <c r="AL18" s="328">
        <v>9144.4641499999998</v>
      </c>
      <c r="AM18" s="496">
        <v>4656.4698999999991</v>
      </c>
      <c r="AN18" s="496">
        <v>2154.3801999999996</v>
      </c>
      <c r="AO18" s="496">
        <v>2291.7154</v>
      </c>
      <c r="AP18" s="496">
        <v>3762.8105</v>
      </c>
      <c r="AQ18" s="496">
        <v>2815.1556000000005</v>
      </c>
      <c r="AR18" s="496">
        <v>127.92299999999999</v>
      </c>
      <c r="AS18" s="496">
        <v>58.999299999999998</v>
      </c>
      <c r="AT18" s="496">
        <v>2.964</v>
      </c>
      <c r="AU18" s="496">
        <v>939.5705999999999</v>
      </c>
      <c r="AV18" s="496">
        <v>946.51780000000008</v>
      </c>
      <c r="AW18" s="331">
        <v>1782.2170000000003</v>
      </c>
      <c r="AX18" s="328">
        <v>3099.8793000000005</v>
      </c>
      <c r="AY18" s="119">
        <v>6545.0328000000009</v>
      </c>
      <c r="AZ18" s="119">
        <v>3411.7563692307699</v>
      </c>
      <c r="BA18" s="119">
        <v>651.18040000000008</v>
      </c>
      <c r="BB18" s="119">
        <v>530.60289999999998</v>
      </c>
      <c r="BC18" s="119">
        <v>1718.6324999999999</v>
      </c>
      <c r="BD18" s="119">
        <v>4333.7725500000006</v>
      </c>
      <c r="BE18" s="119">
        <v>780.55160000000012</v>
      </c>
      <c r="BF18" s="119">
        <v>2175.4009295850001</v>
      </c>
      <c r="BG18" s="119">
        <v>946.19729999999993</v>
      </c>
      <c r="BH18" s="119">
        <v>1389.9647000000004</v>
      </c>
      <c r="BI18" s="222">
        <v>1389.7649000000001</v>
      </c>
      <c r="BJ18" s="118">
        <v>2162.36</v>
      </c>
      <c r="BK18" s="119">
        <v>121.01</v>
      </c>
      <c r="BL18" s="119">
        <v>93.4</v>
      </c>
      <c r="BM18" s="119">
        <v>259.31</v>
      </c>
      <c r="BN18" s="119">
        <v>453.13</v>
      </c>
      <c r="BO18" s="119">
        <v>576.02</v>
      </c>
      <c r="BP18" s="119">
        <v>1771.75</v>
      </c>
      <c r="BQ18" s="119">
        <v>784.79</v>
      </c>
      <c r="BR18" s="119">
        <v>288.27999999999997</v>
      </c>
      <c r="BS18" s="119">
        <v>193.21899999999999</v>
      </c>
      <c r="BT18" s="119">
        <v>51.77</v>
      </c>
      <c r="BU18" s="222">
        <v>74.073999999999998</v>
      </c>
      <c r="BV18" s="118">
        <v>943.13419999999996</v>
      </c>
      <c r="BW18" s="119">
        <v>2082.9229999999998</v>
      </c>
      <c r="BX18" s="119">
        <v>2177.8599522007294</v>
      </c>
      <c r="BY18" s="119">
        <v>455.83100000000002</v>
      </c>
      <c r="BZ18" s="119">
        <v>457.06279999999992</v>
      </c>
      <c r="CA18" s="119">
        <v>1302.9267</v>
      </c>
      <c r="CB18" s="119">
        <v>125.440325</v>
      </c>
      <c r="CC18" s="119">
        <v>3106.3534999999993</v>
      </c>
      <c r="CD18" s="119">
        <v>1383.0284999999999</v>
      </c>
      <c r="CE18" s="119">
        <v>293.33150000000001</v>
      </c>
      <c r="CF18" s="119">
        <v>0</v>
      </c>
      <c r="CG18" s="119">
        <v>2071.1388000000006</v>
      </c>
      <c r="CH18" s="506">
        <f t="shared" si="11"/>
        <v>26.960401760401769</v>
      </c>
      <c r="CI18" s="46"/>
      <c r="CJ18" s="45"/>
    </row>
    <row r="19" spans="1:88">
      <c r="A19" s="132" t="s">
        <v>116</v>
      </c>
      <c r="B19" s="328">
        <v>0</v>
      </c>
      <c r="C19" s="496">
        <v>0</v>
      </c>
      <c r="D19" s="496">
        <v>0</v>
      </c>
      <c r="E19" s="496">
        <v>0</v>
      </c>
      <c r="F19" s="496">
        <v>0</v>
      </c>
      <c r="G19" s="496">
        <v>0</v>
      </c>
      <c r="H19" s="496">
        <v>0</v>
      </c>
      <c r="I19" s="496">
        <v>0</v>
      </c>
      <c r="J19" s="496">
        <v>0</v>
      </c>
      <c r="K19" s="496">
        <v>0</v>
      </c>
      <c r="L19" s="496">
        <v>0</v>
      </c>
      <c r="M19" s="331">
        <v>0</v>
      </c>
      <c r="N19" s="328">
        <v>309.05400000000003</v>
      </c>
      <c r="O19" s="496">
        <v>87.603415999999996</v>
      </c>
      <c r="P19" s="496">
        <v>154.64139999999998</v>
      </c>
      <c r="Q19" s="496">
        <v>0</v>
      </c>
      <c r="R19" s="496">
        <v>71.208500000000001</v>
      </c>
      <c r="S19" s="496">
        <v>60.8</v>
      </c>
      <c r="T19" s="496">
        <v>113.4522</v>
      </c>
      <c r="U19" s="496">
        <v>20.4192</v>
      </c>
      <c r="V19" s="496">
        <v>0</v>
      </c>
      <c r="W19" s="496">
        <v>18.405000000000001</v>
      </c>
      <c r="X19" s="496">
        <v>245.108</v>
      </c>
      <c r="Y19" s="331">
        <v>364.62</v>
      </c>
      <c r="Z19" s="328">
        <v>1011.8494999999998</v>
      </c>
      <c r="AA19" s="496">
        <v>651.79085000000009</v>
      </c>
      <c r="AB19" s="496">
        <v>1469.9832999999999</v>
      </c>
      <c r="AC19" s="496">
        <v>25.909500000000001</v>
      </c>
      <c r="AD19" s="496">
        <v>536.56339999999989</v>
      </c>
      <c r="AE19" s="496">
        <v>662.53090000000009</v>
      </c>
      <c r="AF19" s="496">
        <v>2.64</v>
      </c>
      <c r="AG19" s="496">
        <v>4.5529999999999999</v>
      </c>
      <c r="AH19" s="496">
        <v>0</v>
      </c>
      <c r="AI19" s="496">
        <v>27.286000000000001</v>
      </c>
      <c r="AJ19" s="496">
        <v>274.08440000000002</v>
      </c>
      <c r="AK19" s="331">
        <v>1888.8197249999998</v>
      </c>
      <c r="AL19" s="328">
        <v>2020.6597000000004</v>
      </c>
      <c r="AM19" s="496">
        <v>1917.4297000000001</v>
      </c>
      <c r="AN19" s="496">
        <v>1334.1296000000002</v>
      </c>
      <c r="AO19" s="496">
        <v>456.42539999999997</v>
      </c>
      <c r="AP19" s="496">
        <v>926.07869999999991</v>
      </c>
      <c r="AQ19" s="496">
        <v>161.61109999999996</v>
      </c>
      <c r="AR19" s="496">
        <v>8.75</v>
      </c>
      <c r="AS19" s="496">
        <v>8.8000000000000007</v>
      </c>
      <c r="AT19" s="496">
        <v>4.782</v>
      </c>
      <c r="AU19" s="496">
        <v>4.6710000000000003</v>
      </c>
      <c r="AV19" s="496">
        <v>450.41239999999999</v>
      </c>
      <c r="AW19" s="331">
        <v>1477.5077999999999</v>
      </c>
      <c r="AX19" s="328">
        <v>1912.1559999999999</v>
      </c>
      <c r="AY19" s="119">
        <v>2171.9504999999999</v>
      </c>
      <c r="AZ19" s="119">
        <v>1435.0902000000001</v>
      </c>
      <c r="BA19" s="119">
        <v>785.66050000000007</v>
      </c>
      <c r="BB19" s="119">
        <v>80.1404</v>
      </c>
      <c r="BC19" s="119">
        <v>215.33600000000001</v>
      </c>
      <c r="BD19" s="119">
        <v>160.01169999999999</v>
      </c>
      <c r="BE19" s="119">
        <v>83.992199999999997</v>
      </c>
      <c r="BF19" s="119">
        <v>284.60939999999999</v>
      </c>
      <c r="BG19" s="119">
        <v>18.647000000000002</v>
      </c>
      <c r="BH19" s="119">
        <v>41.681600000000003</v>
      </c>
      <c r="BI19" s="222">
        <v>30.367999999999999</v>
      </c>
      <c r="BJ19" s="118">
        <v>2037.75</v>
      </c>
      <c r="BK19" s="119">
        <v>238.01</v>
      </c>
      <c r="BL19" s="119">
        <v>229.72</v>
      </c>
      <c r="BM19" s="119">
        <v>562.49</v>
      </c>
      <c r="BN19" s="119">
        <v>407.94</v>
      </c>
      <c r="BO19" s="119">
        <v>11.99</v>
      </c>
      <c r="BP19" s="119">
        <v>27.07</v>
      </c>
      <c r="BQ19" s="119">
        <v>292.04000000000002</v>
      </c>
      <c r="BR19" s="119">
        <v>0</v>
      </c>
      <c r="BS19" s="119">
        <v>0</v>
      </c>
      <c r="BT19" s="119">
        <v>11.36</v>
      </c>
      <c r="BU19" s="222">
        <v>643.495</v>
      </c>
      <c r="BV19" s="118">
        <v>1428.4249</v>
      </c>
      <c r="BW19" s="119">
        <v>1108.6760999999999</v>
      </c>
      <c r="BX19" s="119">
        <v>908.44990000000007</v>
      </c>
      <c r="BY19" s="119">
        <v>188.56354779927111</v>
      </c>
      <c r="BZ19" s="119">
        <v>143.88330000000002</v>
      </c>
      <c r="CA19" s="119">
        <v>83.509</v>
      </c>
      <c r="CB19" s="119">
        <v>58.763500000000001</v>
      </c>
      <c r="CC19" s="119">
        <v>221.59060000000002</v>
      </c>
      <c r="CD19" s="119">
        <v>22.152999999999999</v>
      </c>
      <c r="CE19" s="119">
        <v>23.779299999999999</v>
      </c>
      <c r="CF19" s="119">
        <v>75.290999999999997</v>
      </c>
      <c r="CG19" s="119">
        <v>754.43949999999995</v>
      </c>
      <c r="CH19" s="506">
        <f t="shared" si="11"/>
        <v>0.17240926502925413</v>
      </c>
      <c r="CI19" s="46"/>
      <c r="CJ19" s="45"/>
    </row>
    <row r="20" spans="1:88" s="290" customFormat="1">
      <c r="A20" s="135" t="s">
        <v>117</v>
      </c>
      <c r="B20" s="328">
        <v>0</v>
      </c>
      <c r="C20" s="496">
        <v>0</v>
      </c>
      <c r="D20" s="496">
        <v>0</v>
      </c>
      <c r="E20" s="496">
        <v>0</v>
      </c>
      <c r="F20" s="496">
        <v>0</v>
      </c>
      <c r="G20" s="496">
        <v>0</v>
      </c>
      <c r="H20" s="496">
        <v>0</v>
      </c>
      <c r="I20" s="496">
        <v>0</v>
      </c>
      <c r="J20" s="496">
        <v>0</v>
      </c>
      <c r="K20" s="496">
        <v>0</v>
      </c>
      <c r="L20" s="496">
        <v>0</v>
      </c>
      <c r="M20" s="331">
        <v>0</v>
      </c>
      <c r="N20" s="328">
        <v>96.204000000000008</v>
      </c>
      <c r="O20" s="496">
        <v>0</v>
      </c>
      <c r="P20" s="496">
        <v>0</v>
      </c>
      <c r="Q20" s="496">
        <v>13.144</v>
      </c>
      <c r="R20" s="496">
        <v>0</v>
      </c>
      <c r="S20" s="496">
        <v>0</v>
      </c>
      <c r="T20" s="496">
        <v>0</v>
      </c>
      <c r="U20" s="496">
        <v>0</v>
      </c>
      <c r="V20" s="496">
        <v>44.978999999999999</v>
      </c>
      <c r="W20" s="496">
        <v>482.53960000000006</v>
      </c>
      <c r="X20" s="496">
        <v>279.62110000000001</v>
      </c>
      <c r="Y20" s="331">
        <v>1022.4429999999999</v>
      </c>
      <c r="Z20" s="328">
        <v>882.24850000000004</v>
      </c>
      <c r="AA20" s="496">
        <v>631.25850000000014</v>
      </c>
      <c r="AB20" s="496">
        <v>769.91624999999999</v>
      </c>
      <c r="AC20" s="496">
        <v>107.22200000000001</v>
      </c>
      <c r="AD20" s="496">
        <v>240.6455</v>
      </c>
      <c r="AE20" s="496">
        <v>34.787499999999994</v>
      </c>
      <c r="AF20" s="496">
        <v>0</v>
      </c>
      <c r="AG20" s="496">
        <v>0</v>
      </c>
      <c r="AH20" s="496">
        <v>0</v>
      </c>
      <c r="AI20" s="496">
        <v>352.09159999999997</v>
      </c>
      <c r="AJ20" s="496">
        <v>562.72861997999996</v>
      </c>
      <c r="AK20" s="331">
        <v>350.51190000000003</v>
      </c>
      <c r="AL20" s="328">
        <v>32.979999999999997</v>
      </c>
      <c r="AM20" s="496">
        <v>155.93180000000001</v>
      </c>
      <c r="AN20" s="496">
        <v>46.895600000000002</v>
      </c>
      <c r="AO20" s="496">
        <v>0</v>
      </c>
      <c r="AP20" s="496">
        <v>0</v>
      </c>
      <c r="AQ20" s="496">
        <v>0</v>
      </c>
      <c r="AR20" s="496">
        <v>0</v>
      </c>
      <c r="AS20" s="496">
        <v>0</v>
      </c>
      <c r="AT20" s="496">
        <v>0</v>
      </c>
      <c r="AU20" s="496">
        <v>2502.3472000000002</v>
      </c>
      <c r="AV20" s="496">
        <v>522.6771</v>
      </c>
      <c r="AW20" s="331">
        <v>476.11540000000002</v>
      </c>
      <c r="AX20" s="328">
        <v>43.937999999999995</v>
      </c>
      <c r="AY20" s="119">
        <v>13.088999999999999</v>
      </c>
      <c r="AZ20" s="119">
        <v>0</v>
      </c>
      <c r="BA20" s="119">
        <v>92.0625</v>
      </c>
      <c r="BB20" s="119">
        <v>248.60529999999997</v>
      </c>
      <c r="BC20" s="119">
        <v>249.184</v>
      </c>
      <c r="BD20" s="119">
        <v>0</v>
      </c>
      <c r="BE20" s="119">
        <v>138.88050000000001</v>
      </c>
      <c r="BF20" s="119">
        <v>21.313500000000001</v>
      </c>
      <c r="BG20" s="119">
        <v>47.744999999999997</v>
      </c>
      <c r="BH20" s="119">
        <v>500.21420000000001</v>
      </c>
      <c r="BI20" s="222">
        <v>60.053000000000011</v>
      </c>
      <c r="BJ20" s="118">
        <v>68.42</v>
      </c>
      <c r="BK20" s="119">
        <v>54.95</v>
      </c>
      <c r="BL20" s="119">
        <v>19.12</v>
      </c>
      <c r="BM20" s="119">
        <v>963.66</v>
      </c>
      <c r="BN20" s="119">
        <v>439.34</v>
      </c>
      <c r="BO20" s="119">
        <v>183.18</v>
      </c>
      <c r="BP20" s="119">
        <v>1426.44</v>
      </c>
      <c r="BQ20" s="119">
        <v>566.30999999999995</v>
      </c>
      <c r="BR20" s="119">
        <v>38.58</v>
      </c>
      <c r="BS20" s="119">
        <v>237.30099999999999</v>
      </c>
      <c r="BT20" s="119">
        <v>82.337999999999994</v>
      </c>
      <c r="BU20" s="222">
        <v>550.14200000000005</v>
      </c>
      <c r="BV20" s="118">
        <v>1113.9812999999999</v>
      </c>
      <c r="BW20" s="119">
        <v>953.30990000000008</v>
      </c>
      <c r="BX20" s="119">
        <v>253.66899999999998</v>
      </c>
      <c r="BY20" s="119">
        <v>8.7479999999999993</v>
      </c>
      <c r="BZ20" s="119">
        <v>16.6525</v>
      </c>
      <c r="CA20" s="119">
        <v>0</v>
      </c>
      <c r="CB20" s="119">
        <v>92.260499999999993</v>
      </c>
      <c r="CC20" s="119">
        <v>69.289500000000004</v>
      </c>
      <c r="CD20" s="119">
        <v>513.07500000000005</v>
      </c>
      <c r="CE20" s="119">
        <v>420.767</v>
      </c>
      <c r="CF20" s="119">
        <v>0</v>
      </c>
      <c r="CG20" s="119">
        <v>186.73249999999999</v>
      </c>
      <c r="CH20" s="506">
        <f t="shared" si="11"/>
        <v>-0.66057399725888954</v>
      </c>
      <c r="CI20" s="46"/>
      <c r="CJ20" s="45"/>
    </row>
    <row r="21" spans="1:88" s="122" customFormat="1">
      <c r="A21" s="87" t="s">
        <v>118</v>
      </c>
      <c r="B21" s="329">
        <v>0</v>
      </c>
      <c r="C21" s="497">
        <v>0</v>
      </c>
      <c r="D21" s="497">
        <v>0</v>
      </c>
      <c r="E21" s="497">
        <v>0</v>
      </c>
      <c r="F21" s="497">
        <v>0</v>
      </c>
      <c r="G21" s="497">
        <v>0</v>
      </c>
      <c r="H21" s="497">
        <v>0</v>
      </c>
      <c r="I21" s="497">
        <v>0</v>
      </c>
      <c r="J21" s="497">
        <v>0</v>
      </c>
      <c r="K21" s="497">
        <v>0</v>
      </c>
      <c r="L21" s="497">
        <v>0</v>
      </c>
      <c r="M21" s="332">
        <v>0</v>
      </c>
      <c r="N21" s="329">
        <v>415.44450000000006</v>
      </c>
      <c r="O21" s="497">
        <v>25.778500000000001</v>
      </c>
      <c r="P21" s="497">
        <v>92.542000000000002</v>
      </c>
      <c r="Q21" s="497">
        <v>0</v>
      </c>
      <c r="R21" s="497">
        <v>41.841000000000001</v>
      </c>
      <c r="S21" s="497">
        <v>7.4530000000000003</v>
      </c>
      <c r="T21" s="497">
        <v>0</v>
      </c>
      <c r="U21" s="497">
        <v>83.384150000000005</v>
      </c>
      <c r="V21" s="497">
        <v>101.762</v>
      </c>
      <c r="W21" s="497">
        <v>1323.3844500000002</v>
      </c>
      <c r="X21" s="497">
        <v>837.2981000000002</v>
      </c>
      <c r="Y21" s="332">
        <v>1319.0674999999999</v>
      </c>
      <c r="Z21" s="329">
        <v>2005.7832999999998</v>
      </c>
      <c r="AA21" s="497">
        <v>785.82220000000007</v>
      </c>
      <c r="AB21" s="497">
        <v>1329.3920000000001</v>
      </c>
      <c r="AC21" s="497">
        <v>113.435</v>
      </c>
      <c r="AD21" s="497">
        <v>50.378999999999998</v>
      </c>
      <c r="AE21" s="497">
        <v>50.401499999999999</v>
      </c>
      <c r="AF21" s="497">
        <v>0</v>
      </c>
      <c r="AG21" s="497">
        <v>14.52</v>
      </c>
      <c r="AH21" s="497">
        <v>234.84279999999998</v>
      </c>
      <c r="AI21" s="497">
        <v>455.27379999999988</v>
      </c>
      <c r="AJ21" s="497">
        <v>568.1635</v>
      </c>
      <c r="AK21" s="332">
        <v>389.48580000000004</v>
      </c>
      <c r="AL21" s="329">
        <v>1104.0341000000001</v>
      </c>
      <c r="AM21" s="497">
        <v>262.9237</v>
      </c>
      <c r="AN21" s="497">
        <v>764.43600000000004</v>
      </c>
      <c r="AO21" s="497">
        <v>1492.4839999999999</v>
      </c>
      <c r="AP21" s="497">
        <v>0</v>
      </c>
      <c r="AQ21" s="497">
        <v>33.005500000000005</v>
      </c>
      <c r="AR21" s="497">
        <v>3.9050000000000002</v>
      </c>
      <c r="AS21" s="497">
        <v>6.7484999999999999</v>
      </c>
      <c r="AT21" s="497">
        <v>3.8849999999999998</v>
      </c>
      <c r="AU21" s="497">
        <v>2821.2653</v>
      </c>
      <c r="AV21" s="497">
        <v>1102.7659999999998</v>
      </c>
      <c r="AW21" s="332">
        <v>819.40789999999993</v>
      </c>
      <c r="AX21" s="329">
        <v>83.517499999999998</v>
      </c>
      <c r="AY21" s="109">
        <v>894.14660000000015</v>
      </c>
      <c r="AZ21" s="109">
        <v>144.42310000000001</v>
      </c>
      <c r="BA21" s="109">
        <v>987.00819999999999</v>
      </c>
      <c r="BB21" s="109">
        <v>16.997</v>
      </c>
      <c r="BC21" s="109">
        <v>113.63500000000001</v>
      </c>
      <c r="BD21" s="109">
        <v>102.0365</v>
      </c>
      <c r="BE21" s="109">
        <v>11.45125</v>
      </c>
      <c r="BF21" s="109">
        <v>486.48689999999999</v>
      </c>
      <c r="BG21" s="109">
        <v>920.45230000000015</v>
      </c>
      <c r="BH21" s="109">
        <v>1145.7277000000001</v>
      </c>
      <c r="BI21" s="115">
        <v>1200.8895</v>
      </c>
      <c r="BJ21" s="108">
        <v>571.28</v>
      </c>
      <c r="BK21" s="109">
        <v>28.95</v>
      </c>
      <c r="BL21" s="109">
        <v>32.15</v>
      </c>
      <c r="BM21" s="109">
        <v>1160.77</v>
      </c>
      <c r="BN21" s="109">
        <v>1128.18</v>
      </c>
      <c r="BO21" s="109">
        <v>255.75</v>
      </c>
      <c r="BP21" s="109">
        <v>862.29</v>
      </c>
      <c r="BQ21" s="119">
        <v>1582.44</v>
      </c>
      <c r="BR21" s="119">
        <v>116.45</v>
      </c>
      <c r="BS21" s="119">
        <v>161.97200000000001</v>
      </c>
      <c r="BT21" s="119">
        <v>190</v>
      </c>
      <c r="BU21" s="115">
        <v>1875.384</v>
      </c>
      <c r="BV21" s="108">
        <v>731.53004999999996</v>
      </c>
      <c r="BW21" s="109">
        <v>816.1422</v>
      </c>
      <c r="BX21" s="109">
        <v>289.5215</v>
      </c>
      <c r="BY21" s="109">
        <v>48.641999999999996</v>
      </c>
      <c r="BZ21" s="109">
        <v>0</v>
      </c>
      <c r="CA21" s="109">
        <v>245.56100000000001</v>
      </c>
      <c r="CB21" s="119">
        <v>398.17039999999997</v>
      </c>
      <c r="CC21" s="119">
        <v>314.78129999999999</v>
      </c>
      <c r="CD21" s="119">
        <v>1112.4988499999999</v>
      </c>
      <c r="CE21" s="119">
        <v>1296.3735000000001</v>
      </c>
      <c r="CF21" s="119">
        <v>0</v>
      </c>
      <c r="CG21" s="119">
        <v>325.74639999999999</v>
      </c>
      <c r="CH21" s="506">
        <f t="shared" si="11"/>
        <v>-0.82630415957478576</v>
      </c>
      <c r="CI21" s="46"/>
      <c r="CJ21" s="45"/>
    </row>
    <row r="22" spans="1:88">
      <c r="A22" s="132" t="s">
        <v>119</v>
      </c>
      <c r="B22" s="328">
        <v>0</v>
      </c>
      <c r="C22" s="496">
        <v>0</v>
      </c>
      <c r="D22" s="496">
        <v>0</v>
      </c>
      <c r="E22" s="496">
        <v>0</v>
      </c>
      <c r="F22" s="496">
        <v>0</v>
      </c>
      <c r="G22" s="496">
        <v>0</v>
      </c>
      <c r="H22" s="496">
        <v>0</v>
      </c>
      <c r="I22" s="496">
        <v>0</v>
      </c>
      <c r="J22" s="496">
        <v>0</v>
      </c>
      <c r="K22" s="496">
        <v>0</v>
      </c>
      <c r="L22" s="496">
        <v>0</v>
      </c>
      <c r="M22" s="331">
        <v>0</v>
      </c>
      <c r="N22" s="328">
        <v>211.28549999999998</v>
      </c>
      <c r="O22" s="496">
        <v>0.71</v>
      </c>
      <c r="P22" s="496">
        <v>0</v>
      </c>
      <c r="Q22" s="496">
        <v>0</v>
      </c>
      <c r="R22" s="496">
        <v>0</v>
      </c>
      <c r="S22" s="496">
        <v>0</v>
      </c>
      <c r="T22" s="496">
        <v>0</v>
      </c>
      <c r="U22" s="496">
        <v>0</v>
      </c>
      <c r="V22" s="496">
        <v>15.33</v>
      </c>
      <c r="W22" s="496">
        <v>165.43230000000003</v>
      </c>
      <c r="X22" s="496">
        <v>51.067000000000007</v>
      </c>
      <c r="Y22" s="331">
        <v>320.69450000000001</v>
      </c>
      <c r="Z22" s="328">
        <v>25.519750000000002</v>
      </c>
      <c r="AA22" s="496">
        <v>37.345500000000001</v>
      </c>
      <c r="AB22" s="496">
        <v>140.648</v>
      </c>
      <c r="AC22" s="496">
        <v>126.30419999999999</v>
      </c>
      <c r="AD22" s="496">
        <v>48.334000000000003</v>
      </c>
      <c r="AE22" s="496">
        <v>0</v>
      </c>
      <c r="AF22" s="496">
        <v>0</v>
      </c>
      <c r="AG22" s="496">
        <v>3.5049999999999999</v>
      </c>
      <c r="AH22" s="496">
        <v>5.229750000000001</v>
      </c>
      <c r="AI22" s="496">
        <v>44.906399999999998</v>
      </c>
      <c r="AJ22" s="496">
        <v>0</v>
      </c>
      <c r="AK22" s="331">
        <v>121.67749999999999</v>
      </c>
      <c r="AL22" s="328">
        <v>227.10900000000001</v>
      </c>
      <c r="AM22" s="496">
        <v>396.47599999999983</v>
      </c>
      <c r="AN22" s="496">
        <v>74.505499999999998</v>
      </c>
      <c r="AO22" s="496">
        <v>525.31310000000008</v>
      </c>
      <c r="AP22" s="496">
        <v>1.0840000000000001</v>
      </c>
      <c r="AQ22" s="496">
        <v>0</v>
      </c>
      <c r="AR22" s="496">
        <v>4.6224999999999996</v>
      </c>
      <c r="AS22" s="496">
        <v>12.662500000000001</v>
      </c>
      <c r="AT22" s="496">
        <v>12.227499999999999</v>
      </c>
      <c r="AU22" s="496">
        <v>664.50409999999999</v>
      </c>
      <c r="AV22" s="496">
        <v>339.4117</v>
      </c>
      <c r="AW22" s="331">
        <v>0</v>
      </c>
      <c r="AX22" s="328">
        <v>0</v>
      </c>
      <c r="AY22" s="134">
        <v>18.715</v>
      </c>
      <c r="AZ22" s="134">
        <v>165.98599999999999</v>
      </c>
      <c r="BA22" s="134">
        <v>70.002700000000004</v>
      </c>
      <c r="BB22" s="134">
        <v>24.501999999999999</v>
      </c>
      <c r="BC22" s="134">
        <v>0</v>
      </c>
      <c r="BD22" s="134">
        <v>0.39750000000000002</v>
      </c>
      <c r="BE22" s="134">
        <v>0</v>
      </c>
      <c r="BF22" s="134">
        <v>83.458600000000004</v>
      </c>
      <c r="BG22" s="134">
        <v>0</v>
      </c>
      <c r="BH22" s="134">
        <v>90.823999999999998</v>
      </c>
      <c r="BI22" s="464">
        <v>0</v>
      </c>
      <c r="BJ22" s="133">
        <v>6.6</v>
      </c>
      <c r="BK22" s="134">
        <v>3.01</v>
      </c>
      <c r="BL22" s="119">
        <v>20.25</v>
      </c>
      <c r="BM22" s="119">
        <v>217.28</v>
      </c>
      <c r="BN22" s="119">
        <v>803.93</v>
      </c>
      <c r="BO22" s="119">
        <v>838.03</v>
      </c>
      <c r="BP22" s="119">
        <v>883.83</v>
      </c>
      <c r="BQ22" s="119">
        <v>1555.04</v>
      </c>
      <c r="BR22" s="119">
        <v>11.43</v>
      </c>
      <c r="BS22" s="119">
        <v>50.143999999999998</v>
      </c>
      <c r="BT22" s="119">
        <v>4.66</v>
      </c>
      <c r="BU22" s="464">
        <v>817.53899999999999</v>
      </c>
      <c r="BV22" s="133">
        <v>1525.5530000000001</v>
      </c>
      <c r="BW22" s="134">
        <v>1011.9232000000001</v>
      </c>
      <c r="BX22" s="134">
        <v>302.63400000000001</v>
      </c>
      <c r="BY22" s="134">
        <v>0</v>
      </c>
      <c r="BZ22" s="134">
        <v>0</v>
      </c>
      <c r="CA22" s="134">
        <v>324.56740000000002</v>
      </c>
      <c r="CB22" s="119">
        <v>314.56279999999998</v>
      </c>
      <c r="CC22" s="119">
        <v>2086.4838</v>
      </c>
      <c r="CD22" s="119">
        <v>997.94199999999989</v>
      </c>
      <c r="CE22" s="119">
        <v>639.97680000000014</v>
      </c>
      <c r="CF22" s="119">
        <v>38.3155</v>
      </c>
      <c r="CG22" s="119">
        <v>1006.0554</v>
      </c>
      <c r="CH22" s="506">
        <f t="shared" si="11"/>
        <v>0.23059010028879356</v>
      </c>
      <c r="CI22" s="46"/>
      <c r="CJ22" s="45"/>
    </row>
    <row r="23" spans="1:88" ht="15.75" thickBot="1">
      <c r="A23" s="440" t="s">
        <v>120</v>
      </c>
      <c r="B23" s="441">
        <v>3538.5125000000007</v>
      </c>
      <c r="C23" s="442">
        <v>3273.0234999999993</v>
      </c>
      <c r="D23" s="442">
        <v>4675.3230000000021</v>
      </c>
      <c r="E23" s="442">
        <v>2253.3745000000008</v>
      </c>
      <c r="F23" s="442">
        <v>3399.1120999999994</v>
      </c>
      <c r="G23" s="442">
        <v>4441.605599999999</v>
      </c>
      <c r="H23" s="442">
        <v>2486.5902000000006</v>
      </c>
      <c r="I23" s="442">
        <v>2207.2027333333008</v>
      </c>
      <c r="J23" s="442">
        <v>834.21309999999994</v>
      </c>
      <c r="K23" s="442">
        <v>2890.4710999999988</v>
      </c>
      <c r="L23" s="442">
        <v>3110.7813199999982</v>
      </c>
      <c r="M23" s="443">
        <v>2887.1901000000016</v>
      </c>
      <c r="N23" s="441">
        <v>1899.0094999999983</v>
      </c>
      <c r="O23" s="442">
        <v>1489.6987000000033</v>
      </c>
      <c r="P23" s="442">
        <v>1653.5564499999996</v>
      </c>
      <c r="Q23" s="442">
        <v>703.65849999999978</v>
      </c>
      <c r="R23" s="442">
        <v>635.94900000000064</v>
      </c>
      <c r="S23" s="442">
        <v>803.28129999999715</v>
      </c>
      <c r="T23" s="442">
        <v>1340.0185500000011</v>
      </c>
      <c r="U23" s="442">
        <v>1417.5483000000004</v>
      </c>
      <c r="V23" s="442">
        <v>1349.5757500000007</v>
      </c>
      <c r="W23" s="442">
        <v>1337.6518000000028</v>
      </c>
      <c r="X23" s="442">
        <v>1127.3662000000008</v>
      </c>
      <c r="Y23" s="443">
        <v>1343.5066999999995</v>
      </c>
      <c r="Z23" s="441">
        <v>1629.0915499999996</v>
      </c>
      <c r="AA23" s="442">
        <v>1027.1062000000024</v>
      </c>
      <c r="AB23" s="442">
        <v>2051.2381999999957</v>
      </c>
      <c r="AC23" s="442">
        <v>1961.4287999999999</v>
      </c>
      <c r="AD23" s="442">
        <v>2563.9374999999986</v>
      </c>
      <c r="AE23" s="442">
        <v>1803.8672999999994</v>
      </c>
      <c r="AF23" s="442">
        <v>1677.1504600000001</v>
      </c>
      <c r="AG23" s="442">
        <v>1063.2816</v>
      </c>
      <c r="AH23" s="442">
        <v>234.83440000000064</v>
      </c>
      <c r="AI23" s="442">
        <v>685.74009999999839</v>
      </c>
      <c r="AJ23" s="442">
        <v>977.67479999999591</v>
      </c>
      <c r="AK23" s="443">
        <v>364.16489999999976</v>
      </c>
      <c r="AL23" s="441">
        <v>545.48671999999715</v>
      </c>
      <c r="AM23" s="442">
        <v>1343.9241999999977</v>
      </c>
      <c r="AN23" s="442">
        <v>2019.5570999999998</v>
      </c>
      <c r="AO23" s="442">
        <v>853.02600000000029</v>
      </c>
      <c r="AP23" s="442">
        <v>447.91829999999868</v>
      </c>
      <c r="AQ23" s="442">
        <v>408.07463846153735</v>
      </c>
      <c r="AR23" s="442">
        <v>701.58710000000019</v>
      </c>
      <c r="AS23" s="442">
        <v>708.92904230769284</v>
      </c>
      <c r="AT23" s="442">
        <v>364.17254230768731</v>
      </c>
      <c r="AU23" s="442">
        <v>2213.1427999999992</v>
      </c>
      <c r="AV23" s="442">
        <v>3920.192100000002</v>
      </c>
      <c r="AW23" s="443">
        <v>925.48659999999836</v>
      </c>
      <c r="AX23" s="441">
        <v>1719.6182000000035</v>
      </c>
      <c r="AY23" s="442">
        <v>883.599100000004</v>
      </c>
      <c r="AZ23" s="442">
        <v>2721.4824500000027</v>
      </c>
      <c r="BA23" s="442">
        <v>1803.7678000000001</v>
      </c>
      <c r="BB23" s="442">
        <v>409.08359999999908</v>
      </c>
      <c r="BC23" s="442">
        <v>1686.079</v>
      </c>
      <c r="BD23" s="442">
        <v>1730.3123499999986</v>
      </c>
      <c r="BE23" s="442">
        <v>1757.2384249999991</v>
      </c>
      <c r="BF23" s="442">
        <v>4088.3756000000017</v>
      </c>
      <c r="BG23" s="442">
        <v>1323.7143000000012</v>
      </c>
      <c r="BH23" s="442">
        <v>1974.2073000000014</v>
      </c>
      <c r="BI23" s="443">
        <v>5489.8193999999912</v>
      </c>
      <c r="BJ23" s="441">
        <v>4113.4799999999996</v>
      </c>
      <c r="BK23" s="442">
        <v>2596.65</v>
      </c>
      <c r="BL23" s="442">
        <v>2842.52</v>
      </c>
      <c r="BM23" s="442">
        <v>3204.7699999999995</v>
      </c>
      <c r="BN23" s="442">
        <v>2674.38</v>
      </c>
      <c r="BO23" s="442">
        <v>1378.71</v>
      </c>
      <c r="BP23" s="442">
        <v>3696.33</v>
      </c>
      <c r="BQ23" s="442">
        <v>4695.7800000000007</v>
      </c>
      <c r="BR23" s="442">
        <v>539.13</v>
      </c>
      <c r="BS23" s="442">
        <v>567.20500000000004</v>
      </c>
      <c r="BT23" s="442">
        <v>330.15999999999997</v>
      </c>
      <c r="BU23" s="443">
        <v>1317.8489999999999</v>
      </c>
      <c r="BV23" s="441">
        <v>4078.4488999999999</v>
      </c>
      <c r="BW23" s="442">
        <v>7334.5462000000007</v>
      </c>
      <c r="BX23" s="442">
        <v>3888.9009999999994</v>
      </c>
      <c r="BY23" s="442">
        <v>1098.7535</v>
      </c>
      <c r="BZ23" s="442">
        <v>1237.1079</v>
      </c>
      <c r="CA23" s="442">
        <v>433.04819999999995</v>
      </c>
      <c r="CB23" s="442">
        <v>1255.973776</v>
      </c>
      <c r="CC23" s="442">
        <v>864.87079999999992</v>
      </c>
      <c r="CD23" s="442">
        <v>2307.4035000000003</v>
      </c>
      <c r="CE23" s="442">
        <v>3747.0039999999999</v>
      </c>
      <c r="CF23" s="442">
        <v>19.306000000000001</v>
      </c>
      <c r="CG23" s="442">
        <v>2062.5725999999995</v>
      </c>
      <c r="CH23" s="510">
        <f t="shared" si="11"/>
        <v>0.56510541040741358</v>
      </c>
      <c r="CI23" s="46"/>
      <c r="CJ23" s="45"/>
    </row>
    <row r="24" spans="1:88">
      <c r="A24" s="70" t="s">
        <v>59</v>
      </c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I24" s="46"/>
      <c r="CJ24" s="45"/>
    </row>
    <row r="25" spans="1:88">
      <c r="A25" s="70" t="s">
        <v>60</v>
      </c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I25" s="46"/>
      <c r="CJ25" s="45"/>
    </row>
    <row r="26" spans="1:88">
      <c r="A26" s="70" t="s">
        <v>61</v>
      </c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I26" s="46"/>
      <c r="CJ26" s="45"/>
    </row>
    <row r="27" spans="1:88"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I27" s="46"/>
      <c r="CJ27" s="45"/>
    </row>
    <row r="28" spans="1:88"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I28" s="46"/>
      <c r="CJ28" s="46"/>
    </row>
    <row r="29" spans="1:88"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I29" s="46"/>
      <c r="CJ29" s="46"/>
    </row>
  </sheetData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K40"/>
  <sheetViews>
    <sheetView showGridLines="0" zoomScale="90" zoomScaleNormal="90" zoomScaleSheetLayoutView="50" workbookViewId="0">
      <pane xSplit="1" ySplit="7" topLeftCell="BY8" activePane="bottomRight" state="frozen"/>
      <selection pane="topRight"/>
      <selection pane="bottomLeft"/>
      <selection pane="bottomRight" activeCell="CF14" sqref="CF14"/>
    </sheetView>
  </sheetViews>
  <sheetFormatPr baseColWidth="10" defaultColWidth="11.42578125" defaultRowHeight="15"/>
  <cols>
    <col min="1" max="1" width="15.42578125" style="45" customWidth="1"/>
    <col min="2" max="2" width="10" style="45" customWidth="1"/>
    <col min="3" max="3" width="10.7109375" style="45" customWidth="1"/>
    <col min="4" max="4" width="10.28515625" style="45" customWidth="1"/>
    <col min="5" max="6" width="10" style="45" customWidth="1"/>
    <col min="7" max="10" width="10.28515625" style="45" customWidth="1"/>
    <col min="11" max="13" width="10" style="45" customWidth="1"/>
    <col min="14" max="14" width="10.28515625" style="45" customWidth="1"/>
    <col min="15" max="15" width="10.5703125" style="45" customWidth="1"/>
    <col min="16" max="16" width="11.28515625" style="45" customWidth="1"/>
    <col min="17" max="18" width="10.28515625" style="45" customWidth="1"/>
    <col min="19" max="19" width="11.28515625" style="45" customWidth="1"/>
    <col min="20" max="20" width="10.7109375" style="45" customWidth="1"/>
    <col min="21" max="21" width="11" style="45" customWidth="1"/>
    <col min="22" max="22" width="11.7109375" style="45" customWidth="1"/>
    <col min="23" max="23" width="10.7109375" style="45" customWidth="1"/>
    <col min="24" max="24" width="9.85546875" style="45" customWidth="1"/>
    <col min="25" max="26" width="10.5703125" style="45" customWidth="1"/>
    <col min="27" max="27" width="11.140625" style="45" customWidth="1"/>
    <col min="28" max="85" width="10.5703125" style="45" customWidth="1"/>
    <col min="86" max="86" width="12.5703125" style="45" customWidth="1"/>
  </cols>
  <sheetData>
    <row r="1" spans="1:89">
      <c r="A1" s="74" t="s">
        <v>30</v>
      </c>
    </row>
    <row r="3" spans="1:89">
      <c r="A3" s="75" t="s">
        <v>121</v>
      </c>
    </row>
    <row r="4" spans="1:89">
      <c r="A4" s="48" t="s">
        <v>122</v>
      </c>
    </row>
    <row r="5" spans="1:89">
      <c r="A5" s="130" t="s">
        <v>64</v>
      </c>
    </row>
    <row r="6" spans="1:89">
      <c r="A6" s="662" t="s">
        <v>105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1"/>
      <c r="Z6" s="664">
        <v>2021</v>
      </c>
      <c r="AA6" s="665"/>
      <c r="AB6" s="665"/>
      <c r="AC6" s="665"/>
      <c r="AD6" s="665"/>
      <c r="AE6" s="665"/>
      <c r="AF6" s="665"/>
      <c r="AG6" s="665"/>
      <c r="AH6" s="665"/>
      <c r="AI6" s="665"/>
      <c r="AJ6" s="665"/>
      <c r="AK6" s="665"/>
      <c r="AL6" s="664">
        <v>2022</v>
      </c>
      <c r="AM6" s="665"/>
      <c r="AN6" s="665"/>
      <c r="AO6" s="665"/>
      <c r="AP6" s="665"/>
      <c r="AQ6" s="665"/>
      <c r="AR6" s="665"/>
      <c r="AS6" s="665"/>
      <c r="AT6" s="665"/>
      <c r="AU6" s="665"/>
      <c r="AV6" s="665"/>
      <c r="AW6" s="665"/>
      <c r="AX6" s="637">
        <v>2023</v>
      </c>
      <c r="AY6" s="638"/>
      <c r="AZ6" s="638"/>
      <c r="BA6" s="638"/>
      <c r="BB6" s="638"/>
      <c r="BC6" s="638"/>
      <c r="BD6" s="638"/>
      <c r="BE6" s="638"/>
      <c r="BF6" s="638"/>
      <c r="BG6" s="638"/>
      <c r="BH6" s="638"/>
      <c r="BI6" s="638"/>
      <c r="BJ6" s="637">
        <v>2024</v>
      </c>
      <c r="BK6" s="638"/>
      <c r="BL6" s="638"/>
      <c r="BM6" s="638"/>
      <c r="BN6" s="638"/>
      <c r="BO6" s="638"/>
      <c r="BP6" s="638"/>
      <c r="BQ6" s="638"/>
      <c r="BR6" s="638"/>
      <c r="BS6" s="638"/>
      <c r="BT6" s="638"/>
      <c r="BU6" s="639"/>
      <c r="BV6" s="638">
        <v>2025</v>
      </c>
      <c r="BW6" s="638"/>
      <c r="BX6" s="638"/>
      <c r="BY6" s="638"/>
      <c r="BZ6" s="638"/>
      <c r="CA6" s="638"/>
      <c r="CB6" s="638"/>
      <c r="CC6" s="638"/>
      <c r="CD6" s="638"/>
      <c r="CE6" s="638"/>
      <c r="CF6" s="638"/>
      <c r="CG6" s="638"/>
      <c r="CH6" s="639"/>
    </row>
    <row r="7" spans="1:89" ht="27.75" customHeight="1">
      <c r="A7" s="663"/>
      <c r="B7" s="163" t="s">
        <v>35</v>
      </c>
      <c r="C7" s="164" t="s">
        <v>36</v>
      </c>
      <c r="D7" s="164" t="s">
        <v>37</v>
      </c>
      <c r="E7" s="164" t="s">
        <v>38</v>
      </c>
      <c r="F7" s="165" t="s">
        <v>39</v>
      </c>
      <c r="G7" s="164" t="s">
        <v>40</v>
      </c>
      <c r="H7" s="164" t="s">
        <v>41</v>
      </c>
      <c r="I7" s="164" t="s">
        <v>42</v>
      </c>
      <c r="J7" s="164" t="s">
        <v>43</v>
      </c>
      <c r="K7" s="164" t="s">
        <v>44</v>
      </c>
      <c r="L7" s="164" t="s">
        <v>45</v>
      </c>
      <c r="M7" s="168" t="s">
        <v>46</v>
      </c>
      <c r="N7" s="163" t="s">
        <v>35</v>
      </c>
      <c r="O7" s="164" t="s">
        <v>36</v>
      </c>
      <c r="P7" s="164" t="s">
        <v>37</v>
      </c>
      <c r="Q7" s="164" t="s">
        <v>38</v>
      </c>
      <c r="R7" s="165" t="s">
        <v>39</v>
      </c>
      <c r="S7" s="164" t="s">
        <v>40</v>
      </c>
      <c r="T7" s="164" t="s">
        <v>41</v>
      </c>
      <c r="U7" s="164" t="s">
        <v>42</v>
      </c>
      <c r="V7" s="164" t="s">
        <v>43</v>
      </c>
      <c r="W7" s="164" t="s">
        <v>44</v>
      </c>
      <c r="X7" s="164" t="s">
        <v>45</v>
      </c>
      <c r="Y7" s="306" t="s">
        <v>46</v>
      </c>
      <c r="Z7" s="320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320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6'!BE7</f>
        <v>Ago</v>
      </c>
      <c r="BF7" s="41" t="str">
        <f>+'Cdr 6'!BF7</f>
        <v>Sept</v>
      </c>
      <c r="BG7" s="41" t="str">
        <f>+'Cdr 6'!BG7</f>
        <v>Oct</v>
      </c>
      <c r="BH7" s="41" t="str">
        <f>+'Cdr 6'!BH7</f>
        <v>Nov</v>
      </c>
      <c r="BI7" s="77" t="str">
        <f>+'Cdr 6'!BI7</f>
        <v>Dic</v>
      </c>
      <c r="BJ7" s="41" t="str">
        <f>+'Cdr 6'!BJ7</f>
        <v>Ene</v>
      </c>
      <c r="BK7" s="41" t="str">
        <f>+'Cdr 6'!BK7</f>
        <v>Feb</v>
      </c>
      <c r="BL7" s="41" t="s">
        <v>37</v>
      </c>
      <c r="BM7" s="41" t="s">
        <v>38</v>
      </c>
      <c r="BN7" s="41" t="str">
        <f>+'Cdr 6'!BN7</f>
        <v>May</v>
      </c>
      <c r="BO7" s="41" t="str">
        <f>+'Cdr 6'!BO7</f>
        <v>Jun</v>
      </c>
      <c r="BP7" s="41" t="str">
        <f>+'Cdr 6'!BP7</f>
        <v>Jul</v>
      </c>
      <c r="BQ7" s="41" t="str">
        <f>+'Cdr 6'!BQ7</f>
        <v>Ago</v>
      </c>
      <c r="BR7" s="41" t="str">
        <f>+'Cdr 6'!BR7</f>
        <v>Set</v>
      </c>
      <c r="BS7" s="41" t="str">
        <f>+'Cdr 6'!BS7</f>
        <v>Oct</v>
      </c>
      <c r="BT7" s="41" t="str">
        <f>+'Cdr 6'!BT7</f>
        <v>Nov</v>
      </c>
      <c r="BU7" s="41" t="str">
        <f>+'Cdr 6'!BU7</f>
        <v>Dic</v>
      </c>
      <c r="BV7" s="41" t="str">
        <f>+'Cdr 6'!BV7</f>
        <v>Ene</v>
      </c>
      <c r="BW7" s="41" t="str">
        <f>+'Cdr 6'!BW7</f>
        <v>Feb</v>
      </c>
      <c r="BX7" s="41" t="str">
        <f>+'Cdr 6'!BX7</f>
        <v>Mar</v>
      </c>
      <c r="BY7" s="41" t="str">
        <f>+'Cdr 6'!BY7</f>
        <v>Abr</v>
      </c>
      <c r="BZ7" s="553" t="str">
        <f>+'Cdr 6'!BZ7</f>
        <v>May</v>
      </c>
      <c r="CA7" s="559" t="str">
        <f>+'Cdr 6'!CA7</f>
        <v>Jun</v>
      </c>
      <c r="CB7" s="586" t="str">
        <f>+'Cdr 6'!CB7</f>
        <v>Jul</v>
      </c>
      <c r="CC7" s="586" t="str">
        <f>+'Cdr 6'!CC7</f>
        <v>Ago</v>
      </c>
      <c r="CD7" s="618" t="str">
        <f>+'Cdr 6'!CD7</f>
        <v>Set</v>
      </c>
      <c r="CE7" s="623" t="str">
        <f>+'Cdr 6'!CE7</f>
        <v>Oct</v>
      </c>
      <c r="CF7" s="631" t="str">
        <f>+'Cdr 6'!CF7</f>
        <v>Nov</v>
      </c>
      <c r="CG7" s="623" t="str">
        <f>+'Cdr 6'!CG7</f>
        <v>Dic</v>
      </c>
      <c r="CH7" s="41" t="str">
        <f>'Cdr 1 '!CH8</f>
        <v>Var. % 
Dic 25/24</v>
      </c>
    </row>
    <row r="8" spans="1:89">
      <c r="A8" s="313" t="s">
        <v>48</v>
      </c>
      <c r="B8" s="314">
        <f t="shared" ref="B8:Y8" si="0">+SUM(B9:B32)</f>
        <v>90585.048436271623</v>
      </c>
      <c r="C8" s="315">
        <f t="shared" si="0"/>
        <v>117839.23427499627</v>
      </c>
      <c r="D8" s="315">
        <f t="shared" si="0"/>
        <v>95912.119912864204</v>
      </c>
      <c r="E8" s="315">
        <f t="shared" si="0"/>
        <v>50734.173818272044</v>
      </c>
      <c r="F8" s="315">
        <f t="shared" si="0"/>
        <v>48816.409666103893</v>
      </c>
      <c r="G8" s="315">
        <f t="shared" si="0"/>
        <v>72591.055069887079</v>
      </c>
      <c r="H8" s="315">
        <f t="shared" si="0"/>
        <v>74686.373216221822</v>
      </c>
      <c r="I8" s="315">
        <f t="shared" si="0"/>
        <v>61421.174915489421</v>
      </c>
      <c r="J8" s="315">
        <f t="shared" si="0"/>
        <v>46860.100682566772</v>
      </c>
      <c r="K8" s="315">
        <f t="shared" si="0"/>
        <v>53493.062600665195</v>
      </c>
      <c r="L8" s="315">
        <f t="shared" si="0"/>
        <v>36760.023759940901</v>
      </c>
      <c r="M8" s="315">
        <f t="shared" si="0"/>
        <v>31414.229646721797</v>
      </c>
      <c r="N8" s="314">
        <f t="shared" si="0"/>
        <v>57220.807778057599</v>
      </c>
      <c r="O8" s="315">
        <f t="shared" si="0"/>
        <v>80649.355893942295</v>
      </c>
      <c r="P8" s="315">
        <f t="shared" si="0"/>
        <v>23270.116790282038</v>
      </c>
      <c r="Q8" s="315">
        <f t="shared" si="0"/>
        <v>9173.9104045064996</v>
      </c>
      <c r="R8" s="315">
        <f t="shared" si="0"/>
        <v>11285.078051366476</v>
      </c>
      <c r="S8" s="315">
        <f t="shared" si="0"/>
        <v>46344.009541409985</v>
      </c>
      <c r="T8" s="315">
        <f t="shared" si="0"/>
        <v>94934.842509034541</v>
      </c>
      <c r="U8" s="315">
        <f t="shared" si="0"/>
        <v>79670.05457437408</v>
      </c>
      <c r="V8" s="315">
        <f t="shared" si="0"/>
        <v>114963.84679546353</v>
      </c>
      <c r="W8" s="315">
        <f t="shared" si="0"/>
        <v>100369.79660991185</v>
      </c>
      <c r="X8" s="315">
        <f t="shared" si="0"/>
        <v>53132.039156519313</v>
      </c>
      <c r="Y8" s="321">
        <f t="shared" si="0"/>
        <v>62264.648216576868</v>
      </c>
      <c r="Z8" s="322">
        <f t="shared" ref="Z8:BO8" si="1">SUM(Z9:Z32)</f>
        <v>61162.135351880686</v>
      </c>
      <c r="AA8" s="83">
        <f t="shared" si="1"/>
        <v>129123.7164092398</v>
      </c>
      <c r="AB8" s="83">
        <f t="shared" si="1"/>
        <v>84448.832805996761</v>
      </c>
      <c r="AC8" s="83">
        <f t="shared" si="1"/>
        <v>57009.605838924341</v>
      </c>
      <c r="AD8" s="83">
        <f t="shared" si="1"/>
        <v>73944.297179562927</v>
      </c>
      <c r="AE8" s="83">
        <f t="shared" si="1"/>
        <v>80767.49570475574</v>
      </c>
      <c r="AF8" s="83">
        <f t="shared" si="1"/>
        <v>63341.260035860236</v>
      </c>
      <c r="AG8" s="83">
        <f t="shared" si="1"/>
        <v>59998.249732396456</v>
      </c>
      <c r="AH8" s="83">
        <f t="shared" si="1"/>
        <v>32090.057955052784</v>
      </c>
      <c r="AI8" s="83">
        <f t="shared" si="1"/>
        <v>34324.544860747708</v>
      </c>
      <c r="AJ8" s="83">
        <f t="shared" si="1"/>
        <v>37953.611135321895</v>
      </c>
      <c r="AK8" s="83">
        <f t="shared" si="1"/>
        <v>48074.056219341379</v>
      </c>
      <c r="AL8" s="322">
        <f t="shared" si="1"/>
        <v>113374.43873636452</v>
      </c>
      <c r="AM8" s="83">
        <f t="shared" si="1"/>
        <v>49294.574751121487</v>
      </c>
      <c r="AN8" s="83">
        <f t="shared" si="1"/>
        <v>42809.480206124063</v>
      </c>
      <c r="AO8" s="83">
        <f t="shared" si="1"/>
        <v>51117.432925275687</v>
      </c>
      <c r="AP8" s="83">
        <f t="shared" si="1"/>
        <v>39599.40126983964</v>
      </c>
      <c r="AQ8" s="83">
        <f t="shared" si="1"/>
        <v>52105.62446828348</v>
      </c>
      <c r="AR8" s="83">
        <f t="shared" si="1"/>
        <v>38004.524345367194</v>
      </c>
      <c r="AS8" s="83">
        <f t="shared" si="1"/>
        <v>35804.230826400664</v>
      </c>
      <c r="AT8" s="83">
        <f t="shared" si="1"/>
        <v>44881.099133442163</v>
      </c>
      <c r="AU8" s="83">
        <f t="shared" si="1"/>
        <v>37405.328841569106</v>
      </c>
      <c r="AV8" s="83">
        <f t="shared" si="1"/>
        <v>84418.902907859228</v>
      </c>
      <c r="AW8" s="83">
        <f t="shared" si="1"/>
        <v>83748.046596278029</v>
      </c>
      <c r="AX8" s="82">
        <f t="shared" si="1"/>
        <v>83771.121248033189</v>
      </c>
      <c r="AY8" s="83">
        <f t="shared" si="1"/>
        <v>168022.12926628595</v>
      </c>
      <c r="AZ8" s="83">
        <f t="shared" si="1"/>
        <v>132205.61883393343</v>
      </c>
      <c r="BA8" s="83">
        <f t="shared" si="1"/>
        <v>83386.315620805181</v>
      </c>
      <c r="BB8" s="83">
        <f t="shared" si="1"/>
        <v>78557.791743379174</v>
      </c>
      <c r="BC8" s="83">
        <f t="shared" si="1"/>
        <v>69726.651545282162</v>
      </c>
      <c r="BD8" s="83">
        <f t="shared" si="1"/>
        <v>62160.777762867838</v>
      </c>
      <c r="BE8" s="83">
        <f t="shared" si="1"/>
        <v>35611.123907627014</v>
      </c>
      <c r="BF8" s="83">
        <f t="shared" si="1"/>
        <v>41753.542147991415</v>
      </c>
      <c r="BG8" s="83">
        <f t="shared" si="1"/>
        <v>29304.613453181169</v>
      </c>
      <c r="BH8" s="83">
        <f t="shared" si="1"/>
        <v>34900.620322388888</v>
      </c>
      <c r="BI8" s="83">
        <f t="shared" si="1"/>
        <v>58773.503944486358</v>
      </c>
      <c r="BJ8" s="82">
        <f t="shared" si="1"/>
        <v>65230.3</v>
      </c>
      <c r="BK8" s="82">
        <f t="shared" si="1"/>
        <v>38355.46</v>
      </c>
      <c r="BL8" s="82">
        <f t="shared" si="1"/>
        <v>28135.599999999995</v>
      </c>
      <c r="BM8" s="82">
        <f t="shared" si="1"/>
        <v>32642.522000000001</v>
      </c>
      <c r="BN8" s="82">
        <f t="shared" si="1"/>
        <v>39089.800000000003</v>
      </c>
      <c r="BO8" s="82">
        <f t="shared" si="1"/>
        <v>63305.14</v>
      </c>
      <c r="BP8" s="82">
        <f t="shared" ref="BP8:BQ8" si="2">SUM(BP9:BP32)</f>
        <v>85452.460000000021</v>
      </c>
      <c r="BQ8" s="82">
        <f t="shared" si="2"/>
        <v>61762.790000000008</v>
      </c>
      <c r="BR8" s="82">
        <f t="shared" ref="BR8:BS8" si="3">SUM(BR9:BR32)</f>
        <v>34977.137999999999</v>
      </c>
      <c r="BS8" s="82">
        <f t="shared" si="3"/>
        <v>12004.881000000003</v>
      </c>
      <c r="BT8" s="82">
        <f t="shared" ref="BT8:BU8" si="4">SUM(BT9:BT32)</f>
        <v>11397.71</v>
      </c>
      <c r="BU8" s="498">
        <f t="shared" si="4"/>
        <v>13426.163</v>
      </c>
      <c r="BV8" s="82">
        <f t="shared" ref="BV8:BY8" si="5">SUM(BV9:BV32)</f>
        <v>35175.709983269764</v>
      </c>
      <c r="BW8" s="82">
        <f t="shared" ref="BW8:BX8" si="6">SUM(BW9:BW32)</f>
        <v>82477.807299700085</v>
      </c>
      <c r="BX8" s="82">
        <f t="shared" si="6"/>
        <v>88227.941994262888</v>
      </c>
      <c r="BY8" s="82">
        <f t="shared" si="5"/>
        <v>97136.561096980891</v>
      </c>
      <c r="BZ8" s="82">
        <f t="shared" ref="BZ8:CC8" si="7">SUM(BZ9:BZ32)</f>
        <v>131242.08702383543</v>
      </c>
      <c r="CA8" s="82">
        <f t="shared" ref="CA8:CB8" si="8">SUM(CA9:CA32)</f>
        <v>107369.18704983327</v>
      </c>
      <c r="CB8" s="82">
        <f t="shared" si="8"/>
        <v>26665.901946254045</v>
      </c>
      <c r="CC8" s="82">
        <f t="shared" si="7"/>
        <v>37213.548762974642</v>
      </c>
      <c r="CD8" s="82">
        <f t="shared" ref="CD8:CG8" si="9">SUM(CD9:CD32)</f>
        <v>92031.328433898394</v>
      </c>
      <c r="CE8" s="82">
        <f t="shared" ref="CE8:CF8" si="10">SUM(CE9:CE32)</f>
        <v>114391.52704160742</v>
      </c>
      <c r="CF8" s="82">
        <f t="shared" si="10"/>
        <v>29019.557940713519</v>
      </c>
      <c r="CG8" s="82">
        <f t="shared" si="9"/>
        <v>87705.305226584751</v>
      </c>
      <c r="CH8" s="511">
        <f>+IFERROR(CG8/BU8-1,"-")</f>
        <v>5.5324177299638588</v>
      </c>
      <c r="CJ8" s="45"/>
      <c r="CK8" s="119"/>
    </row>
    <row r="9" spans="1:89">
      <c r="A9" s="293" t="s">
        <v>123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319">
        <v>1251.9213538461543</v>
      </c>
      <c r="O9" s="27">
        <v>1608.8885690769232</v>
      </c>
      <c r="P9" s="27">
        <v>896.51680553846188</v>
      </c>
      <c r="Q9" s="27">
        <v>1722.2928372307692</v>
      </c>
      <c r="R9" s="27">
        <v>930.69771086262563</v>
      </c>
      <c r="S9" s="27">
        <v>1262.8751117057332</v>
      </c>
      <c r="T9" s="27">
        <v>852.15832807692334</v>
      </c>
      <c r="U9" s="27">
        <v>866.03124895104906</v>
      </c>
      <c r="V9" s="27">
        <v>472.77458769230782</v>
      </c>
      <c r="W9" s="27">
        <v>1027.528012153846</v>
      </c>
      <c r="X9" s="27">
        <v>1146.278453846154</v>
      </c>
      <c r="Y9" s="323">
        <v>1331.116984615385</v>
      </c>
      <c r="Z9" s="302">
        <v>1566.9147522307685</v>
      </c>
      <c r="AA9" s="119">
        <v>1623.9255988461518</v>
      </c>
      <c r="AB9" s="119">
        <v>1599.4714603916086</v>
      </c>
      <c r="AC9" s="119">
        <v>2017.0898475524482</v>
      </c>
      <c r="AD9" s="119">
        <v>1809.9578461538465</v>
      </c>
      <c r="AE9" s="119">
        <v>1004.6413384615386</v>
      </c>
      <c r="AF9" s="119">
        <v>1505.2070424475526</v>
      </c>
      <c r="AG9" s="119">
        <v>1371.4877282517484</v>
      </c>
      <c r="AH9" s="119">
        <v>1162.6426717132867</v>
      </c>
      <c r="AI9" s="119">
        <v>1726.2259428461543</v>
      </c>
      <c r="AJ9" s="119">
        <v>1681.5225913986021</v>
      </c>
      <c r="AK9" s="119">
        <v>1895.8048773702844</v>
      </c>
      <c r="AL9" s="302">
        <v>1894.8727692307691</v>
      </c>
      <c r="AM9" s="119">
        <v>1911.9409690419575</v>
      </c>
      <c r="AN9" s="119">
        <v>2085.2176610000001</v>
      </c>
      <c r="AO9" s="119">
        <v>1895.0438461538465</v>
      </c>
      <c r="AP9" s="119">
        <v>2166.0037737482521</v>
      </c>
      <c r="AQ9" s="119">
        <v>2507.839221807275</v>
      </c>
      <c r="AR9" s="119">
        <v>1387.9573381515152</v>
      </c>
      <c r="AS9" s="119">
        <v>590.68903603729643</v>
      </c>
      <c r="AT9" s="119">
        <v>1033.3767501561774</v>
      </c>
      <c r="AU9" s="119">
        <v>1584.2393388772341</v>
      </c>
      <c r="AV9" s="119">
        <v>690.83629998964</v>
      </c>
      <c r="AW9" s="119">
        <v>1065.1423076923081</v>
      </c>
      <c r="AX9" s="118">
        <v>830.10615384615414</v>
      </c>
      <c r="AY9" s="119">
        <v>1274.5438800000006</v>
      </c>
      <c r="AZ9" s="119">
        <v>1496.4421926340328</v>
      </c>
      <c r="BA9" s="119">
        <v>1187.1038293939396</v>
      </c>
      <c r="BB9" s="119">
        <v>1521.774295645688</v>
      </c>
      <c r="BC9" s="119">
        <v>1261.4032884335668</v>
      </c>
      <c r="BD9" s="119">
        <v>1217.3441543822844</v>
      </c>
      <c r="BE9" s="119">
        <v>1407.1166766433569</v>
      </c>
      <c r="BF9" s="119">
        <v>1777.9309625174826</v>
      </c>
      <c r="BG9" s="119">
        <v>1341.1583535431239</v>
      </c>
      <c r="BH9" s="119">
        <v>1525.3219909957804</v>
      </c>
      <c r="BI9" s="119">
        <v>1707.7265184760527</v>
      </c>
      <c r="BJ9" s="118">
        <v>1351.87</v>
      </c>
      <c r="BK9" s="119">
        <v>1149.53</v>
      </c>
      <c r="BL9" s="119">
        <v>1066.58</v>
      </c>
      <c r="BM9" s="119">
        <v>1250.1400000000001</v>
      </c>
      <c r="BN9" s="119">
        <v>1614.78</v>
      </c>
      <c r="BO9" s="119">
        <v>133.66999999999999</v>
      </c>
      <c r="BP9" s="119">
        <v>1532.46</v>
      </c>
      <c r="BQ9" s="119">
        <v>1390.58</v>
      </c>
      <c r="BR9" s="119">
        <v>893.12800000000004</v>
      </c>
      <c r="BS9" s="119">
        <v>520.87</v>
      </c>
      <c r="BT9" s="119">
        <v>966.99</v>
      </c>
      <c r="BU9" s="222">
        <v>1317.405</v>
      </c>
      <c r="BV9" s="118">
        <v>1618.7715384615394</v>
      </c>
      <c r="BW9" s="119">
        <v>1555.4003876923075</v>
      </c>
      <c r="BX9" s="119">
        <v>1569.0199273846165</v>
      </c>
      <c r="BY9" s="119">
        <v>1668.4203495804202</v>
      </c>
      <c r="BZ9" s="119">
        <v>1483.6311469230782</v>
      </c>
      <c r="CA9" s="119">
        <v>1404.4989758181825</v>
      </c>
      <c r="CB9" s="119">
        <v>1294.3929461538464</v>
      </c>
      <c r="CC9" s="119">
        <v>1475.0520584615392</v>
      </c>
      <c r="CD9" s="119">
        <v>1427.7735304615394</v>
      </c>
      <c r="CE9" s="119">
        <v>1352.4608053846162</v>
      </c>
      <c r="CF9" s="119">
        <v>1218.5954600000005</v>
      </c>
      <c r="CG9" s="119">
        <v>2117.1908415384637</v>
      </c>
      <c r="CH9" s="506">
        <f t="shared" ref="CH9:CH32" si="11">+IFERROR(CG9/BU9-1,"-")</f>
        <v>0.60709185219310968</v>
      </c>
      <c r="CJ9" s="45"/>
      <c r="CK9" s="119"/>
    </row>
    <row r="10" spans="1:89">
      <c r="A10" s="293" t="s">
        <v>124</v>
      </c>
      <c r="B10" s="27">
        <v>0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319">
        <v>1686.2781284615385</v>
      </c>
      <c r="O10" s="27">
        <v>1529.9529</v>
      </c>
      <c r="P10" s="27">
        <v>1100.7102862307697</v>
      </c>
      <c r="Q10" s="27">
        <v>2003.820281538463</v>
      </c>
      <c r="R10" s="27">
        <v>1601.6512940354296</v>
      </c>
      <c r="S10" s="27">
        <v>1240.102792032814</v>
      </c>
      <c r="T10" s="27">
        <v>551.32702384615391</v>
      </c>
      <c r="U10" s="27">
        <v>1171.684339769231</v>
      </c>
      <c r="V10" s="27">
        <v>657.53235076923079</v>
      </c>
      <c r="W10" s="27">
        <v>998.33174100000019</v>
      </c>
      <c r="X10" s="27">
        <v>1035.5298461538466</v>
      </c>
      <c r="Y10" s="323">
        <v>512.61438461538455</v>
      </c>
      <c r="Z10" s="302">
        <v>750.15848392307714</v>
      </c>
      <c r="AA10" s="119">
        <v>1054.3692307692309</v>
      </c>
      <c r="AB10" s="119">
        <v>1064.0791084157331</v>
      </c>
      <c r="AC10" s="119">
        <v>979.5450000000003</v>
      </c>
      <c r="AD10" s="119">
        <v>735.95207692307713</v>
      </c>
      <c r="AE10" s="119">
        <v>962.7545384615388</v>
      </c>
      <c r="AF10" s="119">
        <v>1093.8408321678328</v>
      </c>
      <c r="AG10" s="119">
        <v>974.06861538461555</v>
      </c>
      <c r="AH10" s="119">
        <v>753.85561538461536</v>
      </c>
      <c r="AI10" s="119">
        <v>844.50400453846191</v>
      </c>
      <c r="AJ10" s="119">
        <v>1339.1842993007001</v>
      </c>
      <c r="AK10" s="119">
        <v>1030.3005682214455</v>
      </c>
      <c r="AL10" s="302">
        <v>1411.6776923076925</v>
      </c>
      <c r="AM10" s="119">
        <v>1749.9211323519824</v>
      </c>
      <c r="AN10" s="119">
        <v>1074.5243470209793</v>
      </c>
      <c r="AO10" s="119">
        <v>1357.1105153846154</v>
      </c>
      <c r="AP10" s="119">
        <v>1246.3436846853151</v>
      </c>
      <c r="AQ10" s="119">
        <v>2113.4420843309599</v>
      </c>
      <c r="AR10" s="119">
        <v>1212.3828705404562</v>
      </c>
      <c r="AS10" s="119">
        <v>1104.7252093986017</v>
      </c>
      <c r="AT10" s="119">
        <v>1235.613640780886</v>
      </c>
      <c r="AU10" s="119">
        <v>1121.329630449884</v>
      </c>
      <c r="AV10" s="119">
        <v>933.58093487179508</v>
      </c>
      <c r="AW10" s="119">
        <v>1560.4538461538471</v>
      </c>
      <c r="AX10" s="118">
        <v>1076.1233846153852</v>
      </c>
      <c r="AY10" s="119">
        <v>1515.0473476923082</v>
      </c>
      <c r="AZ10" s="119">
        <v>1478.3115212587409</v>
      </c>
      <c r="BA10" s="119">
        <v>1062.7719186713291</v>
      </c>
      <c r="BB10" s="119">
        <v>1037.7127571095573</v>
      </c>
      <c r="BC10" s="119">
        <v>821.85329522470931</v>
      </c>
      <c r="BD10" s="119">
        <v>1037.3305670862476</v>
      </c>
      <c r="BE10" s="119">
        <v>1116.6580578648022</v>
      </c>
      <c r="BF10" s="119">
        <v>1143.3025653146863</v>
      </c>
      <c r="BG10" s="119">
        <v>1030.4981914685318</v>
      </c>
      <c r="BH10" s="119">
        <v>1240.0201299143721</v>
      </c>
      <c r="BI10" s="119">
        <v>1372.1559938461539</v>
      </c>
      <c r="BJ10" s="118">
        <v>459.04</v>
      </c>
      <c r="BK10" s="119">
        <v>390.74</v>
      </c>
      <c r="BL10" s="119">
        <v>287.04000000000002</v>
      </c>
      <c r="BM10" s="119">
        <v>507.15</v>
      </c>
      <c r="BN10" s="119">
        <v>357.28</v>
      </c>
      <c r="BO10" s="119">
        <v>234.59</v>
      </c>
      <c r="BP10" s="119">
        <v>84.9</v>
      </c>
      <c r="BQ10" s="119">
        <v>229.39</v>
      </c>
      <c r="BR10" s="119">
        <v>344.27</v>
      </c>
      <c r="BS10" s="119">
        <v>387.92</v>
      </c>
      <c r="BT10" s="119">
        <v>212.93</v>
      </c>
      <c r="BU10" s="222">
        <v>227.57900000000001</v>
      </c>
      <c r="BV10" s="118">
        <v>238.6610769230771</v>
      </c>
      <c r="BW10" s="119">
        <v>281.49307769230779</v>
      </c>
      <c r="BX10" s="119">
        <v>262.59077153846158</v>
      </c>
      <c r="BY10" s="119">
        <v>236.36278006993024</v>
      </c>
      <c r="BZ10" s="119">
        <v>317.42730069930082</v>
      </c>
      <c r="CA10" s="119">
        <v>132.3506438461539</v>
      </c>
      <c r="CB10" s="119">
        <v>344.37006461538476</v>
      </c>
      <c r="CC10" s="119">
        <v>475.47395778058012</v>
      </c>
      <c r="CD10" s="119">
        <v>346.73060153846166</v>
      </c>
      <c r="CE10" s="119">
        <v>365.74604461538479</v>
      </c>
      <c r="CF10" s="119">
        <v>622.64575401153888</v>
      </c>
      <c r="CG10" s="119">
        <v>216.00639000000018</v>
      </c>
      <c r="CH10" s="506">
        <f t="shared" si="11"/>
        <v>-5.0850957250009099E-2</v>
      </c>
      <c r="CJ10" s="45"/>
      <c r="CK10" s="119"/>
    </row>
    <row r="11" spans="1:89">
      <c r="A11" s="293" t="s">
        <v>125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319">
        <v>97.314999999999998</v>
      </c>
      <c r="O11" s="27">
        <v>28.436</v>
      </c>
      <c r="P11" s="27">
        <v>0</v>
      </c>
      <c r="Q11" s="27">
        <v>55.618000000000002</v>
      </c>
      <c r="R11" s="27">
        <v>1.0189999999999999</v>
      </c>
      <c r="S11" s="27">
        <v>458.09950000000003</v>
      </c>
      <c r="T11" s="27">
        <v>52.464550000000003</v>
      </c>
      <c r="U11" s="27">
        <v>86.067000000000007</v>
      </c>
      <c r="V11" s="27">
        <v>162.8994252</v>
      </c>
      <c r="W11" s="27">
        <v>255.8899351</v>
      </c>
      <c r="X11" s="27">
        <v>310.26626959999999</v>
      </c>
      <c r="Y11" s="323">
        <v>1268.7355611999999</v>
      </c>
      <c r="Z11" s="307">
        <v>1692.8324487999998</v>
      </c>
      <c r="AA11" s="119">
        <v>1554.9311129</v>
      </c>
      <c r="AB11" s="119">
        <v>392.50590792999998</v>
      </c>
      <c r="AC11" s="134">
        <v>0</v>
      </c>
      <c r="AD11" s="134">
        <v>0</v>
      </c>
      <c r="AE11" s="134">
        <v>0</v>
      </c>
      <c r="AF11" s="134">
        <v>59.872</v>
      </c>
      <c r="AG11" s="134">
        <v>52.519000000000005</v>
      </c>
      <c r="AH11" s="134">
        <v>8.9261538461538557</v>
      </c>
      <c r="AI11" s="134">
        <v>708.14921510769216</v>
      </c>
      <c r="AJ11" s="134">
        <v>819.35499926</v>
      </c>
      <c r="AK11" s="134">
        <v>10.332000000000001</v>
      </c>
      <c r="AL11" s="307">
        <v>0</v>
      </c>
      <c r="AM11" s="119">
        <v>81.770899999999997</v>
      </c>
      <c r="AN11" s="119">
        <v>0</v>
      </c>
      <c r="AO11" s="134">
        <v>18.8657</v>
      </c>
      <c r="AP11" s="134">
        <v>41.622799999999998</v>
      </c>
      <c r="AQ11" s="134">
        <v>0</v>
      </c>
      <c r="AR11" s="134">
        <v>0</v>
      </c>
      <c r="AS11" s="134">
        <v>49.010384615384616</v>
      </c>
      <c r="AT11" s="134">
        <v>0</v>
      </c>
      <c r="AU11" s="134">
        <v>0</v>
      </c>
      <c r="AV11" s="134">
        <v>35.561</v>
      </c>
      <c r="AW11" s="134">
        <v>78.972846153846163</v>
      </c>
      <c r="AX11" s="118">
        <v>521.64149999999995</v>
      </c>
      <c r="AY11" s="134">
        <v>184.90170000000001</v>
      </c>
      <c r="AZ11" s="134">
        <v>183.15600000000001</v>
      </c>
      <c r="BA11" s="134">
        <v>29.382400000000001</v>
      </c>
      <c r="BB11" s="134">
        <v>10.54</v>
      </c>
      <c r="BC11" s="134">
        <v>41.014000000000003</v>
      </c>
      <c r="BD11" s="134">
        <v>47.8626</v>
      </c>
      <c r="BE11" s="134">
        <v>72.422399999999996</v>
      </c>
      <c r="BF11" s="134">
        <v>145.09562211538463</v>
      </c>
      <c r="BG11" s="134">
        <v>132.3258798846154</v>
      </c>
      <c r="BH11" s="134">
        <v>117.55846153846156</v>
      </c>
      <c r="BI11" s="134">
        <v>66.261700000000005</v>
      </c>
      <c r="BJ11" s="118">
        <v>2.17</v>
      </c>
      <c r="BK11" s="134">
        <v>19.010000000000002</v>
      </c>
      <c r="BL11" s="134">
        <v>103.4</v>
      </c>
      <c r="BM11" s="134">
        <v>394.8</v>
      </c>
      <c r="BN11" s="119">
        <v>650.33000000000004</v>
      </c>
      <c r="BO11" s="119">
        <v>292.45999999999998</v>
      </c>
      <c r="BP11" s="119">
        <v>18.809999999999999</v>
      </c>
      <c r="BQ11" s="418">
        <v>0</v>
      </c>
      <c r="BR11" s="418">
        <v>0</v>
      </c>
      <c r="BS11" s="119">
        <v>0</v>
      </c>
      <c r="BT11" s="119">
        <v>2.37</v>
      </c>
      <c r="BU11" s="222">
        <v>56.453000000000003</v>
      </c>
      <c r="BV11" s="118">
        <v>168.35239999999999</v>
      </c>
      <c r="BW11" s="134">
        <v>71.266900000000007</v>
      </c>
      <c r="BX11" s="134">
        <v>70.893500000000003</v>
      </c>
      <c r="BY11" s="134">
        <v>25.553999999999998</v>
      </c>
      <c r="BZ11" s="134">
        <v>7.7080000000000002</v>
      </c>
      <c r="CA11" s="134">
        <v>138.9759230769231</v>
      </c>
      <c r="CB11" s="134">
        <v>75.575600000000009</v>
      </c>
      <c r="CC11" s="134">
        <v>175.8339</v>
      </c>
      <c r="CD11" s="134">
        <v>696.36583999999993</v>
      </c>
      <c r="CE11" s="134">
        <v>652.70569999999998</v>
      </c>
      <c r="CF11" s="134">
        <v>39.300923076923077</v>
      </c>
      <c r="CG11" s="134">
        <v>207.37350192307693</v>
      </c>
      <c r="CH11" s="506">
        <f t="shared" si="11"/>
        <v>2.67338320236439</v>
      </c>
      <c r="CJ11" s="45"/>
      <c r="CK11" s="119"/>
    </row>
    <row r="12" spans="1:89">
      <c r="A12" s="293" t="s">
        <v>106</v>
      </c>
      <c r="B12" s="27">
        <v>41877.019558122302</v>
      </c>
      <c r="C12" s="27">
        <v>40584.985139322773</v>
      </c>
      <c r="D12" s="27">
        <v>52266.219000000012</v>
      </c>
      <c r="E12" s="27">
        <v>29757.876400000005</v>
      </c>
      <c r="F12" s="27">
        <v>26538.591011538461</v>
      </c>
      <c r="G12" s="27">
        <v>40553.32080384616</v>
      </c>
      <c r="H12" s="27">
        <v>40152.782711540014</v>
      </c>
      <c r="I12" s="27">
        <v>30739.259375000005</v>
      </c>
      <c r="J12" s="27">
        <v>19930.668669227001</v>
      </c>
      <c r="K12" s="27">
        <v>17197.183749199998</v>
      </c>
      <c r="L12" s="27">
        <v>12709.916789119232</v>
      </c>
      <c r="M12" s="27">
        <v>10097.566537803847</v>
      </c>
      <c r="N12" s="319">
        <v>13231.790000249997</v>
      </c>
      <c r="O12" s="27">
        <v>7483.0066177036706</v>
      </c>
      <c r="P12" s="27">
        <v>6358.9840105913754</v>
      </c>
      <c r="Q12" s="27">
        <v>3371.2851902567218</v>
      </c>
      <c r="R12" s="27">
        <v>3732.6092638548412</v>
      </c>
      <c r="S12" s="27">
        <v>23977.431546834941</v>
      </c>
      <c r="T12" s="27">
        <v>67868.423887041863</v>
      </c>
      <c r="U12" s="27">
        <v>52954.123910999988</v>
      </c>
      <c r="V12" s="27">
        <v>76943.278066516155</v>
      </c>
      <c r="W12" s="27">
        <v>63298.228567186779</v>
      </c>
      <c r="X12" s="27">
        <v>37828.716664999985</v>
      </c>
      <c r="Y12" s="323">
        <v>43840.871343668616</v>
      </c>
      <c r="Z12" s="302">
        <v>37988.889531747351</v>
      </c>
      <c r="AA12" s="119">
        <v>45731.56182291577</v>
      </c>
      <c r="AB12" s="119">
        <v>51865.136256681355</v>
      </c>
      <c r="AC12" s="119">
        <v>38051.929120000008</v>
      </c>
      <c r="AD12" s="119">
        <v>50425.190923146482</v>
      </c>
      <c r="AE12" s="119">
        <v>55683.146404999985</v>
      </c>
      <c r="AF12" s="119">
        <v>45976.540101151892</v>
      </c>
      <c r="AG12" s="119">
        <v>43636.745620511749</v>
      </c>
      <c r="AH12" s="119">
        <v>19059.774753803606</v>
      </c>
      <c r="AI12" s="119">
        <v>16025.823457210692</v>
      </c>
      <c r="AJ12" s="119">
        <v>16396.964637410292</v>
      </c>
      <c r="AK12" s="119">
        <v>26858.81695099</v>
      </c>
      <c r="AL12" s="302">
        <v>36360.138664095037</v>
      </c>
      <c r="AM12" s="119">
        <v>27309.613850004738</v>
      </c>
      <c r="AN12" s="119">
        <v>27653.765363450966</v>
      </c>
      <c r="AO12" s="119">
        <v>39818.041596280564</v>
      </c>
      <c r="AP12" s="119">
        <v>27987.531701267602</v>
      </c>
      <c r="AQ12" s="119">
        <v>28988.888366329851</v>
      </c>
      <c r="AR12" s="119">
        <v>26173.526823880002</v>
      </c>
      <c r="AS12" s="119">
        <v>20201.28914934937</v>
      </c>
      <c r="AT12" s="119">
        <v>28002.169562133971</v>
      </c>
      <c r="AU12" s="119">
        <v>21100.337022181538</v>
      </c>
      <c r="AV12" s="119">
        <v>55985.214347281617</v>
      </c>
      <c r="AW12" s="119">
        <v>53656.128968073768</v>
      </c>
      <c r="AX12" s="118">
        <v>50556.345978163619</v>
      </c>
      <c r="AY12" s="119">
        <v>78988.01687200903</v>
      </c>
      <c r="AZ12" s="119">
        <v>75544.177190791874</v>
      </c>
      <c r="BA12" s="119">
        <v>58111.849684719964</v>
      </c>
      <c r="BB12" s="119">
        <v>63083.53325</v>
      </c>
      <c r="BC12" s="119">
        <v>50325.581825000016</v>
      </c>
      <c r="BD12" s="119">
        <v>34095.883924141381</v>
      </c>
      <c r="BE12" s="119">
        <v>26469.184602425441</v>
      </c>
      <c r="BF12" s="119">
        <v>17640.816061990008</v>
      </c>
      <c r="BG12" s="119">
        <v>17007.097736950003</v>
      </c>
      <c r="BH12" s="119">
        <v>18408.721737334323</v>
      </c>
      <c r="BI12" s="119">
        <v>30762.479812856935</v>
      </c>
      <c r="BJ12" s="118">
        <v>19195.810000000001</v>
      </c>
      <c r="BK12" s="119">
        <v>22970.639999999999</v>
      </c>
      <c r="BL12" s="119">
        <v>11411.95</v>
      </c>
      <c r="BM12" s="119">
        <v>8853.09</v>
      </c>
      <c r="BN12" s="119">
        <v>20576.650000000001</v>
      </c>
      <c r="BO12" s="119">
        <v>35610.160000000003</v>
      </c>
      <c r="BP12" s="119">
        <v>28203.72</v>
      </c>
      <c r="BQ12" s="119">
        <v>6065.93</v>
      </c>
      <c r="BR12" s="119">
        <v>3099.326</v>
      </c>
      <c r="BS12" s="119">
        <v>2298.77</v>
      </c>
      <c r="BT12" s="119">
        <v>1199.6300000000001</v>
      </c>
      <c r="BU12" s="222">
        <v>2479.6329999999998</v>
      </c>
      <c r="BV12" s="118">
        <v>10509.752162819997</v>
      </c>
      <c r="BW12" s="119">
        <v>22459.058924438978</v>
      </c>
      <c r="BX12" s="119">
        <v>37715.294551975836</v>
      </c>
      <c r="BY12" s="119">
        <v>59470.786273333353</v>
      </c>
      <c r="BZ12" s="119">
        <v>82552.660275515052</v>
      </c>
      <c r="CA12" s="119">
        <v>60596.460462006551</v>
      </c>
      <c r="CB12" s="119">
        <v>13028.682535390553</v>
      </c>
      <c r="CC12" s="119">
        <v>3168.7508849999995</v>
      </c>
      <c r="CD12" s="119">
        <v>42082.179570031243</v>
      </c>
      <c r="CE12" s="119">
        <v>55538.554975001061</v>
      </c>
      <c r="CF12" s="119">
        <v>7450.3267841343841</v>
      </c>
      <c r="CG12" s="119">
        <v>30928.630228319766</v>
      </c>
      <c r="CH12" s="506">
        <f t="shared" si="11"/>
        <v>11.473067679095966</v>
      </c>
      <c r="CJ12" s="45"/>
      <c r="CK12" s="119"/>
    </row>
    <row r="13" spans="1:89">
      <c r="A13" s="293" t="s">
        <v>107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319">
        <v>3524.263436157818</v>
      </c>
      <c r="O13" s="27">
        <v>3179.9259999999999</v>
      </c>
      <c r="P13" s="27">
        <v>1763.0236300000001</v>
      </c>
      <c r="Q13" s="27">
        <v>119.7964272</v>
      </c>
      <c r="R13" s="27">
        <v>233.7166656</v>
      </c>
      <c r="S13" s="27">
        <v>1128.4845</v>
      </c>
      <c r="T13" s="27">
        <v>2020.9312844000001</v>
      </c>
      <c r="U13" s="27">
        <v>7950.6353899999995</v>
      </c>
      <c r="V13" s="27">
        <v>8205.7457600000016</v>
      </c>
      <c r="W13" s="27">
        <v>11210.93686</v>
      </c>
      <c r="X13" s="27">
        <v>7483.2359799999995</v>
      </c>
      <c r="Y13" s="323">
        <v>3861.4343240000007</v>
      </c>
      <c r="Z13" s="302">
        <v>3223.2837234854292</v>
      </c>
      <c r="AA13" s="119">
        <v>4458.9492297911511</v>
      </c>
      <c r="AB13" s="119">
        <v>6096.2642590582891</v>
      </c>
      <c r="AC13" s="119">
        <v>3353.1554640227423</v>
      </c>
      <c r="AD13" s="119">
        <v>1830.0987716495292</v>
      </c>
      <c r="AE13" s="119">
        <v>3493.2978643608776</v>
      </c>
      <c r="AF13" s="119">
        <v>1779.1927937850339</v>
      </c>
      <c r="AG13" s="119">
        <v>1937.9228572401403</v>
      </c>
      <c r="AH13" s="119">
        <v>2502.5583959113019</v>
      </c>
      <c r="AI13" s="119">
        <v>2951.4494253311041</v>
      </c>
      <c r="AJ13" s="119">
        <v>3312.5603661059276</v>
      </c>
      <c r="AK13" s="119">
        <v>2167.6227200408634</v>
      </c>
      <c r="AL13" s="302">
        <v>2904.4614732299228</v>
      </c>
      <c r="AM13" s="119">
        <v>3424.1652518917604</v>
      </c>
      <c r="AN13" s="119">
        <v>1994.2073429792629</v>
      </c>
      <c r="AO13" s="119">
        <v>725.56985442248197</v>
      </c>
      <c r="AP13" s="119">
        <v>844.83952582222241</v>
      </c>
      <c r="AQ13" s="119">
        <v>1081.3605904592596</v>
      </c>
      <c r="AR13" s="119">
        <v>1258.4556195331033</v>
      </c>
      <c r="AS13" s="119">
        <v>780.9412497777779</v>
      </c>
      <c r="AT13" s="119">
        <v>1025.1107888469264</v>
      </c>
      <c r="AU13" s="119">
        <v>1327.8243017450595</v>
      </c>
      <c r="AV13" s="119">
        <v>995.84336975164433</v>
      </c>
      <c r="AW13" s="119">
        <v>1686.4287008548786</v>
      </c>
      <c r="AX13" s="118">
        <v>244.09908148148151</v>
      </c>
      <c r="AY13" s="119">
        <v>1266.99357037037</v>
      </c>
      <c r="AZ13" s="119">
        <v>1357.7710444444447</v>
      </c>
      <c r="BA13" s="119">
        <v>376.75081481481487</v>
      </c>
      <c r="BB13" s="119">
        <v>503.37337777777782</v>
      </c>
      <c r="BC13" s="119">
        <v>537.74098888888886</v>
      </c>
      <c r="BD13" s="119">
        <v>130.08220370370373</v>
      </c>
      <c r="BE13" s="119">
        <v>77.498611111111074</v>
      </c>
      <c r="BF13" s="119">
        <v>767.06235925925921</v>
      </c>
      <c r="BG13" s="119">
        <v>1930.4114925925933</v>
      </c>
      <c r="BH13" s="119">
        <v>1386.9171296296299</v>
      </c>
      <c r="BI13" s="119">
        <v>2007.2036251592594</v>
      </c>
      <c r="BJ13" s="118">
        <v>1542.29</v>
      </c>
      <c r="BK13" s="119">
        <v>846.16</v>
      </c>
      <c r="BL13" s="119">
        <v>83.08</v>
      </c>
      <c r="BM13" s="119">
        <v>378.26</v>
      </c>
      <c r="BN13" s="119">
        <v>774.5</v>
      </c>
      <c r="BO13" s="119">
        <v>2012.49</v>
      </c>
      <c r="BP13" s="119">
        <v>1127.3800000000001</v>
      </c>
      <c r="BQ13" s="119">
        <v>1040.92</v>
      </c>
      <c r="BR13" s="119">
        <v>2888.6640000000002</v>
      </c>
      <c r="BS13" s="119">
        <v>3533.85</v>
      </c>
      <c r="BT13" s="119">
        <v>2893.59</v>
      </c>
      <c r="BU13" s="222">
        <v>1101.912</v>
      </c>
      <c r="BV13" s="118">
        <v>1626.4578383815522</v>
      </c>
      <c r="BW13" s="119">
        <v>2394.5290185185172</v>
      </c>
      <c r="BX13" s="119">
        <v>913.09008888888923</v>
      </c>
      <c r="BY13" s="119">
        <v>1021.270107407407</v>
      </c>
      <c r="BZ13" s="119">
        <v>1484.7388148148145</v>
      </c>
      <c r="CA13" s="119">
        <v>2872.0539259259258</v>
      </c>
      <c r="CB13" s="119">
        <v>767.22400648148175</v>
      </c>
      <c r="CC13" s="119">
        <v>2511.2604140159547</v>
      </c>
      <c r="CD13" s="119">
        <v>7673.2193092592579</v>
      </c>
      <c r="CE13" s="119">
        <v>10678.863986150554</v>
      </c>
      <c r="CF13" s="119">
        <v>4187.1368792592502</v>
      </c>
      <c r="CG13" s="119">
        <v>5616.880390370372</v>
      </c>
      <c r="CH13" s="506">
        <f t="shared" si="11"/>
        <v>4.097394701546377</v>
      </c>
      <c r="CJ13" s="45"/>
      <c r="CK13" s="119"/>
    </row>
    <row r="14" spans="1:89">
      <c r="A14" s="293" t="s">
        <v>126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319">
        <v>582.673</v>
      </c>
      <c r="O14" s="27">
        <v>67.900999999999996</v>
      </c>
      <c r="P14" s="27">
        <v>293.25400000000002</v>
      </c>
      <c r="Q14" s="27">
        <v>62.188000000000002</v>
      </c>
      <c r="R14" s="27">
        <v>0</v>
      </c>
      <c r="S14" s="27">
        <v>206.7185432</v>
      </c>
      <c r="T14" s="27">
        <v>1977.7173750000004</v>
      </c>
      <c r="U14" s="27">
        <v>2948.0995885000002</v>
      </c>
      <c r="V14" s="27">
        <v>4312.3874000000005</v>
      </c>
      <c r="W14" s="27">
        <v>2286.2248499999996</v>
      </c>
      <c r="X14" s="27">
        <v>777.67207999999994</v>
      </c>
      <c r="Y14" s="323">
        <v>1529.8264552999999</v>
      </c>
      <c r="Z14" s="302">
        <v>1149.429525</v>
      </c>
      <c r="AA14" s="119">
        <v>802.30735000000004</v>
      </c>
      <c r="AB14" s="119">
        <v>1666.3429066251531</v>
      </c>
      <c r="AC14" s="119">
        <v>1484.0111555479705</v>
      </c>
      <c r="AD14" s="119">
        <v>946.29326999999989</v>
      </c>
      <c r="AE14" s="119">
        <v>1825.0216049999997</v>
      </c>
      <c r="AF14" s="119">
        <v>1753.5245400000003</v>
      </c>
      <c r="AG14" s="119">
        <v>1532.5036699999998</v>
      </c>
      <c r="AH14" s="119">
        <v>780.55577999999991</v>
      </c>
      <c r="AI14" s="119">
        <v>266.79000000000002</v>
      </c>
      <c r="AJ14" s="119">
        <v>11.3855</v>
      </c>
      <c r="AK14" s="119">
        <v>593.25680999999997</v>
      </c>
      <c r="AL14" s="302">
        <v>1273.30493</v>
      </c>
      <c r="AM14" s="119">
        <v>330.22750000000002</v>
      </c>
      <c r="AN14" s="119">
        <v>511.29438999999996</v>
      </c>
      <c r="AO14" s="119">
        <v>848.91170000000022</v>
      </c>
      <c r="AP14" s="119">
        <v>465.09879999999998</v>
      </c>
      <c r="AQ14" s="119">
        <v>983.2586</v>
      </c>
      <c r="AR14" s="119">
        <v>521.35412999999994</v>
      </c>
      <c r="AS14" s="119">
        <v>249.73950000000002</v>
      </c>
      <c r="AT14" s="119">
        <v>537.9855</v>
      </c>
      <c r="AU14" s="119">
        <v>500.8451</v>
      </c>
      <c r="AV14" s="119">
        <v>1085.4328</v>
      </c>
      <c r="AW14" s="119">
        <v>3709.6647049999992</v>
      </c>
      <c r="AX14" s="118">
        <v>5000.06405</v>
      </c>
      <c r="AY14" s="119">
        <v>7912.5553799999998</v>
      </c>
      <c r="AZ14" s="119">
        <v>7446.353626851851</v>
      </c>
      <c r="BA14" s="119">
        <v>5541.0418777777777</v>
      </c>
      <c r="BB14" s="119">
        <v>6005.7184999999999</v>
      </c>
      <c r="BC14" s="119">
        <v>4130.5359250000001</v>
      </c>
      <c r="BD14" s="119">
        <v>2435.8848499999999</v>
      </c>
      <c r="BE14" s="119">
        <v>1310.7289499999999</v>
      </c>
      <c r="BF14" s="119">
        <v>649.81807145000005</v>
      </c>
      <c r="BG14" s="119">
        <v>583.1029029</v>
      </c>
      <c r="BH14" s="119">
        <v>508.16279949999995</v>
      </c>
      <c r="BI14" s="119">
        <v>533.38941709999995</v>
      </c>
      <c r="BJ14" s="118">
        <v>601.29999999999995</v>
      </c>
      <c r="BK14" s="119">
        <v>740.1</v>
      </c>
      <c r="BL14" s="119">
        <v>284.24</v>
      </c>
      <c r="BM14" s="119">
        <v>299.86</v>
      </c>
      <c r="BN14" s="119">
        <v>636.11</v>
      </c>
      <c r="BO14" s="119">
        <v>1367.47</v>
      </c>
      <c r="BP14" s="119">
        <v>654.98</v>
      </c>
      <c r="BQ14" s="119">
        <v>49.67</v>
      </c>
      <c r="BR14" s="119">
        <v>6.1609999999999996</v>
      </c>
      <c r="BS14" s="119">
        <v>31.658000000000001</v>
      </c>
      <c r="BT14" s="119">
        <v>15.14</v>
      </c>
      <c r="BU14" s="222">
        <v>83.831000000000003</v>
      </c>
      <c r="BV14" s="118">
        <v>772.77504369999997</v>
      </c>
      <c r="BW14" s="119">
        <v>1159.940249074074</v>
      </c>
      <c r="BX14" s="119">
        <v>560.69522222222224</v>
      </c>
      <c r="BY14" s="119">
        <v>719.5027</v>
      </c>
      <c r="BZ14" s="119">
        <v>1657.1782000000001</v>
      </c>
      <c r="CA14" s="119">
        <v>1053.1572200000001</v>
      </c>
      <c r="CB14" s="119">
        <v>435.09490000000005</v>
      </c>
      <c r="CC14" s="119">
        <v>493.38495</v>
      </c>
      <c r="CD14" s="119">
        <v>5594.442250000001</v>
      </c>
      <c r="CE14" s="119">
        <v>8371.5106907407408</v>
      </c>
      <c r="CF14" s="119">
        <v>878.68342222222213</v>
      </c>
      <c r="CG14" s="119">
        <v>1300.3318249999998</v>
      </c>
      <c r="CH14" s="506">
        <f t="shared" si="11"/>
        <v>14.511348128973765</v>
      </c>
      <c r="CJ14" s="45"/>
      <c r="CK14" s="119"/>
    </row>
    <row r="15" spans="1:89" s="290" customFormat="1">
      <c r="A15" s="293" t="s">
        <v>127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319">
        <v>182.78</v>
      </c>
      <c r="O15" s="27">
        <v>192.37099999999998</v>
      </c>
      <c r="P15" s="27">
        <v>110.712</v>
      </c>
      <c r="Q15" s="27">
        <v>10.313000000000001</v>
      </c>
      <c r="R15" s="27">
        <v>129.66499999999999</v>
      </c>
      <c r="S15" s="27">
        <v>58.000999999999998</v>
      </c>
      <c r="T15" s="27">
        <v>59.927</v>
      </c>
      <c r="U15" s="27">
        <v>162.51499999999999</v>
      </c>
      <c r="V15" s="27">
        <v>1263.374</v>
      </c>
      <c r="W15" s="27">
        <v>1144.0385000000003</v>
      </c>
      <c r="X15" s="27">
        <v>548.43099999999993</v>
      </c>
      <c r="Y15" s="323">
        <v>535.63499999999999</v>
      </c>
      <c r="Z15" s="302">
        <v>738.69649787397555</v>
      </c>
      <c r="AA15" s="119">
        <v>2239.7663117220773</v>
      </c>
      <c r="AB15" s="119">
        <v>1165.0233058099225</v>
      </c>
      <c r="AC15" s="119">
        <v>639.36467349163001</v>
      </c>
      <c r="AD15" s="119">
        <v>1715.1002078181327</v>
      </c>
      <c r="AE15" s="119">
        <v>618.17214844065711</v>
      </c>
      <c r="AF15" s="119">
        <v>973.91766390511407</v>
      </c>
      <c r="AG15" s="119">
        <v>1388.6646002707773</v>
      </c>
      <c r="AH15" s="119">
        <v>914.5523519074352</v>
      </c>
      <c r="AI15" s="119">
        <v>471.1879371229092</v>
      </c>
      <c r="AJ15" s="119">
        <v>559.72773582089462</v>
      </c>
      <c r="AK15" s="119">
        <v>370.11514983562398</v>
      </c>
      <c r="AL15" s="302">
        <v>323.91551111111113</v>
      </c>
      <c r="AM15" s="119">
        <v>234.76238888888884</v>
      </c>
      <c r="AN15" s="119">
        <v>385.91</v>
      </c>
      <c r="AO15" s="119">
        <v>341.93151851851854</v>
      </c>
      <c r="AP15" s="119">
        <v>97.558999999999997</v>
      </c>
      <c r="AQ15" s="119">
        <v>87.604500000000002</v>
      </c>
      <c r="AR15" s="119">
        <v>50.362720000000003</v>
      </c>
      <c r="AS15" s="119">
        <v>16.350000000000001</v>
      </c>
      <c r="AT15" s="119">
        <v>263.84702592592589</v>
      </c>
      <c r="AU15" s="119">
        <v>257.54930000000002</v>
      </c>
      <c r="AV15" s="119">
        <v>214.6117777777778</v>
      </c>
      <c r="AW15" s="119">
        <v>276.15800000000002</v>
      </c>
      <c r="AX15" s="118">
        <v>478.327</v>
      </c>
      <c r="AY15" s="119">
        <v>512.24103703703702</v>
      </c>
      <c r="AZ15" s="119">
        <v>533.27127777777787</v>
      </c>
      <c r="BA15" s="119">
        <v>564.76597777777772</v>
      </c>
      <c r="BB15" s="119">
        <v>918.04539999999997</v>
      </c>
      <c r="BC15" s="119">
        <v>721.94110000000001</v>
      </c>
      <c r="BD15" s="119">
        <v>281.57839999999999</v>
      </c>
      <c r="BE15" s="119">
        <v>353.09761111111106</v>
      </c>
      <c r="BF15" s="119">
        <v>394.00802222222217</v>
      </c>
      <c r="BG15" s="119">
        <v>757.07907407407401</v>
      </c>
      <c r="BH15" s="119">
        <v>284.85266666666666</v>
      </c>
      <c r="BI15" s="119">
        <v>395.51444444444434</v>
      </c>
      <c r="BJ15" s="118">
        <v>358.87</v>
      </c>
      <c r="BK15" s="119">
        <v>590.9</v>
      </c>
      <c r="BL15" s="119">
        <v>299.55</v>
      </c>
      <c r="BM15" s="119">
        <v>260.52</v>
      </c>
      <c r="BN15" s="119">
        <v>390.24</v>
      </c>
      <c r="BO15" s="119">
        <v>522.27</v>
      </c>
      <c r="BP15" s="119">
        <v>375.94</v>
      </c>
      <c r="BQ15" s="119">
        <v>547.33000000000004</v>
      </c>
      <c r="BR15" s="119">
        <v>1259.183</v>
      </c>
      <c r="BS15" s="119">
        <v>1432.54</v>
      </c>
      <c r="BT15" s="119">
        <v>1738.88</v>
      </c>
      <c r="BU15" s="222">
        <v>583.28499999999997</v>
      </c>
      <c r="BV15" s="118">
        <v>403.75944444444445</v>
      </c>
      <c r="BW15" s="119">
        <v>284.37612962962959</v>
      </c>
      <c r="BX15" s="119">
        <v>69.822333333333333</v>
      </c>
      <c r="BY15" s="119">
        <v>141.59899999999999</v>
      </c>
      <c r="BZ15" s="119">
        <v>243.05414814814816</v>
      </c>
      <c r="CA15" s="119">
        <v>506.78449999999998</v>
      </c>
      <c r="CB15" s="119">
        <v>375.51048611111116</v>
      </c>
      <c r="CC15" s="119">
        <v>173.63974074074073</v>
      </c>
      <c r="CD15" s="119">
        <v>561.03070370370381</v>
      </c>
      <c r="CE15" s="119">
        <v>1382.6410014814815</v>
      </c>
      <c r="CF15" s="119">
        <v>822.40970370370371</v>
      </c>
      <c r="CG15" s="119">
        <v>759.86566666666647</v>
      </c>
      <c r="CH15" s="506">
        <f t="shared" si="11"/>
        <v>0.30273479802612191</v>
      </c>
      <c r="CJ15" s="45"/>
      <c r="CK15" s="119"/>
    </row>
    <row r="16" spans="1:89" s="290" customFormat="1">
      <c r="A16" s="293" t="s">
        <v>109</v>
      </c>
      <c r="B16" s="27">
        <v>5297.7160000000003</v>
      </c>
      <c r="C16" s="27">
        <v>14891.51</v>
      </c>
      <c r="D16" s="27">
        <v>5312.0410000000002</v>
      </c>
      <c r="E16" s="27">
        <v>1963.027</v>
      </c>
      <c r="F16" s="27">
        <v>1952.1315999999999</v>
      </c>
      <c r="G16" s="27">
        <v>1117.826</v>
      </c>
      <c r="H16" s="27">
        <v>1330.154</v>
      </c>
      <c r="I16" s="27">
        <v>479.51499999999999</v>
      </c>
      <c r="J16" s="27">
        <v>0</v>
      </c>
      <c r="K16" s="27">
        <v>1648.1279999999999</v>
      </c>
      <c r="L16" s="27">
        <v>1390.2539999999999</v>
      </c>
      <c r="M16" s="27">
        <v>1446.2119999999998</v>
      </c>
      <c r="N16" s="319">
        <v>6176.7420000000002</v>
      </c>
      <c r="O16" s="27">
        <v>15405.553000000002</v>
      </c>
      <c r="P16" s="27">
        <v>1195.5420000000001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2609.1229999999996</v>
      </c>
      <c r="W16" s="27">
        <v>4338.5360000000001</v>
      </c>
      <c r="X16" s="27">
        <v>0</v>
      </c>
      <c r="Y16" s="323">
        <v>45.415199999999999</v>
      </c>
      <c r="Z16" s="307">
        <v>0</v>
      </c>
      <c r="AA16" s="119">
        <v>15154.699999999997</v>
      </c>
      <c r="AB16" s="119">
        <v>5948.5725000000002</v>
      </c>
      <c r="AC16" s="134">
        <v>0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4">
        <v>0</v>
      </c>
      <c r="AJ16" s="134">
        <v>0</v>
      </c>
      <c r="AK16" s="134">
        <v>0</v>
      </c>
      <c r="AL16" s="307">
        <v>12474.918</v>
      </c>
      <c r="AM16" s="119">
        <v>805.17499999999995</v>
      </c>
      <c r="AN16" s="119">
        <v>433.423</v>
      </c>
      <c r="AO16" s="134">
        <v>161.09300000000002</v>
      </c>
      <c r="AP16" s="134">
        <v>0</v>
      </c>
      <c r="AQ16" s="134">
        <v>0</v>
      </c>
      <c r="AR16" s="134">
        <v>0</v>
      </c>
      <c r="AS16" s="134">
        <v>0</v>
      </c>
      <c r="AT16" s="134">
        <v>0</v>
      </c>
      <c r="AU16" s="134">
        <v>0</v>
      </c>
      <c r="AV16" s="134">
        <v>0</v>
      </c>
      <c r="AW16" s="134">
        <v>0</v>
      </c>
      <c r="AX16" s="118">
        <v>0</v>
      </c>
      <c r="AY16" s="134">
        <v>14072.796</v>
      </c>
      <c r="AZ16" s="134">
        <v>8036.5680000000002</v>
      </c>
      <c r="BA16" s="134">
        <v>663.00699999999995</v>
      </c>
      <c r="BB16" s="134">
        <v>65.340199999999996</v>
      </c>
      <c r="BC16" s="134">
        <v>447.14200000000005</v>
      </c>
      <c r="BD16" s="134">
        <v>2040.0529999999999</v>
      </c>
      <c r="BE16" s="134">
        <v>0</v>
      </c>
      <c r="BF16" s="134">
        <v>2512.6509999999998</v>
      </c>
      <c r="BG16" s="134">
        <v>1.5720000000000027</v>
      </c>
      <c r="BH16" s="134">
        <v>0</v>
      </c>
      <c r="BI16" s="134">
        <v>1535.4609999999998</v>
      </c>
      <c r="BJ16" s="118">
        <v>4659.4399999999996</v>
      </c>
      <c r="BK16" s="134">
        <v>82.52</v>
      </c>
      <c r="BL16" s="134">
        <v>0</v>
      </c>
      <c r="BM16" s="134">
        <v>116.27200000000001</v>
      </c>
      <c r="BN16" s="119">
        <v>0</v>
      </c>
      <c r="BO16" s="119">
        <v>0</v>
      </c>
      <c r="BP16" s="119">
        <v>6767.85</v>
      </c>
      <c r="BQ16" s="119">
        <v>7478.49</v>
      </c>
      <c r="BR16" s="119">
        <v>2083.8330000000001</v>
      </c>
      <c r="BS16" s="119">
        <v>0</v>
      </c>
      <c r="BT16" s="119">
        <v>0</v>
      </c>
      <c r="BU16" s="222">
        <v>0</v>
      </c>
      <c r="BV16" s="118">
        <v>240.26300000000001</v>
      </c>
      <c r="BW16" s="134">
        <v>5473.7210000000005</v>
      </c>
      <c r="BX16" s="134">
        <v>3634.26926</v>
      </c>
      <c r="BY16" s="134">
        <v>498.90449999999947</v>
      </c>
      <c r="BZ16" s="134">
        <v>594.08230000000015</v>
      </c>
      <c r="CA16" s="134">
        <v>1067.6401000000001</v>
      </c>
      <c r="CB16" s="134">
        <v>432.28759999999994</v>
      </c>
      <c r="CC16" s="134">
        <v>3246.1516000000011</v>
      </c>
      <c r="CD16" s="134">
        <v>1756.1569</v>
      </c>
      <c r="CE16" s="134">
        <v>1944.7145</v>
      </c>
      <c r="CF16" s="134">
        <v>1952.7569999999998</v>
      </c>
      <c r="CG16" s="134">
        <v>1691.3154999999999</v>
      </c>
      <c r="CH16" s="506" t="str">
        <f t="shared" si="11"/>
        <v>-</v>
      </c>
      <c r="CJ16" s="45"/>
      <c r="CK16" s="119"/>
    </row>
    <row r="17" spans="1:89" s="290" customFormat="1">
      <c r="A17" s="293" t="s">
        <v>110</v>
      </c>
      <c r="B17" s="27">
        <v>106.98699999999999</v>
      </c>
      <c r="C17" s="27">
        <v>693.94150000000002</v>
      </c>
      <c r="D17" s="27">
        <v>577.48450000000003</v>
      </c>
      <c r="E17" s="27">
        <v>158.90550000000002</v>
      </c>
      <c r="F17" s="27">
        <v>413.34750000000003</v>
      </c>
      <c r="G17" s="27">
        <v>628.80200000000002</v>
      </c>
      <c r="H17" s="27">
        <v>529.61099999999999</v>
      </c>
      <c r="I17" s="27">
        <v>593.09299999999996</v>
      </c>
      <c r="J17" s="27">
        <v>210.184</v>
      </c>
      <c r="K17" s="27">
        <v>74.546000000000006</v>
      </c>
      <c r="L17" s="27">
        <v>99.236999999999995</v>
      </c>
      <c r="M17" s="27">
        <v>267.59900000000005</v>
      </c>
      <c r="N17" s="319">
        <v>1066.0296122</v>
      </c>
      <c r="O17" s="27">
        <v>2033.6697104499999</v>
      </c>
      <c r="P17" s="27">
        <v>827.01746209999999</v>
      </c>
      <c r="Q17" s="27">
        <v>55.072899999999983</v>
      </c>
      <c r="R17" s="27">
        <v>892.00305000000014</v>
      </c>
      <c r="S17" s="27">
        <v>5984.6530899999989</v>
      </c>
      <c r="T17" s="27">
        <v>6134.1550750000006</v>
      </c>
      <c r="U17" s="27">
        <v>2967.6478750000006</v>
      </c>
      <c r="V17" s="27">
        <v>1407.1681249999997</v>
      </c>
      <c r="W17" s="27">
        <v>1890.7501750000001</v>
      </c>
      <c r="X17" s="27">
        <v>764.77496999999994</v>
      </c>
      <c r="Y17" s="323">
        <v>807.05126499999994</v>
      </c>
      <c r="Z17" s="302">
        <v>1102.4478254000001</v>
      </c>
      <c r="AA17" s="119">
        <v>1587.0329999999999</v>
      </c>
      <c r="AB17" s="119">
        <v>1921.6817102999998</v>
      </c>
      <c r="AC17" s="119">
        <v>2743.3833701500007</v>
      </c>
      <c r="AD17" s="119">
        <v>5329.9185250000019</v>
      </c>
      <c r="AE17" s="119">
        <v>3052.4582750000009</v>
      </c>
      <c r="AF17" s="119">
        <v>743.58981000000006</v>
      </c>
      <c r="AG17" s="119">
        <v>705.27459999999996</v>
      </c>
      <c r="AH17" s="119">
        <v>889.62490000000003</v>
      </c>
      <c r="AI17" s="119">
        <v>626.98473784999999</v>
      </c>
      <c r="AJ17" s="119">
        <v>2728.5562755000001</v>
      </c>
      <c r="AK17" s="119">
        <v>2191.34323335</v>
      </c>
      <c r="AL17" s="302">
        <v>1619.4509857</v>
      </c>
      <c r="AM17" s="119">
        <v>1631.3221126000005</v>
      </c>
      <c r="AN17" s="119">
        <v>67.921187350000011</v>
      </c>
      <c r="AO17" s="119">
        <v>472.59890000000007</v>
      </c>
      <c r="AP17" s="119">
        <v>169.8904</v>
      </c>
      <c r="AQ17" s="119">
        <v>221.14620000000008</v>
      </c>
      <c r="AR17" s="119">
        <v>437.46600000000001</v>
      </c>
      <c r="AS17" s="119">
        <v>1308.2340000000002</v>
      </c>
      <c r="AT17" s="119">
        <v>254.83999999999997</v>
      </c>
      <c r="AU17" s="119">
        <v>282.4511</v>
      </c>
      <c r="AV17" s="119">
        <v>509.80469260000001</v>
      </c>
      <c r="AW17" s="119">
        <v>740.38133419999997</v>
      </c>
      <c r="AX17" s="118">
        <v>1871.3561999999999</v>
      </c>
      <c r="AY17" s="119">
        <v>3063.2089252999995</v>
      </c>
      <c r="AZ17" s="119">
        <v>4030.1852200000003</v>
      </c>
      <c r="BA17" s="119">
        <v>3327.0842000000002</v>
      </c>
      <c r="BB17" s="119">
        <v>954.31797000000017</v>
      </c>
      <c r="BC17" s="119">
        <v>504.52619999999996</v>
      </c>
      <c r="BD17" s="119">
        <v>141.17430000000002</v>
      </c>
      <c r="BE17" s="119">
        <v>50.945350000000005</v>
      </c>
      <c r="BF17" s="119">
        <v>190.00609750000001</v>
      </c>
      <c r="BG17" s="119">
        <v>900.89796950000004</v>
      </c>
      <c r="BH17" s="119">
        <v>2042.4177098999996</v>
      </c>
      <c r="BI17" s="119">
        <v>2098.1692310499998</v>
      </c>
      <c r="BJ17" s="118">
        <v>1974.06</v>
      </c>
      <c r="BK17" s="119">
        <v>3385.83</v>
      </c>
      <c r="BL17" s="119">
        <v>3077.87</v>
      </c>
      <c r="BM17" s="119">
        <v>2629.34</v>
      </c>
      <c r="BN17" s="119">
        <v>718.84</v>
      </c>
      <c r="BO17" s="119">
        <v>851.41</v>
      </c>
      <c r="BP17" s="119">
        <v>1791.05</v>
      </c>
      <c r="BQ17" s="119">
        <v>435.09</v>
      </c>
      <c r="BR17" s="119">
        <v>499.601</v>
      </c>
      <c r="BS17" s="119">
        <v>633.28</v>
      </c>
      <c r="BT17" s="119">
        <v>362.59</v>
      </c>
      <c r="BU17" s="222">
        <v>1069.9259999999999</v>
      </c>
      <c r="BV17" s="118">
        <v>2978.4277000000002</v>
      </c>
      <c r="BW17" s="119">
        <v>1111.22774</v>
      </c>
      <c r="BX17" s="119">
        <v>8738.3626450000011</v>
      </c>
      <c r="BY17" s="119">
        <v>12889.508725000005</v>
      </c>
      <c r="BZ17" s="119">
        <v>12030.313425000002</v>
      </c>
      <c r="CA17" s="119">
        <v>11256.603074999997</v>
      </c>
      <c r="CB17" s="119">
        <v>1453.2638000000002</v>
      </c>
      <c r="CC17" s="119">
        <v>912.03100000000006</v>
      </c>
      <c r="CD17" s="119">
        <v>542.01139999999998</v>
      </c>
      <c r="CE17" s="119">
        <v>1187.7021000000002</v>
      </c>
      <c r="CF17" s="119">
        <v>2803.4142194000001</v>
      </c>
      <c r="CG17" s="119">
        <v>12223.749644999996</v>
      </c>
      <c r="CH17" s="506">
        <f t="shared" si="11"/>
        <v>10.424855218959065</v>
      </c>
      <c r="CJ17" s="45"/>
      <c r="CK17" s="119"/>
    </row>
    <row r="18" spans="1:89" s="290" customFormat="1">
      <c r="A18" s="293" t="s">
        <v>111</v>
      </c>
      <c r="B18" s="27">
        <v>0</v>
      </c>
      <c r="C18" s="27">
        <v>0</v>
      </c>
      <c r="D18" s="27">
        <v>0</v>
      </c>
      <c r="E18" s="27">
        <v>0</v>
      </c>
      <c r="F18" s="27">
        <v>77.504000000000005</v>
      </c>
      <c r="G18" s="27">
        <v>166.90100000000001</v>
      </c>
      <c r="H18" s="27">
        <v>122.255</v>
      </c>
      <c r="I18" s="27">
        <v>0</v>
      </c>
      <c r="J18" s="27">
        <v>11.17</v>
      </c>
      <c r="K18" s="27">
        <v>18.61</v>
      </c>
      <c r="L18" s="27">
        <v>0</v>
      </c>
      <c r="M18" s="27">
        <v>73.119</v>
      </c>
      <c r="N18" s="319">
        <v>731.70729039215735</v>
      </c>
      <c r="O18" s="27">
        <v>207.09367470588231</v>
      </c>
      <c r="P18" s="27">
        <v>231.74376882352939</v>
      </c>
      <c r="Q18" s="27">
        <v>115.5693605882353</v>
      </c>
      <c r="R18" s="27">
        <v>27.335364705882402</v>
      </c>
      <c r="S18" s="27">
        <v>401.28250776470588</v>
      </c>
      <c r="T18" s="27">
        <v>1284.815591069281</v>
      </c>
      <c r="U18" s="27">
        <v>427.45699999999999</v>
      </c>
      <c r="V18" s="27">
        <v>394.99713677385671</v>
      </c>
      <c r="W18" s="27">
        <v>493.18060296993451</v>
      </c>
      <c r="X18" s="27">
        <v>433.60549596862779</v>
      </c>
      <c r="Y18" s="323">
        <v>593.47253337209429</v>
      </c>
      <c r="Z18" s="307">
        <v>232.97567103303601</v>
      </c>
      <c r="AA18" s="119">
        <v>175.53493981685085</v>
      </c>
      <c r="AB18" s="119">
        <v>304.38950730913547</v>
      </c>
      <c r="AC18" s="119">
        <v>381.8382273108341</v>
      </c>
      <c r="AD18" s="119">
        <v>337.633575916344</v>
      </c>
      <c r="AE18" s="119">
        <v>394.21836651864481</v>
      </c>
      <c r="AF18" s="119">
        <v>92.785032013747767</v>
      </c>
      <c r="AG18" s="119">
        <v>43.790399999999998</v>
      </c>
      <c r="AH18" s="119">
        <v>110.14268444321239</v>
      </c>
      <c r="AI18" s="119">
        <v>148.66368018191133</v>
      </c>
      <c r="AJ18" s="119">
        <v>126.49745329395242</v>
      </c>
      <c r="AK18" s="119">
        <v>127.59741122471827</v>
      </c>
      <c r="AL18" s="307">
        <v>121.2688</v>
      </c>
      <c r="AM18" s="119">
        <v>466.84980000000002</v>
      </c>
      <c r="AN18" s="119">
        <v>2.6989999999999998</v>
      </c>
      <c r="AO18" s="119">
        <v>106.1242</v>
      </c>
      <c r="AP18" s="119">
        <v>51.610699999999994</v>
      </c>
      <c r="AQ18" s="119">
        <v>98.607399999999998</v>
      </c>
      <c r="AR18" s="119">
        <v>87.679599999999994</v>
      </c>
      <c r="AS18" s="119">
        <v>439.53449999999998</v>
      </c>
      <c r="AT18" s="119">
        <v>329.5505</v>
      </c>
      <c r="AU18" s="119">
        <v>23.803000000000001</v>
      </c>
      <c r="AV18" s="119">
        <v>112.2244</v>
      </c>
      <c r="AW18" s="119">
        <v>99.779200000000003</v>
      </c>
      <c r="AX18" s="118">
        <v>125.24000000000001</v>
      </c>
      <c r="AY18" s="119">
        <v>733.04919999999993</v>
      </c>
      <c r="AZ18" s="119">
        <v>495.53693333333354</v>
      </c>
      <c r="BA18" s="119">
        <v>190.96033333333344</v>
      </c>
      <c r="BB18" s="119">
        <v>206.14500000000001</v>
      </c>
      <c r="BC18" s="119">
        <v>5.0069999999999997</v>
      </c>
      <c r="BD18" s="119">
        <v>77.13850000000005</v>
      </c>
      <c r="BE18" s="119">
        <v>169.66272222222236</v>
      </c>
      <c r="BF18" s="119">
        <v>49.341111111111147</v>
      </c>
      <c r="BG18" s="119">
        <v>106.3911111111112</v>
      </c>
      <c r="BH18" s="119">
        <v>212.2583333333335</v>
      </c>
      <c r="BI18" s="119">
        <v>177.93044444444456</v>
      </c>
      <c r="BJ18" s="118">
        <v>33.770000000000003</v>
      </c>
      <c r="BK18" s="119">
        <v>66.45</v>
      </c>
      <c r="BL18" s="119">
        <v>173.1</v>
      </c>
      <c r="BM18" s="119">
        <v>89.09</v>
      </c>
      <c r="BN18" s="119">
        <v>106.31</v>
      </c>
      <c r="BO18" s="119">
        <v>163.88</v>
      </c>
      <c r="BP18" s="119">
        <v>268.7</v>
      </c>
      <c r="BQ18" s="119">
        <v>142.43</v>
      </c>
      <c r="BR18" s="119">
        <v>139.113</v>
      </c>
      <c r="BS18" s="119">
        <v>163.393</v>
      </c>
      <c r="BT18" s="119">
        <v>263.2</v>
      </c>
      <c r="BU18" s="222">
        <v>80.349999999999994</v>
      </c>
      <c r="BV18" s="118">
        <v>233.92184444444456</v>
      </c>
      <c r="BW18" s="119">
        <v>153.61338888888901</v>
      </c>
      <c r="BX18" s="119">
        <v>246.54922222222231</v>
      </c>
      <c r="BY18" s="119">
        <v>286.37128222222225</v>
      </c>
      <c r="BZ18" s="119">
        <v>385.29425555555559</v>
      </c>
      <c r="CA18" s="119">
        <v>225.6861333333334</v>
      </c>
      <c r="CB18" s="119">
        <v>137.18205555555556</v>
      </c>
      <c r="CC18" s="119">
        <v>171.90677777777788</v>
      </c>
      <c r="CD18" s="119">
        <v>154.14583333333343</v>
      </c>
      <c r="CE18" s="119">
        <v>237.58700000000016</v>
      </c>
      <c r="CF18" s="119">
        <v>289.17244444444464</v>
      </c>
      <c r="CG18" s="119">
        <v>232.27375555555565</v>
      </c>
      <c r="CH18" s="506">
        <f t="shared" si="11"/>
        <v>1.8907748046739972</v>
      </c>
      <c r="CJ18" s="45"/>
      <c r="CK18" s="119"/>
    </row>
    <row r="19" spans="1:89" s="290" customFormat="1">
      <c r="A19" s="293" t="s">
        <v>128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319">
        <v>582.47351222222198</v>
      </c>
      <c r="O19" s="27">
        <v>596.15998999999999</v>
      </c>
      <c r="P19" s="27">
        <v>441.92757999999998</v>
      </c>
      <c r="Q19" s="27">
        <v>326.55700000000002</v>
      </c>
      <c r="R19" s="27">
        <v>462.98611</v>
      </c>
      <c r="S19" s="27">
        <v>280.20555333333363</v>
      </c>
      <c r="T19" s="27">
        <v>207.71310999999997</v>
      </c>
      <c r="U19" s="27">
        <v>294.07400000000001</v>
      </c>
      <c r="V19" s="27">
        <v>461.12288888888867</v>
      </c>
      <c r="W19" s="27">
        <v>660.06666666666638</v>
      </c>
      <c r="X19" s="27">
        <v>766.56620711990695</v>
      </c>
      <c r="Y19" s="323">
        <v>561.85800279000875</v>
      </c>
      <c r="Z19" s="307">
        <v>382.52041561985527</v>
      </c>
      <c r="AA19" s="134">
        <v>797.20990963246095</v>
      </c>
      <c r="AB19" s="134">
        <v>764.30417379149821</v>
      </c>
      <c r="AC19" s="134">
        <v>613.84342835448592</v>
      </c>
      <c r="AD19" s="119">
        <v>858.36532559790794</v>
      </c>
      <c r="AE19" s="134">
        <v>415.07335761195083</v>
      </c>
      <c r="AF19" s="134">
        <v>87.252676370674862</v>
      </c>
      <c r="AG19" s="134">
        <v>0</v>
      </c>
      <c r="AH19" s="134">
        <v>386.50830206817221</v>
      </c>
      <c r="AI19" s="134">
        <v>351.00725356430468</v>
      </c>
      <c r="AJ19" s="134">
        <v>522.63130864824495</v>
      </c>
      <c r="AK19" s="134">
        <v>358.45894624938927</v>
      </c>
      <c r="AL19" s="307">
        <v>321.37</v>
      </c>
      <c r="AM19" s="134">
        <v>498.45204000000001</v>
      </c>
      <c r="AN19" s="134">
        <v>645.25728000000004</v>
      </c>
      <c r="AO19" s="134">
        <v>322.21500000000003</v>
      </c>
      <c r="AP19" s="119">
        <v>462.26</v>
      </c>
      <c r="AQ19" s="134">
        <v>307.08999999999997</v>
      </c>
      <c r="AR19" s="134">
        <v>117.14</v>
      </c>
      <c r="AS19" s="134">
        <v>0</v>
      </c>
      <c r="AT19" s="134">
        <v>630.65000000000009</v>
      </c>
      <c r="AU19" s="134">
        <v>452.13000000000005</v>
      </c>
      <c r="AV19" s="134">
        <v>819.07999999999993</v>
      </c>
      <c r="AW19" s="134">
        <v>303.02999999999997</v>
      </c>
      <c r="AX19" s="118">
        <v>514.51</v>
      </c>
      <c r="AY19" s="134">
        <v>578.75</v>
      </c>
      <c r="AZ19" s="134">
        <v>166.44</v>
      </c>
      <c r="BA19" s="134">
        <v>306.77</v>
      </c>
      <c r="BB19" s="134">
        <v>314.65999999999997</v>
      </c>
      <c r="BC19" s="134">
        <v>290.01</v>
      </c>
      <c r="BD19" s="134">
        <v>336.69</v>
      </c>
      <c r="BE19" s="134">
        <v>560.5</v>
      </c>
      <c r="BF19" s="134">
        <v>175.52</v>
      </c>
      <c r="BG19" s="134">
        <v>491.57000000000005</v>
      </c>
      <c r="BH19" s="134">
        <v>345.07</v>
      </c>
      <c r="BI19" s="134">
        <v>252.42</v>
      </c>
      <c r="BJ19" s="118">
        <v>704.13</v>
      </c>
      <c r="BK19" s="134">
        <v>671.77</v>
      </c>
      <c r="BL19" s="134">
        <v>194.02</v>
      </c>
      <c r="BM19" s="134">
        <v>695.89</v>
      </c>
      <c r="BN19" s="119">
        <v>484.35</v>
      </c>
      <c r="BO19" s="119">
        <v>321.32</v>
      </c>
      <c r="BP19" s="119">
        <v>598.54</v>
      </c>
      <c r="BQ19" s="119">
        <v>654.67999999999995</v>
      </c>
      <c r="BR19" s="119">
        <v>766.56</v>
      </c>
      <c r="BS19" s="119">
        <v>534.03</v>
      </c>
      <c r="BT19" s="119">
        <v>605.66999999999996</v>
      </c>
      <c r="BU19" s="222">
        <v>437.57</v>
      </c>
      <c r="BV19" s="118">
        <v>1041.0944444444447</v>
      </c>
      <c r="BW19" s="134">
        <v>957.6066666666668</v>
      </c>
      <c r="BX19" s="134">
        <v>624.08555555555552</v>
      </c>
      <c r="BY19" s="134">
        <v>245.07</v>
      </c>
      <c r="BZ19" s="134">
        <v>315.89</v>
      </c>
      <c r="CA19" s="134">
        <v>301.81</v>
      </c>
      <c r="CB19" s="134">
        <v>104.04</v>
      </c>
      <c r="CC19" s="134">
        <v>0</v>
      </c>
      <c r="CD19" s="134">
        <v>128.45999999999998</v>
      </c>
      <c r="CE19" s="134">
        <v>466.55999999999995</v>
      </c>
      <c r="CF19" s="134">
        <v>648.75222222222226</v>
      </c>
      <c r="CG19" s="134">
        <v>411.18888888888904</v>
      </c>
      <c r="CH19" s="506">
        <f t="shared" si="11"/>
        <v>-6.0290036133900715E-2</v>
      </c>
      <c r="CJ19" s="45"/>
      <c r="CK19" s="119"/>
    </row>
    <row r="20" spans="1:89" s="290" customFormat="1">
      <c r="A20" s="293" t="s">
        <v>129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319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11.2279</v>
      </c>
      <c r="X20" s="27">
        <v>0</v>
      </c>
      <c r="Y20" s="323">
        <v>0</v>
      </c>
      <c r="Z20" s="307">
        <v>185.90416054995907</v>
      </c>
      <c r="AA20" s="134">
        <v>381.99177911490324</v>
      </c>
      <c r="AB20" s="134">
        <v>447.11568293762508</v>
      </c>
      <c r="AC20" s="134">
        <v>166.42863005139895</v>
      </c>
      <c r="AD20" s="134">
        <v>0</v>
      </c>
      <c r="AE20" s="134">
        <v>65.183558679213618</v>
      </c>
      <c r="AF20" s="134">
        <v>0</v>
      </c>
      <c r="AG20" s="134">
        <v>0</v>
      </c>
      <c r="AH20" s="134">
        <v>61.878830652515127</v>
      </c>
      <c r="AI20" s="134">
        <v>284.54797529911224</v>
      </c>
      <c r="AJ20" s="134">
        <v>245.28254562665956</v>
      </c>
      <c r="AK20" s="134">
        <v>261.24588096251841</v>
      </c>
      <c r="AL20" s="307">
        <v>205.40528</v>
      </c>
      <c r="AM20" s="134">
        <v>197.50704000000002</v>
      </c>
      <c r="AN20" s="134">
        <v>149.96999999999997</v>
      </c>
      <c r="AO20" s="134">
        <v>165.88</v>
      </c>
      <c r="AP20" s="134">
        <v>222.19</v>
      </c>
      <c r="AQ20" s="134">
        <v>121.75</v>
      </c>
      <c r="AR20" s="134">
        <v>93.2</v>
      </c>
      <c r="AS20" s="134">
        <v>0</v>
      </c>
      <c r="AT20" s="134">
        <v>235.87</v>
      </c>
      <c r="AU20" s="134">
        <v>207.43</v>
      </c>
      <c r="AV20" s="134">
        <v>159.57</v>
      </c>
      <c r="AW20" s="134">
        <v>170.03</v>
      </c>
      <c r="AX20" s="118">
        <v>301.28000000000003</v>
      </c>
      <c r="AY20" s="134">
        <v>129.76</v>
      </c>
      <c r="AZ20" s="134">
        <v>0</v>
      </c>
      <c r="BA20" s="134">
        <v>46.956666666666671</v>
      </c>
      <c r="BB20" s="134">
        <v>4.6200000000000005E-2</v>
      </c>
      <c r="BC20" s="134">
        <v>8.4444444444444447E-2</v>
      </c>
      <c r="BD20" s="134">
        <v>87.18321777777777</v>
      </c>
      <c r="BE20" s="134">
        <v>119.4</v>
      </c>
      <c r="BF20" s="134">
        <v>152.59</v>
      </c>
      <c r="BG20" s="134">
        <v>236.22</v>
      </c>
      <c r="BH20" s="134">
        <v>127.8</v>
      </c>
      <c r="BI20" s="134">
        <v>77.372280701754391</v>
      </c>
      <c r="BJ20" s="118">
        <v>129.6</v>
      </c>
      <c r="BK20" s="134">
        <v>127.37</v>
      </c>
      <c r="BL20" s="134">
        <v>80.42</v>
      </c>
      <c r="BM20" s="134">
        <v>183.9</v>
      </c>
      <c r="BN20" s="119">
        <v>140.76</v>
      </c>
      <c r="BO20" s="119">
        <v>173.57</v>
      </c>
      <c r="BP20" s="119">
        <v>118.27</v>
      </c>
      <c r="BQ20" s="119">
        <v>238.45</v>
      </c>
      <c r="BR20" s="119">
        <v>149.66999999999999</v>
      </c>
      <c r="BS20" s="119">
        <v>563.35</v>
      </c>
      <c r="BT20" s="119">
        <v>213.86</v>
      </c>
      <c r="BU20" s="222">
        <v>54.59</v>
      </c>
      <c r="BV20" s="118">
        <v>196.34888888888889</v>
      </c>
      <c r="BW20" s="134">
        <v>631.21777777777788</v>
      </c>
      <c r="BX20" s="134">
        <v>182.62</v>
      </c>
      <c r="BY20" s="134">
        <v>0</v>
      </c>
      <c r="BZ20" s="134">
        <v>0</v>
      </c>
      <c r="CA20" s="134">
        <v>0</v>
      </c>
      <c r="CB20" s="134">
        <v>0</v>
      </c>
      <c r="CC20" s="134">
        <v>0</v>
      </c>
      <c r="CD20" s="134">
        <v>31.07</v>
      </c>
      <c r="CE20" s="134">
        <v>84.26</v>
      </c>
      <c r="CF20" s="134">
        <v>298.56021714444449</v>
      </c>
      <c r="CG20" s="134">
        <v>243.5279851555556</v>
      </c>
      <c r="CH20" s="506">
        <f t="shared" si="11"/>
        <v>3.4610365480043157</v>
      </c>
      <c r="CJ20" s="45"/>
      <c r="CK20" s="119"/>
    </row>
    <row r="21" spans="1:89" s="290" customFormat="1">
      <c r="A21" s="293" t="s">
        <v>130</v>
      </c>
      <c r="B21" s="316">
        <v>0</v>
      </c>
      <c r="C21" s="317">
        <v>41.64</v>
      </c>
      <c r="D21" s="317">
        <v>0</v>
      </c>
      <c r="E21" s="317">
        <v>0</v>
      </c>
      <c r="F21" s="317">
        <v>0</v>
      </c>
      <c r="G21" s="317">
        <v>0</v>
      </c>
      <c r="H21" s="317">
        <v>0</v>
      </c>
      <c r="I21" s="317">
        <v>12.1</v>
      </c>
      <c r="J21" s="317">
        <v>0</v>
      </c>
      <c r="K21" s="317">
        <v>0</v>
      </c>
      <c r="L21" s="317">
        <v>0</v>
      </c>
      <c r="M21" s="317">
        <v>0</v>
      </c>
      <c r="N21" s="316">
        <v>0</v>
      </c>
      <c r="O21" s="317">
        <v>124.64</v>
      </c>
      <c r="P21" s="317">
        <v>96.427599999999998</v>
      </c>
      <c r="Q21" s="317">
        <v>0</v>
      </c>
      <c r="R21" s="317">
        <v>37.433</v>
      </c>
      <c r="S21" s="317">
        <v>0</v>
      </c>
      <c r="T21" s="317">
        <v>0</v>
      </c>
      <c r="U21" s="317">
        <v>0</v>
      </c>
      <c r="V21" s="317">
        <v>0</v>
      </c>
      <c r="W21" s="317">
        <v>138.2835</v>
      </c>
      <c r="X21" s="317">
        <v>0</v>
      </c>
      <c r="Y21" s="324">
        <v>381.54399999999998</v>
      </c>
      <c r="Z21" s="307">
        <v>19.123999999999999</v>
      </c>
      <c r="AA21" s="134">
        <v>357.67049999999995</v>
      </c>
      <c r="AB21" s="134">
        <v>116.3545</v>
      </c>
      <c r="AC21" s="134">
        <v>0</v>
      </c>
      <c r="AD21" s="134">
        <v>13.315</v>
      </c>
      <c r="AE21" s="134">
        <v>0</v>
      </c>
      <c r="AF21" s="134">
        <v>0</v>
      </c>
      <c r="AG21" s="134">
        <v>0</v>
      </c>
      <c r="AH21" s="134">
        <v>0</v>
      </c>
      <c r="AI21" s="134">
        <v>0</v>
      </c>
      <c r="AJ21" s="134">
        <v>0</v>
      </c>
      <c r="AK21" s="134">
        <v>7.1595000000000004</v>
      </c>
      <c r="AL21" s="307">
        <v>166.73949999999999</v>
      </c>
      <c r="AM21" s="134">
        <v>173.88800000000001</v>
      </c>
      <c r="AN21" s="134">
        <v>654.8574000000001</v>
      </c>
      <c r="AO21" s="134">
        <v>124.2265</v>
      </c>
      <c r="AP21" s="134">
        <v>0.22900000000000001</v>
      </c>
      <c r="AQ21" s="134">
        <v>68.923999999999992</v>
      </c>
      <c r="AR21" s="134">
        <v>30.3109</v>
      </c>
      <c r="AS21" s="134">
        <v>0</v>
      </c>
      <c r="AT21" s="134">
        <v>0</v>
      </c>
      <c r="AU21" s="134">
        <v>0</v>
      </c>
      <c r="AV21" s="134">
        <v>0</v>
      </c>
      <c r="AW21" s="134">
        <v>0</v>
      </c>
      <c r="AX21" s="118">
        <v>0</v>
      </c>
      <c r="AY21" s="119">
        <v>27.582700000000003</v>
      </c>
      <c r="AZ21" s="119">
        <v>109.64700000000001</v>
      </c>
      <c r="BA21" s="119">
        <v>0</v>
      </c>
      <c r="BB21" s="119">
        <v>0</v>
      </c>
      <c r="BC21" s="119">
        <v>0</v>
      </c>
      <c r="BD21" s="119">
        <v>0</v>
      </c>
      <c r="BE21" s="119">
        <v>39.623999999999995</v>
      </c>
      <c r="BF21" s="119">
        <v>89.592299999999994</v>
      </c>
      <c r="BG21" s="119">
        <v>6.16</v>
      </c>
      <c r="BH21" s="119">
        <v>0</v>
      </c>
      <c r="BI21" s="119">
        <v>144.13299999999998</v>
      </c>
      <c r="BJ21" s="118">
        <v>130.80000000000001</v>
      </c>
      <c r="BK21" s="119">
        <v>0</v>
      </c>
      <c r="BL21" s="119">
        <v>0</v>
      </c>
      <c r="BM21" s="119">
        <v>6.15</v>
      </c>
      <c r="BN21" s="119">
        <v>0.63</v>
      </c>
      <c r="BO21" s="119">
        <v>6.84</v>
      </c>
      <c r="BP21" s="119">
        <v>24.79</v>
      </c>
      <c r="BQ21" s="119">
        <v>13.86</v>
      </c>
      <c r="BR21" s="119">
        <v>6.2119999999999997</v>
      </c>
      <c r="BS21" s="119">
        <v>2.61</v>
      </c>
      <c r="BT21" s="119">
        <v>1.97</v>
      </c>
      <c r="BU21" s="222">
        <v>0</v>
      </c>
      <c r="BV21" s="118">
        <v>95.897999999999996</v>
      </c>
      <c r="BW21" s="119">
        <v>1.4950000000000001</v>
      </c>
      <c r="BX21" s="119">
        <v>0</v>
      </c>
      <c r="BY21" s="119">
        <v>17.485799999999998</v>
      </c>
      <c r="BZ21" s="119">
        <v>57.386899999999997</v>
      </c>
      <c r="CA21" s="119">
        <v>188.71169999999998</v>
      </c>
      <c r="CB21" s="119">
        <v>118.5018</v>
      </c>
      <c r="CC21" s="119">
        <v>137.97690000000003</v>
      </c>
      <c r="CD21" s="119">
        <v>6.12</v>
      </c>
      <c r="CE21" s="119">
        <v>22.206199999999999</v>
      </c>
      <c r="CF21" s="119">
        <v>27.626899999999999</v>
      </c>
      <c r="CG21" s="119">
        <v>0</v>
      </c>
      <c r="CH21" s="506" t="str">
        <f t="shared" si="11"/>
        <v>-</v>
      </c>
      <c r="CJ21" s="45"/>
      <c r="CK21" s="119"/>
    </row>
    <row r="22" spans="1:89" s="290" customFormat="1">
      <c r="A22" s="293" t="s">
        <v>115</v>
      </c>
      <c r="B22" s="27">
        <v>12772.232700002447</v>
      </c>
      <c r="C22" s="27">
        <v>28616.862500000003</v>
      </c>
      <c r="D22" s="27">
        <v>7248.13</v>
      </c>
      <c r="E22" s="27">
        <v>569.52129999999988</v>
      </c>
      <c r="F22" s="27">
        <v>2317.0082961538465</v>
      </c>
      <c r="G22" s="27">
        <v>4051.3846153846157</v>
      </c>
      <c r="H22" s="27">
        <v>2921.9442692310004</v>
      </c>
      <c r="I22" s="27">
        <v>3273.9083846153803</v>
      </c>
      <c r="J22" s="27">
        <v>2348.2584999999999</v>
      </c>
      <c r="K22" s="27">
        <v>5222.1115</v>
      </c>
      <c r="L22" s="27">
        <v>1524.9353999999998</v>
      </c>
      <c r="M22" s="27">
        <v>2105.9617999999996</v>
      </c>
      <c r="N22" s="319">
        <v>13189.972500000003</v>
      </c>
      <c r="O22" s="27">
        <v>29284.08669</v>
      </c>
      <c r="P22" s="27">
        <v>3411.648799999999</v>
      </c>
      <c r="Q22" s="27">
        <v>0</v>
      </c>
      <c r="R22" s="27">
        <v>101.453</v>
      </c>
      <c r="S22" s="27">
        <v>2651.7385000000004</v>
      </c>
      <c r="T22" s="27">
        <v>1544.8419999999999</v>
      </c>
      <c r="U22" s="27">
        <v>1166.4729999999997</v>
      </c>
      <c r="V22" s="27">
        <v>9064.7473000000009</v>
      </c>
      <c r="W22" s="27">
        <v>4721.5222999999978</v>
      </c>
      <c r="X22" s="27">
        <v>119.3175</v>
      </c>
      <c r="Y22" s="323">
        <v>46.429699999999997</v>
      </c>
      <c r="Z22" s="302">
        <v>2438.4582</v>
      </c>
      <c r="AA22" s="119">
        <v>29866.294018509238</v>
      </c>
      <c r="AB22" s="119">
        <v>3453.1714000000006</v>
      </c>
      <c r="AC22" s="119">
        <v>175.9742</v>
      </c>
      <c r="AD22" s="119">
        <v>254.18940000000001</v>
      </c>
      <c r="AE22" s="119">
        <v>1553.5324000000001</v>
      </c>
      <c r="AF22" s="119">
        <v>194.0684</v>
      </c>
      <c r="AG22" s="119">
        <v>1080.7684999999999</v>
      </c>
      <c r="AH22" s="119">
        <v>268.7192</v>
      </c>
      <c r="AI22" s="119">
        <v>690.03250000000003</v>
      </c>
      <c r="AJ22" s="119">
        <v>751.21166650000021</v>
      </c>
      <c r="AK22" s="119">
        <v>1181.069264</v>
      </c>
      <c r="AL22" s="302">
        <v>28892.677759500002</v>
      </c>
      <c r="AM22" s="119">
        <v>2580.9583872999997</v>
      </c>
      <c r="AN22" s="119">
        <v>1103.4173619500002</v>
      </c>
      <c r="AO22" s="119">
        <v>895.65829999999994</v>
      </c>
      <c r="AP22" s="119">
        <v>2495.5475349999992</v>
      </c>
      <c r="AQ22" s="119">
        <v>1679.2563450000002</v>
      </c>
      <c r="AR22" s="119">
        <v>333.29750000000001</v>
      </c>
      <c r="AS22" s="119">
        <v>554.0027</v>
      </c>
      <c r="AT22" s="119">
        <v>496.25970000000007</v>
      </c>
      <c r="AU22" s="119">
        <v>767.72499999999991</v>
      </c>
      <c r="AV22" s="119">
        <v>1334.4083749999995</v>
      </c>
      <c r="AW22" s="119">
        <v>2562.5447000000004</v>
      </c>
      <c r="AX22" s="118">
        <v>1832.3019424000001</v>
      </c>
      <c r="AY22" s="119">
        <v>29839.275199999996</v>
      </c>
      <c r="AZ22" s="119">
        <v>14372.729683000003</v>
      </c>
      <c r="BA22" s="119">
        <v>354.721</v>
      </c>
      <c r="BB22" s="119">
        <v>62.384499999999996</v>
      </c>
      <c r="BC22" s="119">
        <v>5631.134</v>
      </c>
      <c r="BD22" s="119">
        <v>12187.109274999999</v>
      </c>
      <c r="BE22" s="119">
        <v>632.70240000000001</v>
      </c>
      <c r="BF22" s="119">
        <v>7026.5531212805581</v>
      </c>
      <c r="BG22" s="119">
        <v>346.68118000000004</v>
      </c>
      <c r="BH22" s="119">
        <v>1297.3183074000001</v>
      </c>
      <c r="BI22" s="119">
        <v>6479.0359199999994</v>
      </c>
      <c r="BJ22" s="118">
        <v>13835.31</v>
      </c>
      <c r="BK22" s="119">
        <v>444.25</v>
      </c>
      <c r="BL22" s="119">
        <v>2318.34</v>
      </c>
      <c r="BM22" s="119">
        <v>2470.1</v>
      </c>
      <c r="BN22" s="119">
        <v>1751.57</v>
      </c>
      <c r="BO22" s="119">
        <v>2707.21</v>
      </c>
      <c r="BP22" s="119">
        <v>20574.66</v>
      </c>
      <c r="BQ22" s="119">
        <v>20417.09</v>
      </c>
      <c r="BR22" s="119">
        <v>13538.877</v>
      </c>
      <c r="BS22" s="119">
        <v>24.68</v>
      </c>
      <c r="BT22" s="119">
        <v>0.35</v>
      </c>
      <c r="BU22" s="222">
        <v>640.90300000000002</v>
      </c>
      <c r="BV22" s="118">
        <v>3061.3548000000001</v>
      </c>
      <c r="BW22" s="119">
        <v>24613.781200000001</v>
      </c>
      <c r="BX22" s="119">
        <v>17547.938000000002</v>
      </c>
      <c r="BY22" s="119">
        <v>260.04149999999998</v>
      </c>
      <c r="BZ22" s="119">
        <v>1117.3266999999998</v>
      </c>
      <c r="CA22" s="119">
        <v>3011.9805199999992</v>
      </c>
      <c r="CB22" s="119">
        <v>2396.096</v>
      </c>
      <c r="CC22" s="119">
        <v>13008.900397659972</v>
      </c>
      <c r="CD22" s="119">
        <v>5869.5168584056046</v>
      </c>
      <c r="CE22" s="119">
        <v>3329.8856999999998</v>
      </c>
      <c r="CF22" s="119">
        <v>726.73107660000005</v>
      </c>
      <c r="CG22" s="119">
        <v>7363.036124504094</v>
      </c>
      <c r="CH22" s="506">
        <f t="shared" si="11"/>
        <v>10.488534340616432</v>
      </c>
      <c r="CJ22" s="45"/>
      <c r="CK22" s="119"/>
    </row>
    <row r="23" spans="1:89" s="290" customFormat="1">
      <c r="A23" s="293" t="s">
        <v>131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319">
        <v>105.07330715000001</v>
      </c>
      <c r="O23" s="27">
        <v>41.999295150000002</v>
      </c>
      <c r="P23" s="27">
        <v>230.78142220000001</v>
      </c>
      <c r="Q23" s="27">
        <v>0</v>
      </c>
      <c r="R23" s="27">
        <v>32.006500000000003</v>
      </c>
      <c r="S23" s="27">
        <v>149.47309999999999</v>
      </c>
      <c r="T23" s="27">
        <v>27.2834</v>
      </c>
      <c r="U23" s="27">
        <v>0</v>
      </c>
      <c r="V23" s="27">
        <v>0.27250000000000002</v>
      </c>
      <c r="W23" s="27">
        <v>0.20200000000000001</v>
      </c>
      <c r="X23" s="27">
        <v>1.1924999999999999</v>
      </c>
      <c r="Y23" s="323">
        <v>92.526500000000013</v>
      </c>
      <c r="Z23" s="302">
        <v>54.068095</v>
      </c>
      <c r="AA23" s="119">
        <v>76.373862099999997</v>
      </c>
      <c r="AB23" s="119">
        <v>704.43743419999998</v>
      </c>
      <c r="AC23" s="119">
        <v>787.57652675000008</v>
      </c>
      <c r="AD23" s="119">
        <v>948.15309999999999</v>
      </c>
      <c r="AE23" s="119">
        <v>1157.5275000000001</v>
      </c>
      <c r="AF23" s="119">
        <v>98.017700000000005</v>
      </c>
      <c r="AG23" s="119">
        <v>8.0280000000000005</v>
      </c>
      <c r="AH23" s="119">
        <v>22.767499999999998</v>
      </c>
      <c r="AI23" s="119">
        <v>317.8762000000001</v>
      </c>
      <c r="AJ23" s="119">
        <v>321.38159999999999</v>
      </c>
      <c r="AK23" s="119">
        <v>201.66</v>
      </c>
      <c r="AL23" s="302">
        <v>392.42360000000002</v>
      </c>
      <c r="AM23" s="119">
        <v>342.79599999999999</v>
      </c>
      <c r="AN23" s="119">
        <v>39.996641150000002</v>
      </c>
      <c r="AO23" s="119">
        <v>54.333000000000006</v>
      </c>
      <c r="AP23" s="119">
        <v>140.494</v>
      </c>
      <c r="AQ23" s="119">
        <v>21.122</v>
      </c>
      <c r="AR23" s="119">
        <v>294.31819999999999</v>
      </c>
      <c r="AS23" s="119">
        <v>561.3759</v>
      </c>
      <c r="AT23" s="119">
        <v>807.6422</v>
      </c>
      <c r="AU23" s="119">
        <v>478.48950000000002</v>
      </c>
      <c r="AV23" s="119">
        <v>559.298</v>
      </c>
      <c r="AW23" s="119">
        <v>398.55336685000003</v>
      </c>
      <c r="AX23" s="118">
        <v>173.0951</v>
      </c>
      <c r="AY23" s="119">
        <v>351.94040000000001</v>
      </c>
      <c r="AZ23" s="119">
        <v>367.69660000000005</v>
      </c>
      <c r="BA23" s="119">
        <v>408.255</v>
      </c>
      <c r="BB23" s="119">
        <v>43.079500000000003</v>
      </c>
      <c r="BC23" s="119">
        <v>0</v>
      </c>
      <c r="BD23" s="119">
        <v>0</v>
      </c>
      <c r="BE23" s="119">
        <v>0</v>
      </c>
      <c r="BF23" s="119">
        <v>25.194000000000003</v>
      </c>
      <c r="BG23" s="119">
        <v>89.399000000000001</v>
      </c>
      <c r="BH23" s="119">
        <v>166.00419095000001</v>
      </c>
      <c r="BI23" s="119">
        <v>342.82440000000003</v>
      </c>
      <c r="BJ23" s="118">
        <v>515.55999999999995</v>
      </c>
      <c r="BK23" s="119">
        <v>183.23</v>
      </c>
      <c r="BL23" s="119">
        <v>121.15</v>
      </c>
      <c r="BM23" s="119">
        <v>242.61</v>
      </c>
      <c r="BN23" s="119">
        <v>30.77</v>
      </c>
      <c r="BO23" s="119">
        <v>156.72999999999999</v>
      </c>
      <c r="BP23" s="119">
        <v>380.31</v>
      </c>
      <c r="BQ23" s="119">
        <v>421.21</v>
      </c>
      <c r="BR23" s="119">
        <v>0</v>
      </c>
      <c r="BS23" s="119">
        <v>1.98</v>
      </c>
      <c r="BT23" s="119">
        <v>70.900000000000006</v>
      </c>
      <c r="BU23" s="222">
        <v>755.27700000000004</v>
      </c>
      <c r="BV23" s="118">
        <v>243.2218</v>
      </c>
      <c r="BW23" s="119">
        <v>248.06779999999998</v>
      </c>
      <c r="BX23" s="119">
        <v>511.91950000000003</v>
      </c>
      <c r="BY23" s="119">
        <v>361.14989999999995</v>
      </c>
      <c r="BZ23" s="119">
        <v>1326.8881999999999</v>
      </c>
      <c r="CA23" s="119">
        <v>2601.8412999999996</v>
      </c>
      <c r="CB23" s="119">
        <v>167.41329999999999</v>
      </c>
      <c r="CC23" s="119">
        <v>267.64399999999995</v>
      </c>
      <c r="CD23" s="119">
        <v>4727.5591999999979</v>
      </c>
      <c r="CE23" s="119">
        <v>7510.8092999999999</v>
      </c>
      <c r="CF23" s="119">
        <v>1741.0965299999998</v>
      </c>
      <c r="CG23" s="119">
        <v>6757.6730000000007</v>
      </c>
      <c r="CH23" s="506">
        <f t="shared" si="11"/>
        <v>7.9472776213230389</v>
      </c>
      <c r="CJ23" s="45"/>
      <c r="CK23" s="119"/>
    </row>
    <row r="24" spans="1:89" s="290" customFormat="1">
      <c r="A24" s="293" t="s">
        <v>116</v>
      </c>
      <c r="B24" s="27">
        <v>666.91700000000003</v>
      </c>
      <c r="C24" s="27">
        <v>538.02499999999998</v>
      </c>
      <c r="D24" s="27">
        <v>260.78500000000003</v>
      </c>
      <c r="E24" s="27">
        <v>140.10599999999999</v>
      </c>
      <c r="F24" s="27">
        <v>487.70817555096687</v>
      </c>
      <c r="G24" s="27">
        <v>1183.4391000000001</v>
      </c>
      <c r="H24" s="27">
        <v>1243.8888999999999</v>
      </c>
      <c r="I24" s="27">
        <v>501.5675</v>
      </c>
      <c r="J24" s="27">
        <v>737.08600000000001</v>
      </c>
      <c r="K24" s="27">
        <v>715.86200000000008</v>
      </c>
      <c r="L24" s="27">
        <v>469.05600000000004</v>
      </c>
      <c r="M24" s="27">
        <v>449.52250000000004</v>
      </c>
      <c r="N24" s="319">
        <v>2779.8706231000001</v>
      </c>
      <c r="O24" s="27">
        <v>2660.7304818499997</v>
      </c>
      <c r="P24" s="27">
        <v>1940.5239999999999</v>
      </c>
      <c r="Q24" s="27">
        <v>130.13200000000001</v>
      </c>
      <c r="R24" s="27">
        <v>1048.3023000000001</v>
      </c>
      <c r="S24" s="27">
        <v>1996.6995100000001</v>
      </c>
      <c r="T24" s="27">
        <v>2057.0042000000003</v>
      </c>
      <c r="U24" s="27">
        <v>1777.6605999999999</v>
      </c>
      <c r="V24" s="27">
        <v>1364.5430000000001</v>
      </c>
      <c r="W24" s="27">
        <v>1592.0251000000001</v>
      </c>
      <c r="X24" s="27">
        <v>205.4913</v>
      </c>
      <c r="Y24" s="323">
        <v>465.67221000000001</v>
      </c>
      <c r="Z24" s="302">
        <v>993.37074799999994</v>
      </c>
      <c r="AA24" s="119">
        <v>1679.8717199999999</v>
      </c>
      <c r="AB24" s="119">
        <v>1538.54862</v>
      </c>
      <c r="AC24" s="119">
        <v>2281.6828500000001</v>
      </c>
      <c r="AD24" s="119">
        <v>3684.1916732726008</v>
      </c>
      <c r="AE24" s="119">
        <v>3746.2030999999997</v>
      </c>
      <c r="AF24" s="119">
        <v>3020.5975000000003</v>
      </c>
      <c r="AG24" s="119">
        <v>901.72880999999995</v>
      </c>
      <c r="AH24" s="119">
        <v>2426.0379615302236</v>
      </c>
      <c r="AI24" s="119">
        <v>5247.2299789803919</v>
      </c>
      <c r="AJ24" s="119">
        <v>4933.3805820500002</v>
      </c>
      <c r="AK24" s="119">
        <v>4721.4558481599997</v>
      </c>
      <c r="AL24" s="302">
        <v>2647.9895091999997</v>
      </c>
      <c r="AM24" s="119">
        <v>3159.9722527000004</v>
      </c>
      <c r="AN24" s="119">
        <v>3414.6896000000002</v>
      </c>
      <c r="AO24" s="119">
        <v>1838.4095499999999</v>
      </c>
      <c r="AP24" s="119">
        <v>684.10940000000005</v>
      </c>
      <c r="AQ24" s="119">
        <v>3907.3111999999996</v>
      </c>
      <c r="AR24" s="119">
        <v>3320.6359000000002</v>
      </c>
      <c r="AS24" s="119">
        <v>6948.722600000001</v>
      </c>
      <c r="AT24" s="119">
        <v>7442.0519999999988</v>
      </c>
      <c r="AU24" s="119">
        <v>4571.1846000000005</v>
      </c>
      <c r="AV24" s="119">
        <v>10355.792649999999</v>
      </c>
      <c r="AW24" s="119">
        <v>7672.3470700000016</v>
      </c>
      <c r="AX24" s="118">
        <v>5682.6922138999998</v>
      </c>
      <c r="AY24" s="119">
        <v>5747.9640095499999</v>
      </c>
      <c r="AZ24" s="119">
        <v>3103.4163999999996</v>
      </c>
      <c r="BA24" s="119">
        <v>4382.1183999999994</v>
      </c>
      <c r="BB24" s="119">
        <v>1315.2108599999999</v>
      </c>
      <c r="BC24" s="119">
        <v>753.94080000000019</v>
      </c>
      <c r="BD24" s="119">
        <v>521.16539999999998</v>
      </c>
      <c r="BE24" s="119">
        <v>432.97980000000001</v>
      </c>
      <c r="BF24" s="119">
        <v>59.067899999999995</v>
      </c>
      <c r="BG24" s="119">
        <v>249.45749704999997</v>
      </c>
      <c r="BH24" s="119">
        <v>147.92189999999999</v>
      </c>
      <c r="BI24" s="119">
        <v>558.28814999999997</v>
      </c>
      <c r="BJ24" s="118">
        <v>1937.8</v>
      </c>
      <c r="BK24" s="119">
        <v>2756.93</v>
      </c>
      <c r="BL24" s="119">
        <v>5591.43</v>
      </c>
      <c r="BM24" s="119">
        <v>3676.73</v>
      </c>
      <c r="BN24" s="119">
        <v>1180.77</v>
      </c>
      <c r="BO24" s="119">
        <v>2443.61</v>
      </c>
      <c r="BP24" s="119">
        <v>498.93</v>
      </c>
      <c r="BQ24" s="119">
        <v>1082.8499999999999</v>
      </c>
      <c r="BR24" s="119">
        <v>221.47300000000001</v>
      </c>
      <c r="BS24" s="119">
        <v>467.92</v>
      </c>
      <c r="BT24" s="119">
        <v>756.91</v>
      </c>
      <c r="BU24" s="222">
        <v>903.99300000000005</v>
      </c>
      <c r="BV24" s="118">
        <v>573.96218410869801</v>
      </c>
      <c r="BW24" s="119">
        <v>1518.1821296296296</v>
      </c>
      <c r="BX24" s="119">
        <v>3830.9046992528588</v>
      </c>
      <c r="BY24" s="119">
        <v>4568.7353111111115</v>
      </c>
      <c r="BZ24" s="119">
        <v>6411.0679296296294</v>
      </c>
      <c r="CA24" s="119">
        <v>4080.686400000001</v>
      </c>
      <c r="CB24" s="119">
        <v>297.60948518518512</v>
      </c>
      <c r="CC24" s="119">
        <v>193.95209549819225</v>
      </c>
      <c r="CD24" s="119">
        <v>488.70355333333328</v>
      </c>
      <c r="CE24" s="119">
        <v>651.85598814814807</v>
      </c>
      <c r="CF24" s="119">
        <v>99.32317489999997</v>
      </c>
      <c r="CG24" s="119">
        <v>1657.0636778156013</v>
      </c>
      <c r="CH24" s="506">
        <f t="shared" si="11"/>
        <v>0.83304923579673873</v>
      </c>
      <c r="CJ24" s="45"/>
      <c r="CK24" s="119"/>
    </row>
    <row r="25" spans="1:89" s="290" customFormat="1">
      <c r="A25" s="293" t="s">
        <v>132</v>
      </c>
      <c r="B25" s="27">
        <v>2987.7599999999998</v>
      </c>
      <c r="C25" s="27">
        <v>9680.7000000000007</v>
      </c>
      <c r="D25" s="27">
        <v>3292.31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3150.3009999999999</v>
      </c>
      <c r="L25" s="27">
        <v>0</v>
      </c>
      <c r="M25" s="27">
        <v>0</v>
      </c>
      <c r="N25" s="319">
        <v>0</v>
      </c>
      <c r="O25" s="27">
        <v>12115.694</v>
      </c>
      <c r="P25" s="27">
        <v>1849.4749999999999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3845.0479999999998</v>
      </c>
      <c r="W25" s="27">
        <v>3033.7380000000039</v>
      </c>
      <c r="X25" s="27">
        <v>0</v>
      </c>
      <c r="Y25" s="323">
        <v>0</v>
      </c>
      <c r="Z25" s="307">
        <v>1146.451</v>
      </c>
      <c r="AA25" s="119">
        <v>15268.782000000003</v>
      </c>
      <c r="AB25" s="119">
        <v>1864.3300000000002</v>
      </c>
      <c r="AC25" s="134">
        <v>0</v>
      </c>
      <c r="AD25" s="134">
        <v>0</v>
      </c>
      <c r="AE25" s="134">
        <v>0</v>
      </c>
      <c r="AF25" s="134">
        <v>0</v>
      </c>
      <c r="AG25" s="134">
        <v>0</v>
      </c>
      <c r="AH25" s="134">
        <v>0</v>
      </c>
      <c r="AI25" s="134">
        <v>0</v>
      </c>
      <c r="AJ25" s="134">
        <v>0</v>
      </c>
      <c r="AK25" s="134">
        <v>0</v>
      </c>
      <c r="AL25" s="307">
        <v>14868.874500000002</v>
      </c>
      <c r="AM25" s="119">
        <v>0</v>
      </c>
      <c r="AN25" s="119">
        <v>4.2320000000000002</v>
      </c>
      <c r="AO25" s="134">
        <v>41.564999999999998</v>
      </c>
      <c r="AP25" s="134">
        <v>194.69899999999998</v>
      </c>
      <c r="AQ25" s="134">
        <v>902.5155000000002</v>
      </c>
      <c r="AR25" s="134">
        <v>0</v>
      </c>
      <c r="AS25" s="134">
        <v>0</v>
      </c>
      <c r="AT25" s="134">
        <v>0</v>
      </c>
      <c r="AU25" s="134">
        <v>27.052</v>
      </c>
      <c r="AV25" s="134">
        <v>368.37099999999998</v>
      </c>
      <c r="AW25" s="134">
        <v>617.86489999999992</v>
      </c>
      <c r="AX25" s="118">
        <v>2293.072549999999</v>
      </c>
      <c r="AY25" s="134">
        <v>13794.712700000002</v>
      </c>
      <c r="AZ25" s="134">
        <v>5381.9555000000009</v>
      </c>
      <c r="BA25" s="134">
        <v>283.40299999999996</v>
      </c>
      <c r="BB25" s="134">
        <v>0</v>
      </c>
      <c r="BC25" s="134">
        <v>2140.8360566949186</v>
      </c>
      <c r="BD25" s="134">
        <v>5989.9334999999992</v>
      </c>
      <c r="BE25" s="134">
        <v>0</v>
      </c>
      <c r="BF25" s="134">
        <v>4104.5068999999994</v>
      </c>
      <c r="BG25" s="134">
        <v>0</v>
      </c>
      <c r="BH25" s="134">
        <v>0</v>
      </c>
      <c r="BI25" s="134">
        <v>1350.377</v>
      </c>
      <c r="BJ25" s="118">
        <v>6424.55</v>
      </c>
      <c r="BK25" s="134">
        <v>0</v>
      </c>
      <c r="BL25" s="134">
        <v>0</v>
      </c>
      <c r="BM25" s="134">
        <v>0</v>
      </c>
      <c r="BN25" s="119">
        <v>150.33000000000001</v>
      </c>
      <c r="BO25" s="119">
        <v>442.88</v>
      </c>
      <c r="BP25" s="119">
        <v>7306.28</v>
      </c>
      <c r="BQ25" s="119">
        <v>8087.51</v>
      </c>
      <c r="BR25" s="119">
        <v>7822.6509999999998</v>
      </c>
      <c r="BS25" s="119">
        <v>148.53</v>
      </c>
      <c r="BT25" s="119">
        <v>0</v>
      </c>
      <c r="BU25" s="222">
        <v>0</v>
      </c>
      <c r="BV25" s="118">
        <v>1048.8534999999999</v>
      </c>
      <c r="BW25" s="134">
        <v>11906.133499999996</v>
      </c>
      <c r="BX25" s="134">
        <v>5071.4489999999987</v>
      </c>
      <c r="BY25" s="134">
        <v>0</v>
      </c>
      <c r="BZ25" s="134">
        <v>0</v>
      </c>
      <c r="CA25" s="134">
        <v>0</v>
      </c>
      <c r="CB25" s="134">
        <v>0</v>
      </c>
      <c r="CC25" s="134">
        <v>6832.4375</v>
      </c>
      <c r="CD25" s="134">
        <v>2543.7379999999994</v>
      </c>
      <c r="CE25" s="134">
        <v>0</v>
      </c>
      <c r="CF25" s="134">
        <v>0</v>
      </c>
      <c r="CG25" s="134">
        <v>0</v>
      </c>
      <c r="CH25" s="506" t="str">
        <f t="shared" si="11"/>
        <v>-</v>
      </c>
      <c r="CJ25" s="45"/>
      <c r="CK25" s="119"/>
    </row>
    <row r="26" spans="1:89" s="290" customFormat="1">
      <c r="A26" s="293" t="s">
        <v>133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319">
        <v>30.381499999999999</v>
      </c>
      <c r="O26" s="27">
        <v>2.5870000000000002</v>
      </c>
      <c r="P26" s="27">
        <v>3.3174999999999999</v>
      </c>
      <c r="Q26" s="27">
        <v>0</v>
      </c>
      <c r="R26" s="27">
        <v>0</v>
      </c>
      <c r="S26" s="27">
        <v>0</v>
      </c>
      <c r="T26" s="27">
        <v>11</v>
      </c>
      <c r="U26" s="27">
        <v>0</v>
      </c>
      <c r="V26" s="27">
        <v>0</v>
      </c>
      <c r="W26" s="27">
        <v>0</v>
      </c>
      <c r="X26" s="27">
        <v>0</v>
      </c>
      <c r="Y26" s="323">
        <v>1.31</v>
      </c>
      <c r="Z26" s="307">
        <v>21.772500000000001</v>
      </c>
      <c r="AA26" s="119">
        <v>20.2455</v>
      </c>
      <c r="AB26" s="134">
        <v>0</v>
      </c>
      <c r="AC26" s="119">
        <v>9.2624999999999993</v>
      </c>
      <c r="AD26" s="134">
        <v>0</v>
      </c>
      <c r="AE26" s="119">
        <v>3.3690000000000002</v>
      </c>
      <c r="AF26" s="119">
        <v>0</v>
      </c>
      <c r="AG26" s="119">
        <v>0</v>
      </c>
      <c r="AH26" s="119">
        <v>0</v>
      </c>
      <c r="AI26" s="119">
        <v>0</v>
      </c>
      <c r="AJ26" s="119">
        <v>0</v>
      </c>
      <c r="AK26" s="119">
        <v>0</v>
      </c>
      <c r="AL26" s="307">
        <v>0</v>
      </c>
      <c r="AM26" s="119">
        <v>0</v>
      </c>
      <c r="AN26" s="134">
        <v>5.8544999999999998</v>
      </c>
      <c r="AO26" s="119">
        <v>7.1</v>
      </c>
      <c r="AP26" s="134">
        <v>0</v>
      </c>
      <c r="AQ26" s="119">
        <v>5.1384999999999996</v>
      </c>
      <c r="AR26" s="119">
        <v>0</v>
      </c>
      <c r="AS26" s="119">
        <v>0</v>
      </c>
      <c r="AT26" s="119">
        <v>0</v>
      </c>
      <c r="AU26" s="119">
        <v>0</v>
      </c>
      <c r="AV26" s="119">
        <v>3.4430000000000001</v>
      </c>
      <c r="AW26" s="119">
        <v>0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37.010899999999999</v>
      </c>
      <c r="BD26" s="119">
        <v>0</v>
      </c>
      <c r="BE26" s="119">
        <v>0</v>
      </c>
      <c r="BF26" s="119">
        <v>38.601546627992249</v>
      </c>
      <c r="BG26" s="119">
        <v>0</v>
      </c>
      <c r="BH26" s="119">
        <v>0</v>
      </c>
      <c r="BI26" s="119">
        <v>0</v>
      </c>
      <c r="BJ26" s="118">
        <v>68.3</v>
      </c>
      <c r="BK26" s="119">
        <v>73.58</v>
      </c>
      <c r="BL26" s="119">
        <v>54.71</v>
      </c>
      <c r="BM26" s="119">
        <v>15</v>
      </c>
      <c r="BN26" s="119">
        <v>23.64</v>
      </c>
      <c r="BO26" s="119">
        <v>17.239999999999998</v>
      </c>
      <c r="BP26" s="119">
        <v>13</v>
      </c>
      <c r="BQ26" s="119">
        <v>13.33</v>
      </c>
      <c r="BR26" s="119">
        <v>0</v>
      </c>
      <c r="BS26" s="119">
        <v>0</v>
      </c>
      <c r="BT26" s="119">
        <v>0</v>
      </c>
      <c r="BU26" s="222">
        <v>0</v>
      </c>
      <c r="BV26" s="118">
        <v>0</v>
      </c>
      <c r="BW26" s="119">
        <v>0</v>
      </c>
      <c r="BX26" s="119">
        <v>87.454700000000003</v>
      </c>
      <c r="BY26" s="119">
        <v>12.754</v>
      </c>
      <c r="BZ26" s="119">
        <v>47.0045</v>
      </c>
      <c r="CA26" s="119">
        <v>176.93969999999999</v>
      </c>
      <c r="CB26" s="119">
        <v>50.432500000000005</v>
      </c>
      <c r="CC26" s="119">
        <v>60.322000000000003</v>
      </c>
      <c r="CD26" s="119">
        <v>279.21009999999995</v>
      </c>
      <c r="CE26" s="119">
        <v>563.05079999999998</v>
      </c>
      <c r="CF26" s="119">
        <v>0</v>
      </c>
      <c r="CG26" s="119">
        <v>0</v>
      </c>
      <c r="CH26" s="506" t="str">
        <f t="shared" si="11"/>
        <v>-</v>
      </c>
      <c r="CJ26" s="45"/>
      <c r="CK26" s="119"/>
    </row>
    <row r="27" spans="1:89" s="290" customFormat="1">
      <c r="A27" s="293" t="s">
        <v>134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319">
        <v>3411.3664999999992</v>
      </c>
      <c r="O27" s="27">
        <v>100.8717</v>
      </c>
      <c r="P27" s="27">
        <v>23.552999999999997</v>
      </c>
      <c r="Q27" s="27">
        <v>0</v>
      </c>
      <c r="R27" s="27">
        <v>0</v>
      </c>
      <c r="S27" s="27">
        <v>6.7320000000000002</v>
      </c>
      <c r="T27" s="27">
        <v>5.1150000000000002</v>
      </c>
      <c r="U27" s="27">
        <v>56.893000000000001</v>
      </c>
      <c r="V27" s="27">
        <v>41.173999999999999</v>
      </c>
      <c r="W27" s="27">
        <v>6.8159999999999998</v>
      </c>
      <c r="X27" s="27">
        <v>0</v>
      </c>
      <c r="Y27" s="323">
        <v>62.085100000000011</v>
      </c>
      <c r="Z27" s="302">
        <v>35.200227999999996</v>
      </c>
      <c r="AA27" s="119">
        <v>109.47038724999999</v>
      </c>
      <c r="AB27" s="119">
        <v>15.935700000000001</v>
      </c>
      <c r="AC27" s="119">
        <v>17.689500000000002</v>
      </c>
      <c r="AD27" s="119">
        <v>83.760999999999996</v>
      </c>
      <c r="AE27" s="119">
        <v>63.985500000000002</v>
      </c>
      <c r="AF27" s="119">
        <v>255.35999999999999</v>
      </c>
      <c r="AG27" s="119">
        <v>645.92219999999998</v>
      </c>
      <c r="AH27" s="119">
        <v>140.13409999999999</v>
      </c>
      <c r="AI27" s="119">
        <v>8.1215000000000011</v>
      </c>
      <c r="AJ27" s="119">
        <v>93.101799999999997</v>
      </c>
      <c r="AK27" s="119">
        <v>174.11599999999999</v>
      </c>
      <c r="AL27" s="302">
        <v>51.526079799999998</v>
      </c>
      <c r="AM27" s="119">
        <v>60.366999999999997</v>
      </c>
      <c r="AN27" s="119">
        <v>32.365499999999997</v>
      </c>
      <c r="AO27" s="119">
        <v>115.21850000000001</v>
      </c>
      <c r="AP27" s="119">
        <v>0</v>
      </c>
      <c r="AQ27" s="119">
        <v>1086.27711</v>
      </c>
      <c r="AR27" s="119">
        <v>219.92240000000001</v>
      </c>
      <c r="AS27" s="119">
        <v>384.08930000000004</v>
      </c>
      <c r="AT27" s="119">
        <v>500.36264999999997</v>
      </c>
      <c r="AU27" s="119">
        <v>299.08760000000001</v>
      </c>
      <c r="AV27" s="119">
        <v>2012.1915999999999</v>
      </c>
      <c r="AW27" s="119">
        <v>69.842807399999998</v>
      </c>
      <c r="AX27" s="118">
        <v>200.97569999999999</v>
      </c>
      <c r="AY27" s="119">
        <v>25.8202</v>
      </c>
      <c r="AZ27" s="119">
        <v>53.372</v>
      </c>
      <c r="BA27" s="119">
        <v>39.670999999999999</v>
      </c>
      <c r="BB27" s="119">
        <v>0</v>
      </c>
      <c r="BC27" s="119">
        <v>0</v>
      </c>
      <c r="BD27" s="119">
        <v>88.410600000000002</v>
      </c>
      <c r="BE27" s="119">
        <v>319.35255000000006</v>
      </c>
      <c r="BF27" s="119">
        <v>524.89126999999996</v>
      </c>
      <c r="BG27" s="119">
        <v>44.297769586946231</v>
      </c>
      <c r="BH27" s="119">
        <v>144.46698127627215</v>
      </c>
      <c r="BI27" s="119">
        <v>255.8535</v>
      </c>
      <c r="BJ27" s="118">
        <v>422.03</v>
      </c>
      <c r="BK27" s="119">
        <v>82.71</v>
      </c>
      <c r="BL27" s="119">
        <v>15.02</v>
      </c>
      <c r="BM27" s="119">
        <v>50.09</v>
      </c>
      <c r="BN27" s="119">
        <v>143.47999999999999</v>
      </c>
      <c r="BO27" s="119">
        <v>975.51</v>
      </c>
      <c r="BP27" s="119">
        <v>5.78</v>
      </c>
      <c r="BQ27" s="119">
        <v>2.74</v>
      </c>
      <c r="BR27" s="119">
        <v>3.7879999999999998</v>
      </c>
      <c r="BS27" s="119">
        <v>0</v>
      </c>
      <c r="BT27" s="119">
        <v>7.89</v>
      </c>
      <c r="BU27" s="222">
        <v>9.8840000000000003</v>
      </c>
      <c r="BV27" s="118">
        <v>38.792500000000004</v>
      </c>
      <c r="BW27" s="119">
        <v>57.554400000000001</v>
      </c>
      <c r="BX27" s="119">
        <v>47.321999999999996</v>
      </c>
      <c r="BY27" s="119">
        <v>502.20469999999995</v>
      </c>
      <c r="BZ27" s="119">
        <v>1310.2431000000001</v>
      </c>
      <c r="CA27" s="119">
        <v>1078.2098000000003</v>
      </c>
      <c r="CB27" s="119">
        <v>412.67659999999995</v>
      </c>
      <c r="CC27" s="119">
        <v>18.529800000000002</v>
      </c>
      <c r="CD27" s="119">
        <v>2068.6527000000001</v>
      </c>
      <c r="CE27" s="119">
        <v>1942.5396999999998</v>
      </c>
      <c r="CF27" s="119">
        <v>270.79509999999999</v>
      </c>
      <c r="CG27" s="119">
        <v>1874.0102999999999</v>
      </c>
      <c r="CH27" s="506">
        <f t="shared" si="11"/>
        <v>188.60039457709428</v>
      </c>
      <c r="CJ27" s="45"/>
      <c r="CK27" s="119"/>
    </row>
    <row r="28" spans="1:89">
      <c r="A28" s="293" t="s">
        <v>117</v>
      </c>
      <c r="B28" s="27">
        <v>0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319">
        <v>1751.71486622</v>
      </c>
      <c r="O28" s="27">
        <v>1149.55381513</v>
      </c>
      <c r="P28" s="27">
        <v>221.494</v>
      </c>
      <c r="Q28" s="27">
        <v>17.809999999999999</v>
      </c>
      <c r="R28" s="27">
        <v>40.178999999999995</v>
      </c>
      <c r="S28" s="27">
        <v>234.1669</v>
      </c>
      <c r="T28" s="27">
        <v>108.029</v>
      </c>
      <c r="U28" s="27">
        <v>55.615499999999997</v>
      </c>
      <c r="V28" s="27">
        <v>18.442499999999999</v>
      </c>
      <c r="W28" s="27">
        <v>168.42150000000001</v>
      </c>
      <c r="X28" s="27">
        <v>0</v>
      </c>
      <c r="Y28" s="323">
        <v>864.15653663000001</v>
      </c>
      <c r="Z28" s="302">
        <v>1542.9069051099998</v>
      </c>
      <c r="AA28" s="119">
        <v>1068.4830140500001</v>
      </c>
      <c r="AB28" s="119">
        <v>132.30459999999999</v>
      </c>
      <c r="AC28" s="119">
        <v>236.8485</v>
      </c>
      <c r="AD28" s="119">
        <v>1391.538405</v>
      </c>
      <c r="AE28" s="119">
        <v>1078.8950649999999</v>
      </c>
      <c r="AF28" s="119">
        <v>1565.9874500000001</v>
      </c>
      <c r="AG28" s="119">
        <v>1511.2559000000001</v>
      </c>
      <c r="AH28" s="119">
        <v>188.04760000000002</v>
      </c>
      <c r="AI28" s="119">
        <v>54.995999999999995</v>
      </c>
      <c r="AJ28" s="119">
        <v>71.138222200000001</v>
      </c>
      <c r="AK28" s="119">
        <v>1005.0265684249999</v>
      </c>
      <c r="AL28" s="302">
        <v>1369.8489327500001</v>
      </c>
      <c r="AM28" s="119">
        <v>354.35250638999997</v>
      </c>
      <c r="AN28" s="119">
        <v>114.46441519999999</v>
      </c>
      <c r="AO28" s="119">
        <v>30.371499999999997</v>
      </c>
      <c r="AP28" s="119">
        <v>526.6468000000001</v>
      </c>
      <c r="AQ28" s="119">
        <v>2249.0133649999998</v>
      </c>
      <c r="AR28" s="119">
        <v>179.00569999999999</v>
      </c>
      <c r="AS28" s="119">
        <v>581.73212499999988</v>
      </c>
      <c r="AT28" s="119">
        <v>43.205500000000001</v>
      </c>
      <c r="AU28" s="119">
        <v>906.2681</v>
      </c>
      <c r="AV28" s="119">
        <v>263.36233500000003</v>
      </c>
      <c r="AW28" s="119">
        <v>975.62938174999999</v>
      </c>
      <c r="AX28" s="118">
        <v>827.45164939999995</v>
      </c>
      <c r="AY28" s="119">
        <v>217.66674057999998</v>
      </c>
      <c r="AZ28" s="119">
        <v>48.660299999999999</v>
      </c>
      <c r="BA28" s="119">
        <v>155.49274499999999</v>
      </c>
      <c r="BB28" s="119">
        <v>78.596080000000001</v>
      </c>
      <c r="BC28" s="119">
        <v>0</v>
      </c>
      <c r="BD28" s="119">
        <v>89.670000000000016</v>
      </c>
      <c r="BE28" s="119">
        <v>70.656000000000006</v>
      </c>
      <c r="BF28" s="119">
        <v>99.18210000000002</v>
      </c>
      <c r="BG28" s="119">
        <v>38.876737050000003</v>
      </c>
      <c r="BH28" s="119">
        <v>867.2500303999999</v>
      </c>
      <c r="BI28" s="119">
        <v>1059.1610403500001</v>
      </c>
      <c r="BJ28" s="118">
        <v>941.16</v>
      </c>
      <c r="BK28" s="119">
        <v>364.86</v>
      </c>
      <c r="BL28" s="119">
        <v>107.12</v>
      </c>
      <c r="BM28" s="119">
        <v>1165.19</v>
      </c>
      <c r="BN28" s="119">
        <v>1168.98</v>
      </c>
      <c r="BO28" s="119">
        <v>1729.23</v>
      </c>
      <c r="BP28" s="119">
        <v>2045.49</v>
      </c>
      <c r="BQ28" s="119">
        <v>2056.39</v>
      </c>
      <c r="BR28" s="119">
        <v>40.954000000000001</v>
      </c>
      <c r="BS28" s="119">
        <v>97.17</v>
      </c>
      <c r="BT28" s="119">
        <v>24.69</v>
      </c>
      <c r="BU28" s="222">
        <v>204.37799999999999</v>
      </c>
      <c r="BV28" s="118">
        <v>967.65980890000026</v>
      </c>
      <c r="BW28" s="119">
        <v>739.90786708999985</v>
      </c>
      <c r="BX28" s="119">
        <v>326.25777805999996</v>
      </c>
      <c r="BY28" s="119">
        <v>2958.85808</v>
      </c>
      <c r="BZ28" s="119">
        <v>3080.8565699999995</v>
      </c>
      <c r="CA28" s="119">
        <v>2522.5686200000005</v>
      </c>
      <c r="CB28" s="119">
        <v>492.30880000000008</v>
      </c>
      <c r="CC28" s="119">
        <v>414.38210000000004</v>
      </c>
      <c r="CD28" s="119">
        <v>1482.4607399999998</v>
      </c>
      <c r="CE28" s="119">
        <v>1989.1730200000004</v>
      </c>
      <c r="CF28" s="119">
        <v>616.93894754000007</v>
      </c>
      <c r="CG28" s="119">
        <v>1178.3684053200002</v>
      </c>
      <c r="CH28" s="506">
        <f t="shared" si="11"/>
        <v>4.7656323347914169</v>
      </c>
      <c r="CJ28" s="45"/>
      <c r="CK28" s="119"/>
    </row>
    <row r="29" spans="1:89">
      <c r="A29" s="293" t="s">
        <v>135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319">
        <v>13.74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32.419800000000002</v>
      </c>
      <c r="W29" s="27">
        <v>5.49</v>
      </c>
      <c r="X29" s="27">
        <v>0</v>
      </c>
      <c r="Y29" s="323">
        <v>0</v>
      </c>
      <c r="Z29" s="307">
        <v>0</v>
      </c>
      <c r="AA29" s="134">
        <v>0</v>
      </c>
      <c r="AB29" s="134">
        <v>0</v>
      </c>
      <c r="AC29" s="134">
        <v>0</v>
      </c>
      <c r="AD29" s="119">
        <v>54.976100000000002</v>
      </c>
      <c r="AE29" s="119">
        <v>125.04756999999999</v>
      </c>
      <c r="AF29" s="119">
        <v>42.307500000000005</v>
      </c>
      <c r="AG29" s="119">
        <v>118.08410000000001</v>
      </c>
      <c r="AH29" s="119">
        <v>12.090999999999999</v>
      </c>
      <c r="AI29" s="119">
        <v>11.004</v>
      </c>
      <c r="AJ29" s="119">
        <v>20.540499999999998</v>
      </c>
      <c r="AK29" s="119">
        <v>321.87631720000002</v>
      </c>
      <c r="AL29" s="307">
        <v>330.84823784999998</v>
      </c>
      <c r="AM29" s="134">
        <v>53.7425</v>
      </c>
      <c r="AN29" s="134">
        <v>5.2164999999999999</v>
      </c>
      <c r="AO29" s="134">
        <v>30.439</v>
      </c>
      <c r="AP29" s="119">
        <v>5.8529999999999998</v>
      </c>
      <c r="AQ29" s="119">
        <v>377.68529999999998</v>
      </c>
      <c r="AR29" s="119">
        <v>62.171599999999998</v>
      </c>
      <c r="AS29" s="119">
        <v>22.769600000000001</v>
      </c>
      <c r="AT29" s="119">
        <v>0</v>
      </c>
      <c r="AU29" s="119">
        <v>95.322000000000003</v>
      </c>
      <c r="AV29" s="119">
        <v>517.61351499999989</v>
      </c>
      <c r="AW29" s="119">
        <v>845.14540146000002</v>
      </c>
      <c r="AX29" s="118">
        <v>628.47808725000004</v>
      </c>
      <c r="AY29" s="119">
        <v>134.51249999999999</v>
      </c>
      <c r="AZ29" s="119">
        <v>0</v>
      </c>
      <c r="BA29" s="119">
        <v>0</v>
      </c>
      <c r="BB29" s="119">
        <v>0</v>
      </c>
      <c r="BC29" s="119">
        <v>4.0709999999999997</v>
      </c>
      <c r="BD29" s="119">
        <v>121.95696426018556</v>
      </c>
      <c r="BE29" s="119">
        <v>311.73334623131677</v>
      </c>
      <c r="BF29" s="119">
        <v>31.503499999999999</v>
      </c>
      <c r="BG29" s="119">
        <v>0</v>
      </c>
      <c r="BH29" s="119">
        <v>109.57830000000001</v>
      </c>
      <c r="BI29" s="119">
        <v>290.81874199000004</v>
      </c>
      <c r="BJ29" s="118">
        <v>604.65</v>
      </c>
      <c r="BK29" s="119">
        <v>66.7</v>
      </c>
      <c r="BL29" s="119">
        <v>83.21</v>
      </c>
      <c r="BM29" s="119">
        <v>427.54</v>
      </c>
      <c r="BN29" s="119">
        <v>454.95</v>
      </c>
      <c r="BO29" s="119">
        <v>512.41999999999996</v>
      </c>
      <c r="BP29" s="119">
        <v>156.08000000000001</v>
      </c>
      <c r="BQ29" s="119">
        <v>442.12</v>
      </c>
      <c r="BR29" s="119">
        <v>36.963999999999999</v>
      </c>
      <c r="BS29" s="119">
        <v>16.53</v>
      </c>
      <c r="BT29" s="119">
        <v>0</v>
      </c>
      <c r="BU29" s="222">
        <v>183.84800000000001</v>
      </c>
      <c r="BV29" s="118">
        <v>392.80999999999995</v>
      </c>
      <c r="BW29" s="119">
        <v>106.45079999999999</v>
      </c>
      <c r="BX29" s="119">
        <v>18.935500000000001</v>
      </c>
      <c r="BY29" s="119">
        <v>1393.3309000000002</v>
      </c>
      <c r="BZ29" s="119">
        <v>2227.1267000000007</v>
      </c>
      <c r="CA29" s="119">
        <v>1163.4265</v>
      </c>
      <c r="CB29" s="119">
        <v>340.57820000000004</v>
      </c>
      <c r="CC29" s="119">
        <v>120.57039999999999</v>
      </c>
      <c r="CD29" s="119">
        <v>1656.3210999999999</v>
      </c>
      <c r="CE29" s="119">
        <v>1540.8151000000012</v>
      </c>
      <c r="CF29" s="119">
        <v>133.4709</v>
      </c>
      <c r="CG29" s="119">
        <v>1002.3177600000001</v>
      </c>
      <c r="CH29" s="506">
        <f t="shared" si="11"/>
        <v>4.4518828597537103</v>
      </c>
      <c r="CJ29" s="45"/>
      <c r="CK29" s="119"/>
    </row>
    <row r="30" spans="1:89">
      <c r="A30" s="293" t="s">
        <v>118</v>
      </c>
      <c r="B30" s="27">
        <v>988.59240399999999</v>
      </c>
      <c r="C30" s="27">
        <v>324.09497170000003</v>
      </c>
      <c r="D30" s="27">
        <v>106.37639999999999</v>
      </c>
      <c r="E30" s="27">
        <v>569.28635000000008</v>
      </c>
      <c r="F30" s="27">
        <v>275.45805000000001</v>
      </c>
      <c r="G30" s="27">
        <v>1201.8870000000002</v>
      </c>
      <c r="H30" s="27">
        <v>1261.4241</v>
      </c>
      <c r="I30" s="27">
        <v>991.5485000000001</v>
      </c>
      <c r="J30" s="27">
        <v>758.298</v>
      </c>
      <c r="K30" s="27">
        <v>659.41500000000008</v>
      </c>
      <c r="L30" s="27">
        <v>700.13699999999994</v>
      </c>
      <c r="M30" s="27">
        <v>889.23949999999991</v>
      </c>
      <c r="N30" s="319">
        <v>360.59449999999998</v>
      </c>
      <c r="O30" s="27">
        <v>88.833500000000001</v>
      </c>
      <c r="P30" s="27">
        <v>109.16376975</v>
      </c>
      <c r="Q30" s="27">
        <v>32.454000000000001</v>
      </c>
      <c r="R30" s="27">
        <v>7.6209999999999996</v>
      </c>
      <c r="S30" s="27">
        <v>107.67790000000001</v>
      </c>
      <c r="T30" s="27">
        <v>339.42255</v>
      </c>
      <c r="U30" s="27">
        <v>65.846500000000006</v>
      </c>
      <c r="V30" s="27">
        <v>107.6768</v>
      </c>
      <c r="W30" s="27">
        <v>252.02</v>
      </c>
      <c r="X30" s="27">
        <v>168.52600000000001</v>
      </c>
      <c r="Y30" s="323">
        <v>402.04399999999998</v>
      </c>
      <c r="Z30" s="302">
        <v>210.21742675000002</v>
      </c>
      <c r="AA30" s="119">
        <v>138.57775000000001</v>
      </c>
      <c r="AB30" s="119">
        <v>121.03960000000001</v>
      </c>
      <c r="AC30" s="119">
        <v>29.574550000000002</v>
      </c>
      <c r="AD30" s="119">
        <v>50.235399999999998</v>
      </c>
      <c r="AE30" s="119">
        <v>2.1179999999999999</v>
      </c>
      <c r="AF30" s="119">
        <v>65.738</v>
      </c>
      <c r="AG30" s="119">
        <v>71.358999999999995</v>
      </c>
      <c r="AH30" s="119">
        <v>265.18849999999998</v>
      </c>
      <c r="AI30" s="119">
        <v>71.663174999999995</v>
      </c>
      <c r="AJ30" s="119">
        <v>89.950199999999995</v>
      </c>
      <c r="AK30" s="119">
        <v>426.72752538499992</v>
      </c>
      <c r="AL30" s="302">
        <v>283.64347499999997</v>
      </c>
      <c r="AM30" s="119">
        <v>138.3135</v>
      </c>
      <c r="AN30" s="119">
        <v>585.94599999999991</v>
      </c>
      <c r="AO30" s="119">
        <v>320.221</v>
      </c>
      <c r="AP30" s="119">
        <v>168.92712500000002</v>
      </c>
      <c r="AQ30" s="119">
        <v>238.479985</v>
      </c>
      <c r="AR30" s="119">
        <v>196.07100000000003</v>
      </c>
      <c r="AS30" s="119">
        <v>82.043099999999995</v>
      </c>
      <c r="AT30" s="119">
        <v>13.885</v>
      </c>
      <c r="AU30" s="119">
        <v>1288.232855</v>
      </c>
      <c r="AV30" s="119">
        <v>1452.5454999999999</v>
      </c>
      <c r="AW30" s="119">
        <v>1460.7176596299998</v>
      </c>
      <c r="AX30" s="118">
        <v>1510.2428042699999</v>
      </c>
      <c r="AY30" s="119">
        <v>316.11557701999999</v>
      </c>
      <c r="AZ30" s="119">
        <v>714.49409620035351</v>
      </c>
      <c r="BA30" s="119">
        <v>755.55884999999989</v>
      </c>
      <c r="BB30" s="119">
        <v>131.17295100000001</v>
      </c>
      <c r="BC30" s="119">
        <v>236.13403400000001</v>
      </c>
      <c r="BD30" s="119">
        <v>136.24275</v>
      </c>
      <c r="BE30" s="119">
        <v>225.73424999999995</v>
      </c>
      <c r="BF30" s="119">
        <v>1079.2793940000001</v>
      </c>
      <c r="BG30" s="119">
        <v>1324.8543945100005</v>
      </c>
      <c r="BH30" s="119">
        <v>2471.3163748400007</v>
      </c>
      <c r="BI30" s="119">
        <v>2775.3354789300006</v>
      </c>
      <c r="BJ30" s="118">
        <v>3340.81</v>
      </c>
      <c r="BK30" s="119">
        <v>796.26</v>
      </c>
      <c r="BL30" s="119">
        <v>135.76</v>
      </c>
      <c r="BM30" s="119">
        <v>3864.52</v>
      </c>
      <c r="BN30" s="119">
        <v>3832.78</v>
      </c>
      <c r="BO30" s="119">
        <v>4197.21</v>
      </c>
      <c r="BP30" s="119">
        <v>7799.82</v>
      </c>
      <c r="BQ30" s="119">
        <v>5693.08</v>
      </c>
      <c r="BR30" s="119">
        <v>37.930999999999997</v>
      </c>
      <c r="BS30" s="119">
        <v>121.01</v>
      </c>
      <c r="BT30" s="119">
        <v>16.829999999999998</v>
      </c>
      <c r="BU30" s="222">
        <v>1018.759</v>
      </c>
      <c r="BV30" s="118">
        <v>4370.7278107455559</v>
      </c>
      <c r="BW30" s="119">
        <v>3550.9872828699999</v>
      </c>
      <c r="BX30" s="119">
        <v>1943.7622028288893</v>
      </c>
      <c r="BY30" s="119">
        <v>4134.3954700000013</v>
      </c>
      <c r="BZ30" s="119">
        <v>5058.0250600000008</v>
      </c>
      <c r="CA30" s="119">
        <v>3350.2407999999991</v>
      </c>
      <c r="CB30" s="119">
        <v>1919.119364444445</v>
      </c>
      <c r="CC30" s="119">
        <v>1862.6896999999997</v>
      </c>
      <c r="CD30" s="119">
        <v>3689.8420566666664</v>
      </c>
      <c r="CE30" s="119">
        <v>3325.6501449999982</v>
      </c>
      <c r="CF30" s="119">
        <v>924.64571166000019</v>
      </c>
      <c r="CG30" s="119">
        <v>3737.399082039999</v>
      </c>
      <c r="CH30" s="506">
        <f t="shared" si="11"/>
        <v>2.6685801863247334</v>
      </c>
      <c r="CJ30" s="45"/>
      <c r="CK30" s="119"/>
    </row>
    <row r="31" spans="1:89">
      <c r="A31" s="293" t="s">
        <v>119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319">
        <v>179.32550000000001</v>
      </c>
      <c r="O31" s="27">
        <v>63.054999999999993</v>
      </c>
      <c r="P31" s="27">
        <v>7.1770000000000005</v>
      </c>
      <c r="Q31" s="27">
        <v>13.06</v>
      </c>
      <c r="R31" s="27">
        <v>38.385000000000005</v>
      </c>
      <c r="S31" s="27">
        <v>71.008400000000009</v>
      </c>
      <c r="T31" s="27">
        <v>86.616000000000014</v>
      </c>
      <c r="U31" s="27">
        <v>46.898499999999999</v>
      </c>
      <c r="V31" s="27">
        <v>50.26724999999999</v>
      </c>
      <c r="W31" s="27">
        <v>390.90809999999999</v>
      </c>
      <c r="X31" s="27">
        <v>38.228999999999999</v>
      </c>
      <c r="Y31" s="323">
        <v>867.11906596999995</v>
      </c>
      <c r="Z31" s="302">
        <v>1275.2411829399998</v>
      </c>
      <c r="AA31" s="119">
        <v>467.31235425</v>
      </c>
      <c r="AB31" s="119">
        <v>34.952789150000001</v>
      </c>
      <c r="AC31" s="119">
        <v>20.36074</v>
      </c>
      <c r="AD31" s="119">
        <v>54.408400000000007</v>
      </c>
      <c r="AE31" s="119">
        <v>63.116239999999998</v>
      </c>
      <c r="AF31" s="119">
        <v>45.8474</v>
      </c>
      <c r="AG31" s="119">
        <v>117.702</v>
      </c>
      <c r="AH31" s="119">
        <v>79.212059999999994</v>
      </c>
      <c r="AI31" s="119">
        <v>75.034075000000001</v>
      </c>
      <c r="AJ31" s="119">
        <v>24.057749999999999</v>
      </c>
      <c r="AK31" s="119">
        <v>500.08080200000001</v>
      </c>
      <c r="AL31" s="302">
        <v>1058.0565871099998</v>
      </c>
      <c r="AM31" s="119">
        <v>576.88923915999999</v>
      </c>
      <c r="AN31" s="119">
        <v>121.23435201999999</v>
      </c>
      <c r="AO31" s="119">
        <v>160.3038</v>
      </c>
      <c r="AP31" s="119">
        <v>107.32310000000001</v>
      </c>
      <c r="AQ31" s="119">
        <v>424.45500000000004</v>
      </c>
      <c r="AR31" s="119">
        <v>41.557249999999996</v>
      </c>
      <c r="AS31" s="119">
        <v>46.254750000000001</v>
      </c>
      <c r="AT31" s="119">
        <v>59.080075000000008</v>
      </c>
      <c r="AU31" s="119">
        <v>679.01198999999997</v>
      </c>
      <c r="AV31" s="119">
        <v>306.08149999999995</v>
      </c>
      <c r="AW31" s="119">
        <v>316.24248392999993</v>
      </c>
      <c r="AX31" s="118">
        <v>232.32327119000001</v>
      </c>
      <c r="AY31" s="119">
        <v>59.400583660000002</v>
      </c>
      <c r="AZ31" s="119">
        <v>259.67534999999998</v>
      </c>
      <c r="BA31" s="119">
        <v>43.551900000000003</v>
      </c>
      <c r="BB31" s="119">
        <v>68.015322999999995</v>
      </c>
      <c r="BC31" s="119">
        <v>92.624285672573293</v>
      </c>
      <c r="BD31" s="119">
        <v>107.829032</v>
      </c>
      <c r="BE31" s="119">
        <v>55.493803</v>
      </c>
      <c r="BF31" s="119">
        <v>642.50931500000013</v>
      </c>
      <c r="BG31" s="119">
        <v>147.60334847000001</v>
      </c>
      <c r="BH31" s="119">
        <v>463.13275426000013</v>
      </c>
      <c r="BI31" s="119">
        <v>185.98292670000004</v>
      </c>
      <c r="BJ31" s="118">
        <v>524.24</v>
      </c>
      <c r="BK31" s="119">
        <v>214.39</v>
      </c>
      <c r="BL31" s="119">
        <v>46.48</v>
      </c>
      <c r="BM31" s="119">
        <v>2784.93</v>
      </c>
      <c r="BN31" s="119">
        <v>2760.68</v>
      </c>
      <c r="BO31" s="119">
        <v>2175.1</v>
      </c>
      <c r="BP31" s="119">
        <v>2860.44</v>
      </c>
      <c r="BQ31" s="119">
        <v>2985.74</v>
      </c>
      <c r="BR31" s="119">
        <v>3.9380000000000002</v>
      </c>
      <c r="BS31" s="119">
        <v>13.91</v>
      </c>
      <c r="BT31" s="119">
        <v>4.18</v>
      </c>
      <c r="BU31" s="222">
        <v>284.61599999999999</v>
      </c>
      <c r="BV31" s="118">
        <v>2184.3214300555555</v>
      </c>
      <c r="BW31" s="119">
        <v>1217.6306825233335</v>
      </c>
      <c r="BX31" s="119">
        <v>907.01440000000025</v>
      </c>
      <c r="BY31" s="119">
        <v>936.02301000000011</v>
      </c>
      <c r="BZ31" s="119">
        <v>1139.0861100000002</v>
      </c>
      <c r="CA31" s="119">
        <v>504.26890000000003</v>
      </c>
      <c r="CB31" s="119">
        <v>551.75618374098667</v>
      </c>
      <c r="CC31" s="119">
        <v>586.47479999999985</v>
      </c>
      <c r="CD31" s="119">
        <v>831.60585611111128</v>
      </c>
      <c r="CE31" s="119">
        <v>854.36905000000013</v>
      </c>
      <c r="CF31" s="119">
        <v>384.64764899999994</v>
      </c>
      <c r="CG31" s="119">
        <v>939.7065348399999</v>
      </c>
      <c r="CH31" s="506">
        <f t="shared" si="11"/>
        <v>2.3016644701633076</v>
      </c>
      <c r="CJ31" s="45"/>
      <c r="CK31" s="119"/>
    </row>
    <row r="32" spans="1:89" ht="15.75" thickBot="1">
      <c r="A32" s="440" t="s">
        <v>120</v>
      </c>
      <c r="B32" s="441">
        <v>25887.823774146866</v>
      </c>
      <c r="C32" s="442">
        <v>22467.475163973497</v>
      </c>
      <c r="D32" s="442">
        <v>26848.774012864207</v>
      </c>
      <c r="E32" s="442">
        <v>17575.451268272038</v>
      </c>
      <c r="F32" s="442">
        <v>16754.661032860615</v>
      </c>
      <c r="G32" s="442">
        <v>23687.494550656298</v>
      </c>
      <c r="H32" s="442">
        <v>27124.313235450809</v>
      </c>
      <c r="I32" s="442">
        <v>24830.183155874049</v>
      </c>
      <c r="J32" s="442">
        <v>22864.435513339777</v>
      </c>
      <c r="K32" s="442">
        <v>24806.905351465197</v>
      </c>
      <c r="L32" s="442">
        <v>19866.487570821671</v>
      </c>
      <c r="M32" s="443">
        <v>16085.00930891795</v>
      </c>
      <c r="N32" s="441">
        <v>6284.7951480577158</v>
      </c>
      <c r="O32" s="442">
        <v>2684.3459498758339</v>
      </c>
      <c r="P32" s="442">
        <v>2157.1231550478988</v>
      </c>
      <c r="Q32" s="442">
        <v>1137.9414076923099</v>
      </c>
      <c r="R32" s="442">
        <v>1968.0147923076966</v>
      </c>
      <c r="S32" s="442">
        <v>6128.6590865384551</v>
      </c>
      <c r="T32" s="442">
        <v>9745.8971346003273</v>
      </c>
      <c r="U32" s="442">
        <v>6672.3321211538469</v>
      </c>
      <c r="V32" s="442">
        <v>3548.8529046230678</v>
      </c>
      <c r="W32" s="442">
        <v>2445.4302998346066</v>
      </c>
      <c r="X32" s="442">
        <v>1504.2058888308104</v>
      </c>
      <c r="Y32" s="443">
        <v>4193.7300494153797</v>
      </c>
      <c r="Z32" s="441">
        <v>4411.2720304172271</v>
      </c>
      <c r="AA32" s="442">
        <v>4508.3550175719902</v>
      </c>
      <c r="AB32" s="442">
        <v>3232.8713833964043</v>
      </c>
      <c r="AC32" s="442">
        <v>3020.047555692825</v>
      </c>
      <c r="AD32" s="442">
        <v>3421.0181790850029</v>
      </c>
      <c r="AE32" s="442">
        <v>5459.7338722213281</v>
      </c>
      <c r="AF32" s="442">
        <v>3987.6135940183913</v>
      </c>
      <c r="AG32" s="442">
        <v>3900.4241307374414</v>
      </c>
      <c r="AH32" s="442">
        <v>2056.8395937922596</v>
      </c>
      <c r="AI32" s="442">
        <v>3443.2538027149731</v>
      </c>
      <c r="AJ32" s="442">
        <v>3905.1811022066172</v>
      </c>
      <c r="AK32" s="443">
        <v>3669.9898459265351</v>
      </c>
      <c r="AL32" s="441">
        <v>4401.0264494799876</v>
      </c>
      <c r="AM32" s="442">
        <v>3211.587380792158</v>
      </c>
      <c r="AN32" s="442">
        <v>1723.016364002837</v>
      </c>
      <c r="AO32" s="442">
        <v>1266.2009445156768</v>
      </c>
      <c r="AP32" s="442">
        <v>1520.6219243162407</v>
      </c>
      <c r="AQ32" s="442">
        <v>4634.4592003561302</v>
      </c>
      <c r="AR32" s="442">
        <v>1987.7087932621048</v>
      </c>
      <c r="AS32" s="442">
        <v>1882.7277222222278</v>
      </c>
      <c r="AT32" s="442">
        <v>1969.5982405982732</v>
      </c>
      <c r="AU32" s="442">
        <v>1435.0164033153928</v>
      </c>
      <c r="AV32" s="442">
        <v>5704.0358105867454</v>
      </c>
      <c r="AW32" s="443">
        <v>5482.9889171293871</v>
      </c>
      <c r="AX32" s="441">
        <v>8871.3945815165571</v>
      </c>
      <c r="AY32" s="442">
        <v>7275.2747430672252</v>
      </c>
      <c r="AZ32" s="442">
        <v>7025.7588976410252</v>
      </c>
      <c r="BA32" s="442">
        <v>5555.0990226495596</v>
      </c>
      <c r="BB32" s="442">
        <v>2238.1255788461203</v>
      </c>
      <c r="BC32" s="442">
        <v>1744.0604019230623</v>
      </c>
      <c r="BD32" s="442">
        <v>990.25452451625176</v>
      </c>
      <c r="BE32" s="442">
        <v>1815.6327770176467</v>
      </c>
      <c r="BF32" s="442">
        <v>2434.5189276027077</v>
      </c>
      <c r="BG32" s="442">
        <v>2538.9588144901727</v>
      </c>
      <c r="BH32" s="442">
        <v>3034.5305244500437</v>
      </c>
      <c r="BI32" s="442">
        <v>4345.6093184373149</v>
      </c>
      <c r="BJ32" s="441">
        <v>5472.74</v>
      </c>
      <c r="BK32" s="442">
        <v>2331.5300000000002</v>
      </c>
      <c r="BL32" s="442">
        <v>2601.13</v>
      </c>
      <c r="BM32" s="442">
        <v>2281.35</v>
      </c>
      <c r="BN32" s="442">
        <v>1141.0700000000002</v>
      </c>
      <c r="BO32" s="442">
        <v>6257.87</v>
      </c>
      <c r="BP32" s="442">
        <v>2244.2800000000002</v>
      </c>
      <c r="BQ32" s="442">
        <v>2273.91</v>
      </c>
      <c r="BR32" s="442">
        <v>1134.8409999999999</v>
      </c>
      <c r="BS32" s="442">
        <v>1010.88</v>
      </c>
      <c r="BT32" s="442">
        <v>2039.1399999999999</v>
      </c>
      <c r="BU32" s="443">
        <v>1931.971</v>
      </c>
      <c r="BV32" s="441">
        <v>2169.5227669515666</v>
      </c>
      <c r="BW32" s="442">
        <v>1984.1653772079771</v>
      </c>
      <c r="BX32" s="442">
        <v>3347.6911360000004</v>
      </c>
      <c r="BY32" s="442">
        <v>4788.2327082564088</v>
      </c>
      <c r="BZ32" s="442">
        <v>8395.0973875498566</v>
      </c>
      <c r="CA32" s="442">
        <v>9134.2918508262119</v>
      </c>
      <c r="CB32" s="442">
        <v>1471.7857185754988</v>
      </c>
      <c r="CC32" s="442">
        <v>906.18378603988617</v>
      </c>
      <c r="CD32" s="442">
        <v>7394.0123310541294</v>
      </c>
      <c r="CE32" s="442">
        <v>10397.865235085466</v>
      </c>
      <c r="CF32" s="442">
        <v>2882.526921394387</v>
      </c>
      <c r="CG32" s="442">
        <v>7247.3957236467249</v>
      </c>
      <c r="CH32" s="510">
        <f t="shared" si="11"/>
        <v>2.7512963308697311</v>
      </c>
      <c r="CJ32" s="45"/>
      <c r="CK32" s="119"/>
    </row>
    <row r="33" spans="1:89">
      <c r="A33" s="70" t="s">
        <v>59</v>
      </c>
      <c r="AP33" s="119"/>
      <c r="AQ33" s="119"/>
      <c r="AR33" s="224"/>
      <c r="AS33" s="224"/>
      <c r="AT33" s="224"/>
      <c r="AU33" s="224"/>
      <c r="AV33" s="224"/>
      <c r="AW33" s="224"/>
      <c r="AX33" s="224"/>
      <c r="AY33" s="224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325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J33" s="45"/>
      <c r="CK33" s="119"/>
    </row>
    <row r="34" spans="1:89">
      <c r="A34" s="70" t="s">
        <v>60</v>
      </c>
      <c r="B34" s="160"/>
      <c r="BD34" s="160"/>
      <c r="BE34" s="160"/>
      <c r="BF34" s="160"/>
      <c r="BG34" s="160"/>
      <c r="BH34" s="160"/>
      <c r="BI34" s="160"/>
      <c r="BJ34" s="119"/>
      <c r="BK34" s="160"/>
      <c r="BL34" s="160"/>
      <c r="BM34" s="160"/>
      <c r="BN34" s="325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J34" s="119"/>
      <c r="CK34" s="119"/>
    </row>
    <row r="35" spans="1:89">
      <c r="A35" s="70" t="s">
        <v>61</v>
      </c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BJ35" s="119"/>
      <c r="BN35" s="325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J35" s="119"/>
      <c r="CK35" s="119"/>
    </row>
    <row r="36" spans="1:89"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8"/>
      <c r="CJ36" s="119"/>
      <c r="CK36" s="119"/>
    </row>
    <row r="37" spans="1:89">
      <c r="B37" s="160"/>
    </row>
    <row r="40" spans="1:89"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/>
      <c r="BE40" s="160"/>
      <c r="BF40" s="160"/>
      <c r="BG40" s="160"/>
      <c r="BH40" s="160"/>
      <c r="BI40" s="160"/>
      <c r="BJ40" s="160"/>
      <c r="BK40" s="160"/>
      <c r="BL40" s="160"/>
      <c r="BM40" s="160"/>
      <c r="BN40" s="160"/>
      <c r="BO40" s="160"/>
      <c r="BP40" s="160"/>
      <c r="BQ40" s="160"/>
      <c r="BR40" s="160"/>
      <c r="BS40" s="160"/>
      <c r="BT40" s="160"/>
      <c r="BU40" s="160"/>
      <c r="BV40" s="160"/>
      <c r="BW40" s="160"/>
      <c r="BX40" s="160"/>
      <c r="BY40" s="160"/>
      <c r="BZ40" s="160"/>
      <c r="CA40" s="160"/>
      <c r="CB40" s="160"/>
      <c r="CC40" s="160"/>
      <c r="CD40" s="160"/>
      <c r="CE40" s="160"/>
      <c r="CF40" s="160"/>
      <c r="CG40" s="160"/>
    </row>
  </sheetData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L56"/>
  <sheetViews>
    <sheetView showGridLines="0" zoomScale="90" zoomScaleNormal="90" workbookViewId="0">
      <pane xSplit="1" ySplit="7" topLeftCell="BG8" activePane="bottomRight" state="frozen"/>
      <selection pane="topRight"/>
      <selection pane="bottomLeft"/>
      <selection pane="bottomRight" activeCell="BQ17" sqref="BQ17"/>
    </sheetView>
  </sheetViews>
  <sheetFormatPr baseColWidth="10" defaultColWidth="11.42578125" defaultRowHeight="15"/>
  <cols>
    <col min="1" max="1" width="15.42578125" style="45" customWidth="1"/>
    <col min="2" max="35" width="14.7109375" style="45" customWidth="1"/>
    <col min="36" max="36" width="12.7109375" style="45" customWidth="1"/>
    <col min="37" max="85" width="14.85546875" style="45" customWidth="1"/>
    <col min="86" max="86" width="13.140625" style="45" customWidth="1"/>
    <col min="87" max="87" width="16.140625" customWidth="1"/>
    <col min="88" max="88" width="15.85546875" customWidth="1"/>
  </cols>
  <sheetData>
    <row r="1" spans="1:90">
      <c r="A1" s="74" t="s">
        <v>30</v>
      </c>
    </row>
    <row r="2" spans="1:90">
      <c r="A2" s="74"/>
    </row>
    <row r="3" spans="1:90">
      <c r="A3" s="75" t="s">
        <v>136</v>
      </c>
    </row>
    <row r="4" spans="1:90" ht="15" customHeight="1">
      <c r="A4" s="130" t="s">
        <v>137</v>
      </c>
    </row>
    <row r="5" spans="1:90">
      <c r="A5" s="130" t="s">
        <v>64</v>
      </c>
      <c r="V5" s="160"/>
      <c r="W5" s="160"/>
      <c r="X5" s="160"/>
    </row>
    <row r="6" spans="1:90">
      <c r="A6" s="667" t="s">
        <v>105</v>
      </c>
      <c r="B6" s="648">
        <v>2019</v>
      </c>
      <c r="C6" s="648"/>
      <c r="D6" s="648"/>
      <c r="E6" s="648"/>
      <c r="F6" s="648"/>
      <c r="G6" s="648"/>
      <c r="H6" s="648"/>
      <c r="I6" s="648"/>
      <c r="J6" s="648"/>
      <c r="K6" s="648"/>
      <c r="L6" s="648"/>
      <c r="M6" s="648"/>
      <c r="N6" s="648">
        <v>2020</v>
      </c>
      <c r="O6" s="648"/>
      <c r="P6" s="648"/>
      <c r="Q6" s="648"/>
      <c r="R6" s="648"/>
      <c r="S6" s="648"/>
      <c r="T6" s="648"/>
      <c r="U6" s="648"/>
      <c r="V6" s="648"/>
      <c r="W6" s="648"/>
      <c r="X6" s="648"/>
      <c r="Y6" s="648"/>
      <c r="Z6" s="666">
        <v>2021</v>
      </c>
      <c r="AA6" s="666"/>
      <c r="AB6" s="666"/>
      <c r="AC6" s="666"/>
      <c r="AD6" s="666"/>
      <c r="AE6" s="666"/>
      <c r="AF6" s="666"/>
      <c r="AG6" s="666"/>
      <c r="AH6" s="666"/>
      <c r="AI6" s="666"/>
      <c r="AJ6" s="666"/>
      <c r="AK6" s="666"/>
      <c r="AL6" s="666">
        <v>2022</v>
      </c>
      <c r="AM6" s="666"/>
      <c r="AN6" s="666"/>
      <c r="AO6" s="666"/>
      <c r="AP6" s="666"/>
      <c r="AQ6" s="666"/>
      <c r="AR6" s="666"/>
      <c r="AS6" s="666"/>
      <c r="AT6" s="666"/>
      <c r="AU6" s="666"/>
      <c r="AV6" s="666"/>
      <c r="AW6" s="666"/>
      <c r="AX6" s="666">
        <v>2023</v>
      </c>
      <c r="AY6" s="666"/>
      <c r="AZ6" s="666"/>
      <c r="BA6" s="666"/>
      <c r="BB6" s="666"/>
      <c r="BC6" s="666"/>
      <c r="BD6" s="666"/>
      <c r="BE6" s="666"/>
      <c r="BF6" s="666"/>
      <c r="BG6" s="666"/>
      <c r="BH6" s="666"/>
      <c r="BI6" s="666"/>
      <c r="BJ6" s="666">
        <v>2024</v>
      </c>
      <c r="BK6" s="666"/>
      <c r="BL6" s="666"/>
      <c r="BM6" s="666"/>
      <c r="BN6" s="666"/>
      <c r="BO6" s="666"/>
      <c r="BP6" s="666"/>
      <c r="BQ6" s="666"/>
      <c r="BR6" s="666"/>
      <c r="BS6" s="666"/>
      <c r="BT6" s="666"/>
      <c r="BU6" s="666"/>
      <c r="BV6" s="666">
        <v>2025</v>
      </c>
      <c r="BW6" s="666"/>
      <c r="BX6" s="666"/>
      <c r="BY6" s="666"/>
      <c r="BZ6" s="666"/>
      <c r="CA6" s="666"/>
      <c r="CB6" s="666"/>
      <c r="CC6" s="666"/>
      <c r="CD6" s="666"/>
      <c r="CE6" s="666"/>
      <c r="CF6" s="666"/>
      <c r="CG6" s="666"/>
      <c r="CH6" s="666"/>
      <c r="CJ6" s="96"/>
    </row>
    <row r="7" spans="1:90" ht="25.5">
      <c r="A7" s="667"/>
      <c r="B7" s="486" t="s">
        <v>35</v>
      </c>
      <c r="C7" s="486" t="s">
        <v>36</v>
      </c>
      <c r="D7" s="486" t="s">
        <v>37</v>
      </c>
      <c r="E7" s="486" t="s">
        <v>38</v>
      </c>
      <c r="F7" s="486" t="s">
        <v>39</v>
      </c>
      <c r="G7" s="486" t="s">
        <v>40</v>
      </c>
      <c r="H7" s="486" t="s">
        <v>41</v>
      </c>
      <c r="I7" s="486" t="s">
        <v>42</v>
      </c>
      <c r="J7" s="486" t="s">
        <v>43</v>
      </c>
      <c r="K7" s="486" t="s">
        <v>44</v>
      </c>
      <c r="L7" s="486" t="s">
        <v>45</v>
      </c>
      <c r="M7" s="486" t="s">
        <v>46</v>
      </c>
      <c r="N7" s="486" t="s">
        <v>35</v>
      </c>
      <c r="O7" s="486" t="s">
        <v>36</v>
      </c>
      <c r="P7" s="486" t="s">
        <v>37</v>
      </c>
      <c r="Q7" s="486" t="s">
        <v>38</v>
      </c>
      <c r="R7" s="486" t="s">
        <v>39</v>
      </c>
      <c r="S7" s="486" t="s">
        <v>40</v>
      </c>
      <c r="T7" s="486" t="s">
        <v>41</v>
      </c>
      <c r="U7" s="486" t="s">
        <v>42</v>
      </c>
      <c r="V7" s="486" t="s">
        <v>43</v>
      </c>
      <c r="W7" s="486" t="s">
        <v>44</v>
      </c>
      <c r="X7" s="486" t="s">
        <v>45</v>
      </c>
      <c r="Y7" s="486" t="s">
        <v>46</v>
      </c>
      <c r="Z7" s="486" t="s">
        <v>35</v>
      </c>
      <c r="AA7" s="486" t="s">
        <v>36</v>
      </c>
      <c r="AB7" s="486" t="s">
        <v>37</v>
      </c>
      <c r="AC7" s="486" t="s">
        <v>38</v>
      </c>
      <c r="AD7" s="486" t="s">
        <v>39</v>
      </c>
      <c r="AE7" s="486" t="s">
        <v>40</v>
      </c>
      <c r="AF7" s="486" t="s">
        <v>41</v>
      </c>
      <c r="AG7" s="486" t="s">
        <v>42</v>
      </c>
      <c r="AH7" s="486" t="s">
        <v>47</v>
      </c>
      <c r="AI7" s="486" t="s">
        <v>44</v>
      </c>
      <c r="AJ7" s="486" t="s">
        <v>45</v>
      </c>
      <c r="AK7" s="486" t="s">
        <v>46</v>
      </c>
      <c r="AL7" s="486" t="s">
        <v>35</v>
      </c>
      <c r="AM7" s="486" t="s">
        <v>36</v>
      </c>
      <c r="AN7" s="486" t="s">
        <v>37</v>
      </c>
      <c r="AO7" s="486" t="s">
        <v>38</v>
      </c>
      <c r="AP7" s="486" t="s">
        <v>39</v>
      </c>
      <c r="AQ7" s="486" t="s">
        <v>40</v>
      </c>
      <c r="AR7" s="486" t="s">
        <v>41</v>
      </c>
      <c r="AS7" s="486" t="s">
        <v>42</v>
      </c>
      <c r="AT7" s="486" t="s">
        <v>47</v>
      </c>
      <c r="AU7" s="486" t="s">
        <v>44</v>
      </c>
      <c r="AV7" s="486" t="s">
        <v>45</v>
      </c>
      <c r="AW7" s="486" t="s">
        <v>46</v>
      </c>
      <c r="AX7" s="486" t="s">
        <v>35</v>
      </c>
      <c r="AY7" s="486" t="s">
        <v>36</v>
      </c>
      <c r="AZ7" s="486" t="s">
        <v>37</v>
      </c>
      <c r="BA7" s="486" t="s">
        <v>38</v>
      </c>
      <c r="BB7" s="486" t="s">
        <v>39</v>
      </c>
      <c r="BC7" s="486" t="s">
        <v>40</v>
      </c>
      <c r="BD7" s="486" t="s">
        <v>41</v>
      </c>
      <c r="BE7" s="486" t="str">
        <f>+'Cdr 7'!BE7</f>
        <v>Ago</v>
      </c>
      <c r="BF7" s="486" t="str">
        <f>+'Cdr 7'!BF7</f>
        <v>Sept</v>
      </c>
      <c r="BG7" s="486" t="str">
        <f>+'Cdr 7'!BG7</f>
        <v>Oct</v>
      </c>
      <c r="BH7" s="486" t="str">
        <f>+'Cdr 7'!BH7</f>
        <v>Nov</v>
      </c>
      <c r="BI7" s="486" t="str">
        <f>+'Cdr 7'!BI7</f>
        <v>Dic</v>
      </c>
      <c r="BJ7" s="486" t="str">
        <f>+'Cdr 7'!BJ7</f>
        <v>Ene</v>
      </c>
      <c r="BK7" s="486" t="str">
        <f>+'Cdr 7'!BK7</f>
        <v>Feb</v>
      </c>
      <c r="BL7" s="486" t="s">
        <v>37</v>
      </c>
      <c r="BM7" s="486" t="s">
        <v>38</v>
      </c>
      <c r="BN7" s="486" t="str">
        <f>+'Cdr 7'!BN7</f>
        <v>May</v>
      </c>
      <c r="BO7" s="486" t="str">
        <f>+'Cdr 7'!BO7</f>
        <v>Jun</v>
      </c>
      <c r="BP7" s="486" t="str">
        <f>+'Cdr 7'!BP7</f>
        <v>Jul</v>
      </c>
      <c r="BQ7" s="486" t="str">
        <f>+'Cdr 7'!BQ7</f>
        <v>Ago</v>
      </c>
      <c r="BR7" s="486" t="str">
        <f>+'Cdr 7'!BR7</f>
        <v>Set</v>
      </c>
      <c r="BS7" s="486" t="str">
        <f>+'Cdr 7'!BS7</f>
        <v>Oct</v>
      </c>
      <c r="BT7" s="486" t="str">
        <f>+'Cdr 7'!BT7</f>
        <v>Nov</v>
      </c>
      <c r="BU7" s="486" t="str">
        <f>+'Cdr 7'!BU7</f>
        <v>Dic</v>
      </c>
      <c r="BV7" s="486" t="str">
        <f>+'Cdr 7'!BV7</f>
        <v>Ene</v>
      </c>
      <c r="BW7" s="486" t="str">
        <f>+'Cdr 7'!BW7</f>
        <v>Feb</v>
      </c>
      <c r="BX7" s="486" t="str">
        <f>+'Cdr 7'!BX7</f>
        <v>Mar</v>
      </c>
      <c r="BY7" s="486" t="str">
        <f>+'Cdr 7'!BY7</f>
        <v>Abr</v>
      </c>
      <c r="BZ7" s="554" t="str">
        <f>+'Cdr 7'!BZ7</f>
        <v>May</v>
      </c>
      <c r="CA7" s="560" t="str">
        <f>+'Cdr 7'!CA7</f>
        <v>Jun</v>
      </c>
      <c r="CB7" s="587" t="str">
        <f>+'Cdr 7'!CB7</f>
        <v>Jul</v>
      </c>
      <c r="CC7" s="486" t="str">
        <f>+'Cdr 7'!CC7</f>
        <v>Ago</v>
      </c>
      <c r="CD7" s="619" t="str">
        <f>+'Cdr 7'!CD7</f>
        <v>Set</v>
      </c>
      <c r="CE7" s="624" t="str">
        <f>+'Cdr 7'!CE7</f>
        <v>Oct</v>
      </c>
      <c r="CF7" s="632" t="str">
        <f>+'Cdr 7'!CF7</f>
        <v>Nov</v>
      </c>
      <c r="CG7" s="619" t="str">
        <f>+'Cdr 7'!CG7</f>
        <v>Dic</v>
      </c>
      <c r="CH7" s="486" t="str">
        <f>'Cdr 1 '!CH8</f>
        <v>Var. % 
Dic 25/24</v>
      </c>
    </row>
    <row r="8" spans="1:90">
      <c r="A8" s="291" t="s">
        <v>48</v>
      </c>
      <c r="B8" s="499">
        <f t="shared" ref="B8:BM8" si="0">+B29+B36</f>
        <v>302446.10600000003</v>
      </c>
      <c r="C8" s="449">
        <f t="shared" si="0"/>
        <v>33283.67</v>
      </c>
      <c r="D8" s="449">
        <f t="shared" si="0"/>
        <v>432.32099999999997</v>
      </c>
      <c r="E8" s="449">
        <f t="shared" si="0"/>
        <v>111496.97200000001</v>
      </c>
      <c r="F8" s="449">
        <f t="shared" si="0"/>
        <v>1049268.4383999999</v>
      </c>
      <c r="G8" s="449">
        <f t="shared" si="0"/>
        <v>679153.25000000012</v>
      </c>
      <c r="H8" s="449">
        <f t="shared" si="0"/>
        <v>200052.641</v>
      </c>
      <c r="I8" s="449">
        <f t="shared" si="0"/>
        <v>3507.5209999999997</v>
      </c>
      <c r="J8" s="449">
        <f t="shared" si="0"/>
        <v>69.975999999999999</v>
      </c>
      <c r="K8" s="449">
        <f t="shared" si="0"/>
        <v>2108.4519999999998</v>
      </c>
      <c r="L8" s="449">
        <f t="shared" si="0"/>
        <v>702607.90949999995</v>
      </c>
      <c r="M8" s="454">
        <f t="shared" si="0"/>
        <v>297659.76800000004</v>
      </c>
      <c r="N8" s="449">
        <f t="shared" si="0"/>
        <v>5220.5</v>
      </c>
      <c r="O8" s="449">
        <f t="shared" si="0"/>
        <v>24.43</v>
      </c>
      <c r="P8" s="449">
        <f t="shared" si="0"/>
        <v>2.3610000000000002</v>
      </c>
      <c r="Q8" s="449">
        <f t="shared" si="0"/>
        <v>268.49899999999997</v>
      </c>
      <c r="R8" s="449">
        <f t="shared" si="0"/>
        <v>553143.174</v>
      </c>
      <c r="S8" s="449">
        <f t="shared" si="0"/>
        <v>1330850.7050000001</v>
      </c>
      <c r="T8" s="449">
        <f t="shared" si="0"/>
        <v>489055.32850000006</v>
      </c>
      <c r="U8" s="449">
        <f t="shared" si="0"/>
        <v>275.2</v>
      </c>
      <c r="V8" s="449">
        <f t="shared" si="0"/>
        <v>505.09349999999995</v>
      </c>
      <c r="W8" s="449">
        <f t="shared" si="0"/>
        <v>1016.0705</v>
      </c>
      <c r="X8" s="449">
        <f t="shared" si="0"/>
        <v>713955.98699999996</v>
      </c>
      <c r="Y8" s="454">
        <f t="shared" si="0"/>
        <v>1226439.3435</v>
      </c>
      <c r="Z8" s="499">
        <f t="shared" si="0"/>
        <v>515540.89900000003</v>
      </c>
      <c r="AA8" s="449">
        <f t="shared" si="0"/>
        <v>35589.426699999996</v>
      </c>
      <c r="AB8" s="449">
        <f t="shared" si="0"/>
        <v>68083.632999999987</v>
      </c>
      <c r="AC8" s="449">
        <f t="shared" si="0"/>
        <v>306343.47550000006</v>
      </c>
      <c r="AD8" s="449">
        <f t="shared" si="0"/>
        <v>1324980.6554</v>
      </c>
      <c r="AE8" s="449">
        <f t="shared" si="0"/>
        <v>718992.24899999995</v>
      </c>
      <c r="AF8" s="449">
        <f t="shared" si="0"/>
        <v>197475.72950000002</v>
      </c>
      <c r="AG8" s="449">
        <f t="shared" si="0"/>
        <v>2689.4670000000001</v>
      </c>
      <c r="AH8" s="449">
        <f t="shared" si="0"/>
        <v>128.828</v>
      </c>
      <c r="AI8" s="449">
        <f t="shared" si="0"/>
        <v>1260.316</v>
      </c>
      <c r="AJ8" s="449">
        <f t="shared" si="0"/>
        <v>917919.23023700004</v>
      </c>
      <c r="AK8" s="454">
        <f t="shared" si="0"/>
        <v>1081185.4563</v>
      </c>
      <c r="AL8" s="449">
        <f t="shared" si="0"/>
        <v>111278.9305</v>
      </c>
      <c r="AM8" s="449">
        <f t="shared" si="0"/>
        <v>41592.190500000004</v>
      </c>
      <c r="AN8" s="449">
        <f t="shared" si="0"/>
        <v>37067.502499999995</v>
      </c>
      <c r="AO8" s="449">
        <f t="shared" si="0"/>
        <v>26113.773799999995</v>
      </c>
      <c r="AP8" s="449">
        <f t="shared" si="0"/>
        <v>1071082.9615</v>
      </c>
      <c r="AQ8" s="449">
        <f t="shared" si="0"/>
        <v>927637.59149999998</v>
      </c>
      <c r="AR8" s="449">
        <f t="shared" si="0"/>
        <v>438031.83899999992</v>
      </c>
      <c r="AS8" s="449">
        <f t="shared" si="0"/>
        <v>35295.362999999998</v>
      </c>
      <c r="AT8" s="449">
        <f t="shared" si="0"/>
        <v>953.48850000000004</v>
      </c>
      <c r="AU8" s="449">
        <f t="shared" si="0"/>
        <v>1098.579</v>
      </c>
      <c r="AV8" s="449">
        <f t="shared" si="0"/>
        <v>311498.57550000004</v>
      </c>
      <c r="AW8" s="454">
        <f t="shared" si="0"/>
        <v>1039009.8752000001</v>
      </c>
      <c r="AX8" s="449">
        <f t="shared" si="0"/>
        <v>546717.6719999999</v>
      </c>
      <c r="AY8" s="449">
        <f t="shared" si="0"/>
        <v>43724.262000000002</v>
      </c>
      <c r="AZ8" s="449">
        <f t="shared" si="0"/>
        <v>28.292000000000002</v>
      </c>
      <c r="BA8" s="449">
        <f t="shared" si="0"/>
        <v>6444.4400000000005</v>
      </c>
      <c r="BB8" s="449">
        <f t="shared" si="0"/>
        <v>7620.14</v>
      </c>
      <c r="BC8" s="449">
        <f t="shared" si="0"/>
        <v>41534.950000000004</v>
      </c>
      <c r="BD8" s="449">
        <f t="shared" si="0"/>
        <v>43.0105</v>
      </c>
      <c r="BE8" s="449">
        <f t="shared" si="0"/>
        <v>182636.27100000001</v>
      </c>
      <c r="BF8" s="449">
        <f t="shared" si="0"/>
        <v>436.363</v>
      </c>
      <c r="BG8" s="449">
        <f t="shared" si="0"/>
        <v>234064.28999999998</v>
      </c>
      <c r="BH8" s="449">
        <f t="shared" si="0"/>
        <v>754708.71250000002</v>
      </c>
      <c r="BI8" s="454">
        <f t="shared" si="0"/>
        <v>162861.56709999999</v>
      </c>
      <c r="BJ8" s="449">
        <f t="shared" si="0"/>
        <v>122975.82800000001</v>
      </c>
      <c r="BK8" s="449">
        <f t="shared" si="0"/>
        <v>318.46489999999994</v>
      </c>
      <c r="BL8" s="449">
        <f t="shared" si="0"/>
        <v>799.5625</v>
      </c>
      <c r="BM8" s="449">
        <f t="shared" si="0"/>
        <v>778940.60349999997</v>
      </c>
      <c r="BN8" s="449">
        <f t="shared" ref="BN8:BV8" si="1">+BN29+BN36</f>
        <v>1445436.8165</v>
      </c>
      <c r="BO8" s="449">
        <f t="shared" si="1"/>
        <v>241564.9143</v>
      </c>
      <c r="BP8" s="449">
        <f t="shared" si="1"/>
        <v>39131.439000000006</v>
      </c>
      <c r="BQ8" s="449">
        <f t="shared" si="1"/>
        <v>297.173</v>
      </c>
      <c r="BR8" s="449">
        <f t="shared" si="1"/>
        <v>642.13360000000011</v>
      </c>
      <c r="BS8" s="449">
        <f t="shared" si="1"/>
        <v>3361.7330000000002</v>
      </c>
      <c r="BT8" s="449">
        <f t="shared" si="1"/>
        <v>1068248.7124999999</v>
      </c>
      <c r="BU8" s="454">
        <f t="shared" si="1"/>
        <v>925480.16799999995</v>
      </c>
      <c r="BV8" s="449">
        <f t="shared" si="1"/>
        <v>508202.14700000006</v>
      </c>
      <c r="BW8" s="449">
        <f t="shared" ref="BW8:BY8" si="2">+BW29+BW36</f>
        <v>53284.113000000005</v>
      </c>
      <c r="BX8" s="449">
        <f t="shared" ref="BX8" si="3">+BX29+BX36</f>
        <v>56543.051000000007</v>
      </c>
      <c r="BY8" s="449">
        <f t="shared" si="2"/>
        <v>440272.90899999999</v>
      </c>
      <c r="BZ8" s="449">
        <f t="shared" ref="BZ8:CC8" si="4">+BZ29+BZ36</f>
        <v>1327933.4265000001</v>
      </c>
      <c r="CA8" s="449">
        <f t="shared" ref="CA8:CB8" si="5">+CA29+CA36</f>
        <v>462523.31999999995</v>
      </c>
      <c r="CB8" s="449">
        <f t="shared" si="5"/>
        <v>292148.11310000002</v>
      </c>
      <c r="CC8" s="449">
        <f t="shared" si="4"/>
        <v>6208.0110000000013</v>
      </c>
      <c r="CD8" s="449">
        <f t="shared" ref="CD8:CG8" si="6">+CD29+CD36</f>
        <v>0</v>
      </c>
      <c r="CE8" s="449">
        <f t="shared" ref="CE8:CF8" si="7">+CE29+CE36</f>
        <v>830.46749999999997</v>
      </c>
      <c r="CF8" s="449">
        <f t="shared" si="7"/>
        <v>762975.39800000004</v>
      </c>
      <c r="CG8" s="449">
        <f t="shared" si="6"/>
        <v>703033.68850000005</v>
      </c>
      <c r="CH8" s="515">
        <f>+IFERROR(CG8/BU8-1,"-")</f>
        <v>-0.24035791061921485</v>
      </c>
      <c r="CI8" s="308"/>
      <c r="CJ8" s="45"/>
      <c r="CK8" s="25"/>
    </row>
    <row r="9" spans="1:90">
      <c r="A9" s="292" t="s">
        <v>138</v>
      </c>
      <c r="B9" s="500">
        <f t="shared" ref="B9:M9" si="8">SUM(B10:B20)</f>
        <v>132080.36600000001</v>
      </c>
      <c r="C9" s="450">
        <f t="shared" si="8"/>
        <v>378.96000000000004</v>
      </c>
      <c r="D9" s="450">
        <f t="shared" si="8"/>
        <v>432.32099999999997</v>
      </c>
      <c r="E9" s="450">
        <f t="shared" si="8"/>
        <v>48818.421000000002</v>
      </c>
      <c r="F9" s="450">
        <f t="shared" si="8"/>
        <v>558256.28240000003</v>
      </c>
      <c r="G9" s="450">
        <f t="shared" si="8"/>
        <v>412221.93900000001</v>
      </c>
      <c r="H9" s="450">
        <f t="shared" si="8"/>
        <v>199458.141</v>
      </c>
      <c r="I9" s="450">
        <f t="shared" si="8"/>
        <v>619.20899999999995</v>
      </c>
      <c r="J9" s="450">
        <f t="shared" si="8"/>
        <v>69.975999999999999</v>
      </c>
      <c r="K9" s="450">
        <f t="shared" si="8"/>
        <v>6.1230000000000002</v>
      </c>
      <c r="L9" s="450">
        <f t="shared" si="8"/>
        <v>575724.00749999995</v>
      </c>
      <c r="M9" s="455">
        <f t="shared" si="8"/>
        <v>160009.80900000001</v>
      </c>
      <c r="N9" s="450">
        <f t="shared" ref="N9:BV9" si="9">SUM(N10:N20)</f>
        <v>5220.5</v>
      </c>
      <c r="O9" s="450">
        <f t="shared" si="9"/>
        <v>24.43</v>
      </c>
      <c r="P9" s="450">
        <f t="shared" si="9"/>
        <v>2.3610000000000002</v>
      </c>
      <c r="Q9" s="450">
        <f t="shared" si="9"/>
        <v>261.78499999999997</v>
      </c>
      <c r="R9" s="450">
        <f t="shared" si="9"/>
        <v>381817.62050000002</v>
      </c>
      <c r="S9" s="450">
        <f t="shared" si="9"/>
        <v>818124.93400000012</v>
      </c>
      <c r="T9" s="450">
        <f t="shared" si="9"/>
        <v>364307.02300000004</v>
      </c>
      <c r="U9" s="450">
        <f t="shared" si="9"/>
        <v>275.2</v>
      </c>
      <c r="V9" s="450">
        <f t="shared" si="9"/>
        <v>463.83299999999997</v>
      </c>
      <c r="W9" s="450">
        <f t="shared" si="9"/>
        <v>1016.0705</v>
      </c>
      <c r="X9" s="450">
        <f t="shared" si="9"/>
        <v>428339.07199999999</v>
      </c>
      <c r="Y9" s="455">
        <f t="shared" si="9"/>
        <v>974947.59250000003</v>
      </c>
      <c r="Z9" s="500">
        <f t="shared" si="9"/>
        <v>386582.52900000004</v>
      </c>
      <c r="AA9" s="450">
        <f t="shared" si="9"/>
        <v>1269.3646999999999</v>
      </c>
      <c r="AB9" s="450">
        <f t="shared" si="9"/>
        <v>66.970500000000001</v>
      </c>
      <c r="AC9" s="450">
        <f t="shared" si="9"/>
        <v>172536.14050000001</v>
      </c>
      <c r="AD9" s="450">
        <f t="shared" si="9"/>
        <v>819931.9739000001</v>
      </c>
      <c r="AE9" s="450">
        <f t="shared" si="9"/>
        <v>526625.85049999994</v>
      </c>
      <c r="AF9" s="450">
        <f t="shared" si="9"/>
        <v>166930.7555</v>
      </c>
      <c r="AG9" s="450">
        <f t="shared" si="9"/>
        <v>531.79700000000003</v>
      </c>
      <c r="AH9" s="450">
        <f t="shared" si="9"/>
        <v>87.103000000000009</v>
      </c>
      <c r="AI9" s="450">
        <f t="shared" si="9"/>
        <v>854.55600000000004</v>
      </c>
      <c r="AJ9" s="450">
        <f t="shared" si="9"/>
        <v>521772.60269999999</v>
      </c>
      <c r="AK9" s="455">
        <f t="shared" si="9"/>
        <v>478373.15630000003</v>
      </c>
      <c r="AL9" s="450">
        <f t="shared" si="9"/>
        <v>51819.820500000002</v>
      </c>
      <c r="AM9" s="450">
        <f t="shared" si="9"/>
        <v>175.46050000000002</v>
      </c>
      <c r="AN9" s="450">
        <f t="shared" si="9"/>
        <v>473.85149999999993</v>
      </c>
      <c r="AO9" s="450">
        <f t="shared" si="9"/>
        <v>154.7388</v>
      </c>
      <c r="AP9" s="450">
        <f t="shared" si="9"/>
        <v>354842.55949999997</v>
      </c>
      <c r="AQ9" s="450">
        <f t="shared" si="9"/>
        <v>632459.26650000003</v>
      </c>
      <c r="AR9" s="450">
        <f t="shared" si="9"/>
        <v>191375.43400000001</v>
      </c>
      <c r="AS9" s="450">
        <f t="shared" si="9"/>
        <v>960.13300000000015</v>
      </c>
      <c r="AT9" s="450">
        <f t="shared" si="9"/>
        <v>722.98850000000004</v>
      </c>
      <c r="AU9" s="450">
        <f t="shared" si="9"/>
        <v>1098.579</v>
      </c>
      <c r="AV9" s="450">
        <f t="shared" si="9"/>
        <v>197075.26950000002</v>
      </c>
      <c r="AW9" s="455">
        <f t="shared" si="9"/>
        <v>706833.19520000007</v>
      </c>
      <c r="AX9" s="450">
        <f t="shared" si="9"/>
        <v>334423.10200000001</v>
      </c>
      <c r="AY9" s="450">
        <f t="shared" si="9"/>
        <v>29118.752</v>
      </c>
      <c r="AZ9" s="450">
        <f t="shared" si="9"/>
        <v>28.292000000000002</v>
      </c>
      <c r="BA9" s="450">
        <f t="shared" si="9"/>
        <v>0</v>
      </c>
      <c r="BB9" s="450">
        <f t="shared" si="9"/>
        <v>0</v>
      </c>
      <c r="BC9" s="450">
        <f t="shared" si="9"/>
        <v>36759.275000000001</v>
      </c>
      <c r="BD9" s="450">
        <f t="shared" si="9"/>
        <v>38.960500000000003</v>
      </c>
      <c r="BE9" s="450">
        <f t="shared" si="9"/>
        <v>175135.51800000001</v>
      </c>
      <c r="BF9" s="450">
        <f t="shared" si="9"/>
        <v>432.86099999999999</v>
      </c>
      <c r="BG9" s="450">
        <f t="shared" si="9"/>
        <v>77992.650999999983</v>
      </c>
      <c r="BH9" s="450">
        <f t="shared" si="9"/>
        <v>279075.9325</v>
      </c>
      <c r="BI9" s="455">
        <f t="shared" si="9"/>
        <v>42330.19509999999</v>
      </c>
      <c r="BJ9" s="450">
        <f t="shared" si="9"/>
        <v>34295.725000000006</v>
      </c>
      <c r="BK9" s="450">
        <f t="shared" si="9"/>
        <v>318.46489999999994</v>
      </c>
      <c r="BL9" s="450">
        <f t="shared" si="9"/>
        <v>722.0625</v>
      </c>
      <c r="BM9" s="450">
        <f t="shared" si="9"/>
        <v>481254.81849999999</v>
      </c>
      <c r="BN9" s="450">
        <f t="shared" si="9"/>
        <v>963115.7365</v>
      </c>
      <c r="BO9" s="450">
        <f t="shared" si="9"/>
        <v>176556.18429999999</v>
      </c>
      <c r="BP9" s="450">
        <f t="shared" si="9"/>
        <v>591.82399999999996</v>
      </c>
      <c r="BQ9" s="450">
        <f t="shared" si="9"/>
        <v>208.858</v>
      </c>
      <c r="BR9" s="450">
        <f t="shared" si="9"/>
        <v>642.13360000000011</v>
      </c>
      <c r="BS9" s="450">
        <f t="shared" si="9"/>
        <v>3317.3530000000001</v>
      </c>
      <c r="BT9" s="450">
        <f t="shared" si="9"/>
        <v>608385.84749999992</v>
      </c>
      <c r="BU9" s="455">
        <f t="shared" si="9"/>
        <v>636856.15799999994</v>
      </c>
      <c r="BV9" s="450">
        <f t="shared" si="9"/>
        <v>251885.04200000004</v>
      </c>
      <c r="BW9" s="450">
        <f t="shared" ref="BW9:BY9" si="10">SUM(BW10:BW20)</f>
        <v>70.312999999999988</v>
      </c>
      <c r="BX9" s="450">
        <f t="shared" ref="BX9" si="11">SUM(BX10:BX20)</f>
        <v>31.756</v>
      </c>
      <c r="BY9" s="450">
        <f t="shared" si="10"/>
        <v>190556.25</v>
      </c>
      <c r="BZ9" s="450">
        <f t="shared" ref="BZ9:CC9" si="12">SUM(BZ10:BZ20)</f>
        <v>618812.95149999997</v>
      </c>
      <c r="CA9" s="450">
        <f t="shared" ref="CA9:CB9" si="13">SUM(CA10:CA20)</f>
        <v>86512.426999999996</v>
      </c>
      <c r="CB9" s="450">
        <f t="shared" si="13"/>
        <v>131241.73309999998</v>
      </c>
      <c r="CC9" s="450">
        <f t="shared" si="12"/>
        <v>27.800999999999998</v>
      </c>
      <c r="CD9" s="450">
        <f t="shared" ref="CD9:CG9" si="14">SUM(CD10:CD20)</f>
        <v>0</v>
      </c>
      <c r="CE9" s="450">
        <f t="shared" ref="CE9:CF9" si="15">SUM(CE10:CE20)</f>
        <v>34.032499999999999</v>
      </c>
      <c r="CF9" s="450">
        <f t="shared" si="15"/>
        <v>619343.18299999996</v>
      </c>
      <c r="CG9" s="450">
        <f t="shared" si="14"/>
        <v>350241.64850000001</v>
      </c>
      <c r="CH9" s="516">
        <f t="shared" ref="CH9:CH36" si="16">+IFERROR(CG9/BU9-1,"-")</f>
        <v>-0.45004591052411547</v>
      </c>
      <c r="CI9" s="308"/>
      <c r="CJ9" s="45"/>
      <c r="CK9" s="25"/>
    </row>
    <row r="10" spans="1:90">
      <c r="A10" s="293" t="s">
        <v>139</v>
      </c>
      <c r="B10" s="307">
        <v>0</v>
      </c>
      <c r="C10" s="134">
        <v>0</v>
      </c>
      <c r="D10" s="134">
        <v>0</v>
      </c>
      <c r="E10" s="134">
        <v>0</v>
      </c>
      <c r="F10" s="134">
        <v>0</v>
      </c>
      <c r="G10" s="134">
        <v>0</v>
      </c>
      <c r="H10" s="134">
        <v>0</v>
      </c>
      <c r="I10" s="134">
        <v>0</v>
      </c>
      <c r="J10" s="134">
        <v>0</v>
      </c>
      <c r="K10" s="134">
        <v>6.1230000000000002</v>
      </c>
      <c r="L10" s="134">
        <v>0</v>
      </c>
      <c r="M10" s="456">
        <v>0</v>
      </c>
      <c r="N10" s="134">
        <v>0</v>
      </c>
      <c r="O10" s="134"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12.64</v>
      </c>
      <c r="V10" s="134">
        <v>1.605</v>
      </c>
      <c r="W10" s="134">
        <v>12.16</v>
      </c>
      <c r="X10" s="134">
        <v>0</v>
      </c>
      <c r="Y10" s="456">
        <v>52.954999999999998</v>
      </c>
      <c r="Z10" s="307">
        <v>1.2450000000000001</v>
      </c>
      <c r="AA10" s="134">
        <v>47.49</v>
      </c>
      <c r="AB10" s="134">
        <v>3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34">
        <v>0</v>
      </c>
      <c r="AI10" s="134">
        <v>0</v>
      </c>
      <c r="AJ10" s="134">
        <v>0</v>
      </c>
      <c r="AK10" s="456">
        <v>0</v>
      </c>
      <c r="AL10" s="134">
        <v>0</v>
      </c>
      <c r="AM10" s="134">
        <v>0</v>
      </c>
      <c r="AN10" s="134">
        <v>0</v>
      </c>
      <c r="AO10" s="134">
        <v>16.045000000000002</v>
      </c>
      <c r="AP10" s="134">
        <v>0</v>
      </c>
      <c r="AQ10" s="134">
        <v>0</v>
      </c>
      <c r="AR10" s="134">
        <v>0</v>
      </c>
      <c r="AS10" s="134">
        <v>3.1</v>
      </c>
      <c r="AT10" s="134">
        <v>0</v>
      </c>
      <c r="AU10" s="134">
        <v>0</v>
      </c>
      <c r="AV10" s="134">
        <v>0</v>
      </c>
      <c r="AW10" s="456">
        <v>0</v>
      </c>
      <c r="AX10" s="134">
        <v>0</v>
      </c>
      <c r="AY10" s="134">
        <v>0</v>
      </c>
      <c r="AZ10" s="134">
        <v>0</v>
      </c>
      <c r="BA10" s="134">
        <v>0</v>
      </c>
      <c r="BB10" s="134">
        <v>0</v>
      </c>
      <c r="BC10" s="134">
        <v>0</v>
      </c>
      <c r="BD10" s="134">
        <v>0</v>
      </c>
      <c r="BE10" s="134">
        <v>0</v>
      </c>
      <c r="BF10" s="134">
        <v>0</v>
      </c>
      <c r="BG10" s="134">
        <v>12.246499999999999</v>
      </c>
      <c r="BH10" s="134">
        <v>0</v>
      </c>
      <c r="BI10" s="456">
        <v>0</v>
      </c>
      <c r="BJ10" s="134">
        <v>0</v>
      </c>
      <c r="BK10" s="134">
        <v>0</v>
      </c>
      <c r="BL10" s="134">
        <v>0</v>
      </c>
      <c r="BM10" s="134">
        <v>0</v>
      </c>
      <c r="BN10" s="134">
        <v>0</v>
      </c>
      <c r="BO10" s="134">
        <v>7.9885000000000002</v>
      </c>
      <c r="BP10" s="134">
        <v>23.266999999999999</v>
      </c>
      <c r="BQ10" s="134">
        <v>0</v>
      </c>
      <c r="BR10" s="134">
        <v>0</v>
      </c>
      <c r="BS10" s="134">
        <v>0</v>
      </c>
      <c r="BT10" s="134">
        <v>1.26</v>
      </c>
      <c r="BU10" s="456">
        <v>0</v>
      </c>
      <c r="BV10" s="134">
        <v>0</v>
      </c>
      <c r="BW10" s="134">
        <v>0</v>
      </c>
      <c r="BX10" s="134">
        <v>0</v>
      </c>
      <c r="BY10" s="134">
        <v>0</v>
      </c>
      <c r="BZ10" s="134">
        <v>0</v>
      </c>
      <c r="CA10" s="134">
        <v>0</v>
      </c>
      <c r="CB10" s="134">
        <v>0</v>
      </c>
      <c r="CC10" s="134">
        <v>0</v>
      </c>
      <c r="CD10" s="134">
        <v>0</v>
      </c>
      <c r="CE10" s="134">
        <v>0</v>
      </c>
      <c r="CF10" s="134">
        <v>0</v>
      </c>
      <c r="CG10" s="134">
        <v>0</v>
      </c>
      <c r="CH10" s="513" t="str">
        <f t="shared" si="16"/>
        <v>-</v>
      </c>
      <c r="CI10" s="308"/>
      <c r="CJ10" s="45"/>
      <c r="CK10" s="25"/>
    </row>
    <row r="11" spans="1:90">
      <c r="A11" s="293" t="s">
        <v>140</v>
      </c>
      <c r="B11" s="307">
        <v>0</v>
      </c>
      <c r="C11" s="134">
        <v>0</v>
      </c>
      <c r="D11" s="134">
        <v>0</v>
      </c>
      <c r="E11" s="134">
        <v>0</v>
      </c>
      <c r="F11" s="134">
        <v>0</v>
      </c>
      <c r="G11" s="134">
        <v>0</v>
      </c>
      <c r="H11" s="134">
        <v>0</v>
      </c>
      <c r="I11" s="134">
        <v>0</v>
      </c>
      <c r="J11" s="134">
        <v>0</v>
      </c>
      <c r="K11" s="134">
        <v>0</v>
      </c>
      <c r="L11" s="134">
        <v>103.97150000000001</v>
      </c>
      <c r="M11" s="456">
        <v>37.437999999999995</v>
      </c>
      <c r="N11" s="134">
        <v>0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  <c r="W11" s="134">
        <v>0</v>
      </c>
      <c r="X11" s="134">
        <v>0</v>
      </c>
      <c r="Y11" s="456">
        <v>0</v>
      </c>
      <c r="Z11" s="307">
        <v>306.411</v>
      </c>
      <c r="AA11" s="134">
        <v>227.28749999999999</v>
      </c>
      <c r="AB11" s="134">
        <v>63.970500000000001</v>
      </c>
      <c r="AC11" s="134">
        <v>207.333</v>
      </c>
      <c r="AD11" s="134">
        <v>100.90299999999999</v>
      </c>
      <c r="AE11" s="134">
        <v>17.802499999999998</v>
      </c>
      <c r="AF11" s="134">
        <v>26.7135</v>
      </c>
      <c r="AG11" s="134">
        <v>33.785000000000004</v>
      </c>
      <c r="AH11" s="134">
        <v>12.798</v>
      </c>
      <c r="AI11" s="134">
        <v>0</v>
      </c>
      <c r="AJ11" s="134">
        <v>30.440999999999999</v>
      </c>
      <c r="AK11" s="456">
        <v>25.261500000000002</v>
      </c>
      <c r="AL11" s="134">
        <v>248.44600000000003</v>
      </c>
      <c r="AM11" s="134">
        <v>102.10150000000002</v>
      </c>
      <c r="AN11" s="134">
        <v>321.8984999999999</v>
      </c>
      <c r="AO11" s="134">
        <v>118.267</v>
      </c>
      <c r="AP11" s="134">
        <v>0</v>
      </c>
      <c r="AQ11" s="134">
        <v>5.5650000000000004</v>
      </c>
      <c r="AR11" s="134">
        <v>184.20699999999999</v>
      </c>
      <c r="AS11" s="134">
        <v>169.47200000000001</v>
      </c>
      <c r="AT11" s="134">
        <v>68.930499999999995</v>
      </c>
      <c r="AU11" s="134">
        <v>107.613</v>
      </c>
      <c r="AV11" s="134">
        <v>127.5205</v>
      </c>
      <c r="AW11" s="456">
        <v>300.44749999999999</v>
      </c>
      <c r="AX11" s="134">
        <v>116.00999999999999</v>
      </c>
      <c r="AY11" s="134">
        <v>138.39699999999999</v>
      </c>
      <c r="AZ11" s="134">
        <v>28.292000000000002</v>
      </c>
      <c r="BA11" s="134">
        <v>0</v>
      </c>
      <c r="BB11" s="134">
        <v>0</v>
      </c>
      <c r="BC11" s="134">
        <v>0</v>
      </c>
      <c r="BD11" s="134">
        <v>0</v>
      </c>
      <c r="BE11" s="134">
        <v>45.838999999999999</v>
      </c>
      <c r="BF11" s="134">
        <v>43.046999999999997</v>
      </c>
      <c r="BG11" s="134">
        <v>4.8259999999999996</v>
      </c>
      <c r="BH11" s="134">
        <v>0.14050000000000001</v>
      </c>
      <c r="BI11" s="456">
        <v>150.68799999999999</v>
      </c>
      <c r="BJ11" s="134">
        <v>195.58449999999996</v>
      </c>
      <c r="BK11" s="134">
        <v>85.817999999999998</v>
      </c>
      <c r="BL11" s="134">
        <v>31.325000000000003</v>
      </c>
      <c r="BM11" s="134">
        <v>4.08</v>
      </c>
      <c r="BN11" s="134">
        <v>0</v>
      </c>
      <c r="BO11" s="134">
        <v>0</v>
      </c>
      <c r="BP11" s="134">
        <v>0</v>
      </c>
      <c r="BQ11" s="134">
        <v>0</v>
      </c>
      <c r="BR11" s="134">
        <v>0</v>
      </c>
      <c r="BS11" s="134">
        <v>0</v>
      </c>
      <c r="BT11" s="134">
        <v>0</v>
      </c>
      <c r="BU11" s="456">
        <v>0</v>
      </c>
      <c r="BV11" s="134">
        <v>0</v>
      </c>
      <c r="BW11" s="134">
        <v>0</v>
      </c>
      <c r="BX11" s="134">
        <v>0</v>
      </c>
      <c r="BY11" s="134">
        <v>0</v>
      </c>
      <c r="BZ11" s="134">
        <v>0</v>
      </c>
      <c r="CA11" s="134">
        <v>0</v>
      </c>
      <c r="CB11" s="134">
        <v>0</v>
      </c>
      <c r="CC11" s="134">
        <v>0</v>
      </c>
      <c r="CD11" s="134">
        <v>0</v>
      </c>
      <c r="CE11" s="134">
        <v>0</v>
      </c>
      <c r="CF11" s="134">
        <v>0</v>
      </c>
      <c r="CG11" s="134">
        <v>0</v>
      </c>
      <c r="CH11" s="513" t="str">
        <f t="shared" si="16"/>
        <v>-</v>
      </c>
      <c r="CI11" s="308"/>
      <c r="CJ11" s="45"/>
      <c r="CK11" s="25"/>
    </row>
    <row r="12" spans="1:90">
      <c r="A12" s="293" t="s">
        <v>107</v>
      </c>
      <c r="B12" s="307">
        <v>0</v>
      </c>
      <c r="C12" s="134">
        <v>0</v>
      </c>
      <c r="D12" s="134">
        <v>0</v>
      </c>
      <c r="E12" s="134">
        <v>0</v>
      </c>
      <c r="F12" s="134">
        <v>0</v>
      </c>
      <c r="G12" s="134">
        <v>0</v>
      </c>
      <c r="H12" s="134">
        <v>0</v>
      </c>
      <c r="I12" s="134">
        <v>0</v>
      </c>
      <c r="J12" s="134">
        <v>0</v>
      </c>
      <c r="K12" s="134">
        <v>0</v>
      </c>
      <c r="L12" s="134">
        <v>0</v>
      </c>
      <c r="M12" s="456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0</v>
      </c>
      <c r="U12" s="134">
        <v>0</v>
      </c>
      <c r="V12" s="134">
        <v>0</v>
      </c>
      <c r="W12" s="134">
        <v>0</v>
      </c>
      <c r="X12" s="134">
        <v>0</v>
      </c>
      <c r="Y12" s="456">
        <v>0</v>
      </c>
      <c r="Z12" s="307">
        <v>0</v>
      </c>
      <c r="AA12" s="134">
        <v>0</v>
      </c>
      <c r="AB12" s="134">
        <v>0</v>
      </c>
      <c r="AC12" s="134">
        <v>0</v>
      </c>
      <c r="AD12" s="134">
        <v>0</v>
      </c>
      <c r="AE12" s="134">
        <v>0</v>
      </c>
      <c r="AF12" s="134">
        <v>0</v>
      </c>
      <c r="AG12" s="134">
        <v>0</v>
      </c>
      <c r="AH12" s="134">
        <v>0</v>
      </c>
      <c r="AI12" s="134">
        <v>0</v>
      </c>
      <c r="AJ12" s="134">
        <v>0</v>
      </c>
      <c r="AK12" s="456">
        <v>0</v>
      </c>
      <c r="AL12" s="134">
        <v>0</v>
      </c>
      <c r="AM12" s="134">
        <v>0</v>
      </c>
      <c r="AN12" s="134">
        <v>0</v>
      </c>
      <c r="AO12" s="134">
        <v>0</v>
      </c>
      <c r="AP12" s="134">
        <v>0</v>
      </c>
      <c r="AQ12" s="134">
        <v>0</v>
      </c>
      <c r="AR12" s="134">
        <v>0</v>
      </c>
      <c r="AS12" s="134">
        <v>0</v>
      </c>
      <c r="AT12" s="134">
        <v>0</v>
      </c>
      <c r="AU12" s="134">
        <v>0</v>
      </c>
      <c r="AV12" s="134">
        <v>0</v>
      </c>
      <c r="AW12" s="456">
        <v>0</v>
      </c>
      <c r="AX12" s="134">
        <v>0</v>
      </c>
      <c r="AY12" s="134">
        <v>0</v>
      </c>
      <c r="AZ12" s="134">
        <v>0</v>
      </c>
      <c r="BA12" s="134">
        <v>0</v>
      </c>
      <c r="BB12" s="134">
        <v>0</v>
      </c>
      <c r="BC12" s="134">
        <v>0</v>
      </c>
      <c r="BD12" s="134">
        <v>0</v>
      </c>
      <c r="BE12" s="134">
        <v>0</v>
      </c>
      <c r="BF12" s="134">
        <v>0</v>
      </c>
      <c r="BG12" s="134">
        <v>0</v>
      </c>
      <c r="BH12" s="134">
        <v>0</v>
      </c>
      <c r="BI12" s="456">
        <v>0</v>
      </c>
      <c r="BJ12" s="134">
        <v>0</v>
      </c>
      <c r="BK12" s="134">
        <v>0</v>
      </c>
      <c r="BL12" s="134">
        <v>0</v>
      </c>
      <c r="BM12" s="134">
        <v>0</v>
      </c>
      <c r="BN12" s="134">
        <v>0</v>
      </c>
      <c r="BO12" s="134">
        <v>0</v>
      </c>
      <c r="BP12" s="134">
        <v>0</v>
      </c>
      <c r="BQ12" s="134">
        <v>0</v>
      </c>
      <c r="BR12" s="134">
        <v>0</v>
      </c>
      <c r="BS12" s="134">
        <v>0</v>
      </c>
      <c r="BT12" s="134">
        <v>0</v>
      </c>
      <c r="BU12" s="456">
        <v>0</v>
      </c>
      <c r="BV12" s="134">
        <v>0</v>
      </c>
      <c r="BW12" s="134">
        <v>0</v>
      </c>
      <c r="BX12" s="134">
        <v>0</v>
      </c>
      <c r="BY12" s="134">
        <v>0</v>
      </c>
      <c r="BZ12" s="134">
        <v>0</v>
      </c>
      <c r="CA12" s="134">
        <v>0</v>
      </c>
      <c r="CB12" s="134">
        <v>0</v>
      </c>
      <c r="CC12" s="134">
        <v>0</v>
      </c>
      <c r="CD12" s="134">
        <v>0</v>
      </c>
      <c r="CE12" s="134">
        <v>0</v>
      </c>
      <c r="CF12" s="134">
        <v>0</v>
      </c>
      <c r="CG12" s="134">
        <v>0</v>
      </c>
      <c r="CH12" s="513" t="str">
        <f t="shared" si="16"/>
        <v>-</v>
      </c>
      <c r="CI12" s="308"/>
      <c r="CJ12" s="45"/>
      <c r="CK12" s="25"/>
    </row>
    <row r="13" spans="1:90">
      <c r="A13" s="293" t="s">
        <v>141</v>
      </c>
      <c r="B13" s="307">
        <v>0</v>
      </c>
      <c r="C13" s="134">
        <v>0</v>
      </c>
      <c r="D13" s="134">
        <v>0</v>
      </c>
      <c r="E13" s="134">
        <v>1611.2</v>
      </c>
      <c r="F13" s="134">
        <v>26101.02</v>
      </c>
      <c r="G13" s="134">
        <v>62069.425000000003</v>
      </c>
      <c r="H13" s="134">
        <v>40027.730000000003</v>
      </c>
      <c r="I13" s="134">
        <v>0</v>
      </c>
      <c r="J13" s="134">
        <v>0</v>
      </c>
      <c r="K13" s="134">
        <v>0</v>
      </c>
      <c r="L13" s="134">
        <v>3072.9250000000002</v>
      </c>
      <c r="M13" s="456">
        <v>7357.7749999999996</v>
      </c>
      <c r="N13" s="134">
        <v>475.53</v>
      </c>
      <c r="O13" s="134">
        <v>0</v>
      </c>
      <c r="P13" s="134">
        <v>0</v>
      </c>
      <c r="Q13" s="134">
        <v>107.43</v>
      </c>
      <c r="R13" s="134">
        <v>153.61349999999999</v>
      </c>
      <c r="S13" s="134">
        <v>58086.084999999999</v>
      </c>
      <c r="T13" s="134">
        <v>40834.400999999998</v>
      </c>
      <c r="U13" s="134">
        <v>0</v>
      </c>
      <c r="V13" s="134">
        <v>133.797</v>
      </c>
      <c r="W13" s="134">
        <v>410.64449999999999</v>
      </c>
      <c r="X13" s="134">
        <v>34558.294999999998</v>
      </c>
      <c r="Y13" s="456">
        <v>48280.1535</v>
      </c>
      <c r="Z13" s="307">
        <v>12470.76</v>
      </c>
      <c r="AA13" s="134">
        <v>0</v>
      </c>
      <c r="AB13" s="134">
        <v>0</v>
      </c>
      <c r="AC13" s="134">
        <v>4999.0150000000003</v>
      </c>
      <c r="AD13" s="134">
        <v>47438.845000000001</v>
      </c>
      <c r="AE13" s="134">
        <v>45474.864999999998</v>
      </c>
      <c r="AF13" s="134">
        <v>17964.2</v>
      </c>
      <c r="AG13" s="134">
        <v>0</v>
      </c>
      <c r="AH13" s="134">
        <v>0</v>
      </c>
      <c r="AI13" s="134">
        <v>0</v>
      </c>
      <c r="AJ13" s="134">
        <v>5726.12</v>
      </c>
      <c r="AK13" s="456">
        <v>3482.415</v>
      </c>
      <c r="AL13" s="134">
        <v>0</v>
      </c>
      <c r="AM13" s="134">
        <v>0</v>
      </c>
      <c r="AN13" s="134">
        <v>0</v>
      </c>
      <c r="AO13" s="134">
        <v>0</v>
      </c>
      <c r="AP13" s="134">
        <v>17806.055</v>
      </c>
      <c r="AQ13" s="134">
        <v>38395.42</v>
      </c>
      <c r="AR13" s="134">
        <v>2438.7199999999998</v>
      </c>
      <c r="AS13" s="134">
        <v>0</v>
      </c>
      <c r="AT13" s="134">
        <v>0</v>
      </c>
      <c r="AU13" s="134">
        <v>0</v>
      </c>
      <c r="AV13" s="134">
        <v>1590.59</v>
      </c>
      <c r="AW13" s="456">
        <v>60456.724999999999</v>
      </c>
      <c r="AX13" s="134">
        <v>29295.899999999998</v>
      </c>
      <c r="AY13" s="134">
        <v>0</v>
      </c>
      <c r="AZ13" s="134">
        <v>0</v>
      </c>
      <c r="BA13" s="134">
        <v>0</v>
      </c>
      <c r="BB13" s="134">
        <v>0</v>
      </c>
      <c r="BC13" s="134">
        <v>9127.5400000000009</v>
      </c>
      <c r="BD13" s="134">
        <v>0</v>
      </c>
      <c r="BE13" s="134">
        <v>9252.1749999999993</v>
      </c>
      <c r="BF13" s="134">
        <v>0</v>
      </c>
      <c r="BG13" s="134">
        <v>1134.27</v>
      </c>
      <c r="BH13" s="134">
        <v>1491.33</v>
      </c>
      <c r="BI13" s="456">
        <v>0</v>
      </c>
      <c r="BJ13" s="134">
        <v>0</v>
      </c>
      <c r="BK13" s="134">
        <v>0</v>
      </c>
      <c r="BL13" s="134">
        <v>0</v>
      </c>
      <c r="BM13" s="134">
        <v>31871.774999999998</v>
      </c>
      <c r="BN13" s="134">
        <v>64479</v>
      </c>
      <c r="BO13" s="134">
        <v>0</v>
      </c>
      <c r="BP13" s="134">
        <v>0</v>
      </c>
      <c r="BQ13" s="134">
        <v>0</v>
      </c>
      <c r="BR13" s="134">
        <v>0</v>
      </c>
      <c r="BS13" s="134">
        <v>0</v>
      </c>
      <c r="BT13" s="134">
        <v>0</v>
      </c>
      <c r="BU13" s="456">
        <v>2726.7</v>
      </c>
      <c r="BV13" s="134">
        <v>0</v>
      </c>
      <c r="BW13" s="134">
        <v>0</v>
      </c>
      <c r="BX13" s="134">
        <v>0</v>
      </c>
      <c r="BY13" s="134">
        <v>12401.38</v>
      </c>
      <c r="BZ13" s="134">
        <v>20745.805</v>
      </c>
      <c r="CA13" s="134">
        <v>20258.805</v>
      </c>
      <c r="CB13" s="134">
        <v>8779.3700000000008</v>
      </c>
      <c r="CC13" s="134">
        <v>0</v>
      </c>
      <c r="CD13" s="134">
        <v>0</v>
      </c>
      <c r="CE13" s="134">
        <v>0</v>
      </c>
      <c r="CF13" s="134">
        <v>7695.61</v>
      </c>
      <c r="CG13" s="134">
        <v>0</v>
      </c>
      <c r="CH13" s="513">
        <f t="shared" si="16"/>
        <v>-1</v>
      </c>
      <c r="CI13" s="308"/>
      <c r="CJ13" s="45"/>
      <c r="CK13" s="25"/>
    </row>
    <row r="14" spans="1:90">
      <c r="A14" s="236" t="s">
        <v>142</v>
      </c>
      <c r="B14" s="307">
        <v>27968.829999999998</v>
      </c>
      <c r="C14" s="134">
        <v>0</v>
      </c>
      <c r="D14" s="134">
        <v>0</v>
      </c>
      <c r="E14" s="134">
        <v>9072.6929999999993</v>
      </c>
      <c r="F14" s="134">
        <v>225880.11499999999</v>
      </c>
      <c r="G14" s="134">
        <v>229691.83500000002</v>
      </c>
      <c r="H14" s="134">
        <v>105256.655</v>
      </c>
      <c r="I14" s="134">
        <v>0</v>
      </c>
      <c r="J14" s="134">
        <v>0</v>
      </c>
      <c r="K14" s="134">
        <v>0</v>
      </c>
      <c r="L14" s="134">
        <v>198141.17499999999</v>
      </c>
      <c r="M14" s="456">
        <v>74294.11</v>
      </c>
      <c r="N14" s="134">
        <v>4744.97</v>
      </c>
      <c r="O14" s="134">
        <v>0</v>
      </c>
      <c r="P14" s="134">
        <v>0</v>
      </c>
      <c r="Q14" s="134">
        <v>0</v>
      </c>
      <c r="R14" s="134">
        <v>141131.58499999999</v>
      </c>
      <c r="S14" s="134">
        <v>333088.54000000004</v>
      </c>
      <c r="T14" s="134">
        <v>207617.22500000003</v>
      </c>
      <c r="U14" s="134">
        <v>262.56</v>
      </c>
      <c r="V14" s="134">
        <v>0</v>
      </c>
      <c r="W14" s="134">
        <v>0</v>
      </c>
      <c r="X14" s="134">
        <v>225759.38999999998</v>
      </c>
      <c r="Y14" s="456">
        <v>391167.06</v>
      </c>
      <c r="Z14" s="307">
        <v>174270.66999999998</v>
      </c>
      <c r="AA14" s="134">
        <v>0</v>
      </c>
      <c r="AB14" s="134">
        <v>0</v>
      </c>
      <c r="AC14" s="134">
        <v>59573.020000000004</v>
      </c>
      <c r="AD14" s="134">
        <v>295317.11499999999</v>
      </c>
      <c r="AE14" s="134">
        <v>282296.97500000003</v>
      </c>
      <c r="AF14" s="134">
        <v>39483.904999999992</v>
      </c>
      <c r="AG14" s="134">
        <v>0</v>
      </c>
      <c r="AH14" s="134">
        <v>0</v>
      </c>
      <c r="AI14" s="134">
        <v>0</v>
      </c>
      <c r="AJ14" s="134">
        <v>195913.96999999997</v>
      </c>
      <c r="AK14" s="456">
        <v>166707.81000000003</v>
      </c>
      <c r="AL14" s="134">
        <v>3911.4150000000045</v>
      </c>
      <c r="AM14" s="134">
        <v>0</v>
      </c>
      <c r="AN14" s="134">
        <v>0</v>
      </c>
      <c r="AO14" s="134">
        <v>0</v>
      </c>
      <c r="AP14" s="134">
        <v>57366.069999999992</v>
      </c>
      <c r="AQ14" s="134">
        <v>163119.19</v>
      </c>
      <c r="AR14" s="134">
        <v>10875.09</v>
      </c>
      <c r="AS14" s="134">
        <v>0</v>
      </c>
      <c r="AT14" s="134">
        <v>0</v>
      </c>
      <c r="AU14" s="134">
        <v>0</v>
      </c>
      <c r="AV14" s="134">
        <v>62769.82</v>
      </c>
      <c r="AW14" s="456">
        <v>268796.49000000005</v>
      </c>
      <c r="AX14" s="134">
        <v>232645.73000000004</v>
      </c>
      <c r="AY14" s="134">
        <v>24539.215</v>
      </c>
      <c r="AZ14" s="134">
        <v>0</v>
      </c>
      <c r="BA14" s="134">
        <v>0</v>
      </c>
      <c r="BB14" s="134">
        <v>0</v>
      </c>
      <c r="BC14" s="134">
        <v>17312.650000000001</v>
      </c>
      <c r="BD14" s="134">
        <v>0</v>
      </c>
      <c r="BE14" s="134">
        <v>75441.505000000005</v>
      </c>
      <c r="BF14" s="134">
        <v>0</v>
      </c>
      <c r="BG14" s="134">
        <v>25772.515000000003</v>
      </c>
      <c r="BH14" s="134">
        <v>94540.939999999988</v>
      </c>
      <c r="BI14" s="456">
        <v>16481.894999999997</v>
      </c>
      <c r="BJ14" s="134">
        <v>0</v>
      </c>
      <c r="BK14" s="134">
        <v>0</v>
      </c>
      <c r="BL14" s="134">
        <v>0</v>
      </c>
      <c r="BM14" s="134">
        <v>183705.99</v>
      </c>
      <c r="BN14" s="134">
        <v>417064.16499999998</v>
      </c>
      <c r="BO14" s="134">
        <v>47110.369999999995</v>
      </c>
      <c r="BP14" s="134">
        <v>0</v>
      </c>
      <c r="BQ14" s="134">
        <v>0</v>
      </c>
      <c r="BR14" s="134">
        <v>0</v>
      </c>
      <c r="BS14" s="134">
        <v>0</v>
      </c>
      <c r="BT14" s="134">
        <v>176983.36</v>
      </c>
      <c r="BU14" s="456">
        <v>219949.80999999997</v>
      </c>
      <c r="BV14" s="134">
        <v>80575.959999999992</v>
      </c>
      <c r="BW14" s="134">
        <v>0</v>
      </c>
      <c r="BX14" s="134">
        <v>0</v>
      </c>
      <c r="BY14" s="134">
        <v>33554.449999999997</v>
      </c>
      <c r="BZ14" s="134">
        <v>111373.465</v>
      </c>
      <c r="CA14" s="134">
        <v>176.66499999999999</v>
      </c>
      <c r="CB14" s="134">
        <v>91134.763999999996</v>
      </c>
      <c r="CC14" s="134">
        <v>0</v>
      </c>
      <c r="CD14" s="134">
        <v>0</v>
      </c>
      <c r="CE14" s="134">
        <v>0</v>
      </c>
      <c r="CF14" s="134">
        <v>293417.05499999999</v>
      </c>
      <c r="CG14" s="134">
        <v>112403.12</v>
      </c>
      <c r="CH14" s="513">
        <f t="shared" si="16"/>
        <v>-0.48896014049750713</v>
      </c>
      <c r="CI14" s="308"/>
      <c r="CJ14" s="45"/>
      <c r="CK14" s="25"/>
      <c r="CL14" s="312"/>
    </row>
    <row r="15" spans="1:90">
      <c r="A15" s="293" t="s">
        <v>109</v>
      </c>
      <c r="B15" s="307">
        <v>21982.834999999999</v>
      </c>
      <c r="C15" s="134">
        <v>0</v>
      </c>
      <c r="D15" s="134">
        <v>0</v>
      </c>
      <c r="E15" s="134">
        <v>10655.54</v>
      </c>
      <c r="F15" s="134">
        <v>106822.41499999999</v>
      </c>
      <c r="G15" s="134">
        <v>45471.92</v>
      </c>
      <c r="H15" s="134">
        <v>13964.785</v>
      </c>
      <c r="I15" s="134">
        <v>0</v>
      </c>
      <c r="J15" s="134">
        <v>0</v>
      </c>
      <c r="K15" s="134">
        <v>0</v>
      </c>
      <c r="L15" s="134">
        <v>110735.11499999999</v>
      </c>
      <c r="M15" s="456">
        <v>27662.275000000001</v>
      </c>
      <c r="N15" s="134">
        <v>0</v>
      </c>
      <c r="O15" s="134">
        <v>0</v>
      </c>
      <c r="P15" s="134">
        <v>0</v>
      </c>
      <c r="Q15" s="134">
        <v>0</v>
      </c>
      <c r="R15" s="134">
        <v>83098.579999999987</v>
      </c>
      <c r="S15" s="134">
        <v>150289.70500000002</v>
      </c>
      <c r="T15" s="134">
        <v>47744.28</v>
      </c>
      <c r="U15" s="134">
        <v>0</v>
      </c>
      <c r="V15" s="134">
        <v>0</v>
      </c>
      <c r="W15" s="134">
        <v>0</v>
      </c>
      <c r="X15" s="134">
        <v>57217.184999999998</v>
      </c>
      <c r="Y15" s="456">
        <v>177923.46</v>
      </c>
      <c r="Z15" s="307">
        <v>50268.010000000009</v>
      </c>
      <c r="AA15" s="134">
        <v>0</v>
      </c>
      <c r="AB15" s="134">
        <v>0</v>
      </c>
      <c r="AC15" s="134">
        <v>36775.369999999995</v>
      </c>
      <c r="AD15" s="134">
        <v>148997.29499999998</v>
      </c>
      <c r="AE15" s="134">
        <v>60760.924999999996</v>
      </c>
      <c r="AF15" s="134">
        <v>36605.685000000005</v>
      </c>
      <c r="AG15" s="134">
        <v>0</v>
      </c>
      <c r="AH15" s="134">
        <v>0</v>
      </c>
      <c r="AI15" s="134">
        <v>0</v>
      </c>
      <c r="AJ15" s="134">
        <v>93887.135000000009</v>
      </c>
      <c r="AK15" s="456">
        <v>98166.38</v>
      </c>
      <c r="AL15" s="134">
        <v>13539.77</v>
      </c>
      <c r="AM15" s="134">
        <v>0</v>
      </c>
      <c r="AN15" s="134">
        <v>0</v>
      </c>
      <c r="AO15" s="134">
        <v>0</v>
      </c>
      <c r="AP15" s="134">
        <v>75258.884999999995</v>
      </c>
      <c r="AQ15" s="134">
        <v>131546.31999999998</v>
      </c>
      <c r="AR15" s="134">
        <v>53063.305</v>
      </c>
      <c r="AS15" s="134">
        <v>0</v>
      </c>
      <c r="AT15" s="134">
        <v>0</v>
      </c>
      <c r="AU15" s="134">
        <v>0</v>
      </c>
      <c r="AV15" s="134">
        <v>42372.14</v>
      </c>
      <c r="AW15" s="456">
        <v>119152.02</v>
      </c>
      <c r="AX15" s="134">
        <v>20370.394999999997</v>
      </c>
      <c r="AY15" s="134">
        <v>1797.4049999999997</v>
      </c>
      <c r="AZ15" s="134">
        <v>0</v>
      </c>
      <c r="BA15" s="134">
        <v>0</v>
      </c>
      <c r="BB15" s="134">
        <v>0</v>
      </c>
      <c r="BC15" s="134">
        <v>5774.0450000000001</v>
      </c>
      <c r="BD15" s="134">
        <v>0</v>
      </c>
      <c r="BE15" s="134">
        <v>26292.915000000001</v>
      </c>
      <c r="BF15" s="134">
        <v>0</v>
      </c>
      <c r="BG15" s="134">
        <v>13138.16</v>
      </c>
      <c r="BH15" s="134">
        <v>47568.574999999997</v>
      </c>
      <c r="BI15" s="456">
        <v>3727.89</v>
      </c>
      <c r="BJ15" s="134">
        <v>12962.79</v>
      </c>
      <c r="BK15" s="134">
        <v>0</v>
      </c>
      <c r="BL15" s="134">
        <v>0</v>
      </c>
      <c r="BM15" s="134">
        <v>81083.209999999992</v>
      </c>
      <c r="BN15" s="134">
        <v>145409.45000000001</v>
      </c>
      <c r="BO15" s="134">
        <v>45627.565000000002</v>
      </c>
      <c r="BP15" s="134">
        <v>0</v>
      </c>
      <c r="BQ15" s="134">
        <v>0</v>
      </c>
      <c r="BR15" s="134">
        <v>0</v>
      </c>
      <c r="BS15" s="134">
        <v>0</v>
      </c>
      <c r="BT15" s="134">
        <v>136827.44499999995</v>
      </c>
      <c r="BU15" s="456">
        <v>114281.48499999999</v>
      </c>
      <c r="BV15" s="134">
        <v>45426.82</v>
      </c>
      <c r="BW15" s="134">
        <v>0</v>
      </c>
      <c r="BX15" s="134">
        <v>0</v>
      </c>
      <c r="BY15" s="134">
        <v>44996.25</v>
      </c>
      <c r="BZ15" s="134">
        <v>145930.85499999995</v>
      </c>
      <c r="CA15" s="134">
        <v>19033.260000000002</v>
      </c>
      <c r="CB15" s="134">
        <v>9320.4299999999985</v>
      </c>
      <c r="CC15" s="134">
        <v>0</v>
      </c>
      <c r="CD15" s="134">
        <v>0</v>
      </c>
      <c r="CE15" s="134">
        <v>0</v>
      </c>
      <c r="CF15" s="134">
        <v>98949.75</v>
      </c>
      <c r="CG15" s="134">
        <v>73484.100000000006</v>
      </c>
      <c r="CH15" s="513">
        <f t="shared" si="16"/>
        <v>-0.35699032962338551</v>
      </c>
      <c r="CI15" s="308"/>
      <c r="CJ15" s="45"/>
      <c r="CK15" s="25"/>
      <c r="CL15" s="312"/>
    </row>
    <row r="16" spans="1:90">
      <c r="A16" s="293" t="s">
        <v>143</v>
      </c>
      <c r="B16" s="307">
        <v>0</v>
      </c>
      <c r="C16" s="134">
        <v>0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  <c r="M16" s="456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0</v>
      </c>
      <c r="S16" s="134">
        <v>0</v>
      </c>
      <c r="T16" s="134">
        <v>0</v>
      </c>
      <c r="U16" s="134">
        <v>0</v>
      </c>
      <c r="V16" s="134">
        <v>0</v>
      </c>
      <c r="W16" s="134">
        <v>0</v>
      </c>
      <c r="X16" s="134">
        <v>0</v>
      </c>
      <c r="Y16" s="456">
        <v>0</v>
      </c>
      <c r="Z16" s="307">
        <v>118.81399999999999</v>
      </c>
      <c r="AA16" s="134">
        <v>60.350200000000001</v>
      </c>
      <c r="AB16" s="134">
        <v>0</v>
      </c>
      <c r="AC16" s="134">
        <v>44.34</v>
      </c>
      <c r="AD16" s="134">
        <v>244.57</v>
      </c>
      <c r="AE16" s="134">
        <v>16.620999999999999</v>
      </c>
      <c r="AF16" s="134">
        <v>3.1859999999999999</v>
      </c>
      <c r="AG16" s="134">
        <v>158.47300000000001</v>
      </c>
      <c r="AH16" s="134">
        <v>0</v>
      </c>
      <c r="AI16" s="134">
        <v>0</v>
      </c>
      <c r="AJ16" s="134">
        <v>439.38499999999999</v>
      </c>
      <c r="AK16" s="456">
        <v>427.05500000000001</v>
      </c>
      <c r="AL16" s="134">
        <v>96.257999999999996</v>
      </c>
      <c r="AM16" s="134">
        <v>0</v>
      </c>
      <c r="AN16" s="134">
        <v>13.898</v>
      </c>
      <c r="AO16" s="134">
        <v>6.8578000000000001</v>
      </c>
      <c r="AP16" s="134">
        <v>131.06899999999999</v>
      </c>
      <c r="AQ16" s="134">
        <v>247.32900000000001</v>
      </c>
      <c r="AR16" s="134">
        <v>276.84300000000002</v>
      </c>
      <c r="AS16" s="134">
        <v>144.59700000000001</v>
      </c>
      <c r="AT16" s="134">
        <v>367.47399999999999</v>
      </c>
      <c r="AU16" s="134">
        <v>308.786</v>
      </c>
      <c r="AV16" s="134">
        <v>365.33099999999996</v>
      </c>
      <c r="AW16" s="456">
        <v>313.64499999999998</v>
      </c>
      <c r="AX16" s="134">
        <v>65.447999999999993</v>
      </c>
      <c r="AY16" s="134">
        <v>0</v>
      </c>
      <c r="AZ16" s="134">
        <v>0</v>
      </c>
      <c r="BA16" s="134">
        <v>0</v>
      </c>
      <c r="BB16" s="134">
        <v>0</v>
      </c>
      <c r="BC16" s="134">
        <v>0</v>
      </c>
      <c r="BD16" s="134">
        <v>7.21</v>
      </c>
      <c r="BE16" s="134">
        <v>140.11600000000001</v>
      </c>
      <c r="BF16" s="134">
        <v>168.11500000000001</v>
      </c>
      <c r="BG16" s="134">
        <v>412.86500000000001</v>
      </c>
      <c r="BH16" s="134">
        <v>393.13099999999997</v>
      </c>
      <c r="BI16" s="456">
        <v>276.56760000000003</v>
      </c>
      <c r="BJ16" s="134">
        <v>135.43700000000001</v>
      </c>
      <c r="BK16" s="134">
        <v>38.573900000000002</v>
      </c>
      <c r="BL16" s="134">
        <v>193.94300000000001</v>
      </c>
      <c r="BM16" s="134">
        <v>133.738</v>
      </c>
      <c r="BN16" s="134">
        <v>0</v>
      </c>
      <c r="BO16" s="134">
        <v>195.803</v>
      </c>
      <c r="BP16" s="134">
        <v>146.35599999999999</v>
      </c>
      <c r="BQ16" s="134">
        <v>4.0890000000000004</v>
      </c>
      <c r="BR16" s="134">
        <v>153.76400000000001</v>
      </c>
      <c r="BS16" s="134">
        <v>470.28149999999999</v>
      </c>
      <c r="BT16" s="134">
        <v>390.22550000000001</v>
      </c>
      <c r="BU16" s="456">
        <v>327.06950000000001</v>
      </c>
      <c r="BV16" s="134">
        <v>222.09100000000001</v>
      </c>
      <c r="BW16" s="134">
        <v>0</v>
      </c>
      <c r="BX16" s="134">
        <v>0</v>
      </c>
      <c r="BY16" s="134">
        <v>0</v>
      </c>
      <c r="BZ16" s="134">
        <v>116.52500000000001</v>
      </c>
      <c r="CA16" s="134">
        <v>49.603499999999997</v>
      </c>
      <c r="CB16" s="134">
        <v>223.316</v>
      </c>
      <c r="CC16" s="134">
        <v>25.510999999999999</v>
      </c>
      <c r="CD16" s="134">
        <v>0</v>
      </c>
      <c r="CE16" s="134">
        <v>25.878</v>
      </c>
      <c r="CF16" s="134">
        <v>3.8580000000000001</v>
      </c>
      <c r="CG16" s="134">
        <v>293.39999999999998</v>
      </c>
      <c r="CH16" s="513">
        <f t="shared" si="16"/>
        <v>-0.10294295249174878</v>
      </c>
      <c r="CI16" s="308"/>
      <c r="CJ16" s="45"/>
      <c r="CK16" s="25"/>
      <c r="CL16" s="312"/>
    </row>
    <row r="17" spans="1:90">
      <c r="A17" s="293" t="s">
        <v>144</v>
      </c>
      <c r="B17" s="307">
        <v>77196.60100000001</v>
      </c>
      <c r="C17" s="134">
        <v>191.96</v>
      </c>
      <c r="D17" s="134">
        <v>33.923999999999999</v>
      </c>
      <c r="E17" s="134">
        <v>25734.253000000001</v>
      </c>
      <c r="F17" s="134">
        <v>185841.73240000001</v>
      </c>
      <c r="G17" s="134">
        <v>73087.863999999987</v>
      </c>
      <c r="H17" s="134">
        <v>38721.960999999996</v>
      </c>
      <c r="I17" s="134">
        <v>619.20899999999995</v>
      </c>
      <c r="J17" s="134">
        <v>69.975999999999999</v>
      </c>
      <c r="K17" s="134">
        <v>0</v>
      </c>
      <c r="L17" s="134">
        <v>245678.36600000001</v>
      </c>
      <c r="M17" s="456">
        <v>48242.398999999998</v>
      </c>
      <c r="N17" s="134">
        <v>0</v>
      </c>
      <c r="O17" s="134">
        <v>24.43</v>
      </c>
      <c r="P17" s="134">
        <v>2.3610000000000002</v>
      </c>
      <c r="Q17" s="134">
        <v>154.35499999999999</v>
      </c>
      <c r="R17" s="134">
        <v>155192.53200000001</v>
      </c>
      <c r="S17" s="134">
        <v>272200.93900000001</v>
      </c>
      <c r="T17" s="134">
        <v>68111.116999999998</v>
      </c>
      <c r="U17" s="134">
        <v>0</v>
      </c>
      <c r="V17" s="134">
        <v>328.43099999999998</v>
      </c>
      <c r="W17" s="134">
        <v>593.26599999999996</v>
      </c>
      <c r="X17" s="134">
        <v>106951.537</v>
      </c>
      <c r="Y17" s="456">
        <v>334371.53899999999</v>
      </c>
      <c r="Z17" s="307">
        <v>139174.95299999998</v>
      </c>
      <c r="AA17" s="134">
        <v>701.63449999999978</v>
      </c>
      <c r="AB17" s="134">
        <v>0</v>
      </c>
      <c r="AC17" s="134">
        <v>68691.652499999997</v>
      </c>
      <c r="AD17" s="134">
        <v>305705.42989999999</v>
      </c>
      <c r="AE17" s="134">
        <v>129577.967</v>
      </c>
      <c r="AF17" s="134">
        <v>68152.686000000002</v>
      </c>
      <c r="AG17" s="134">
        <v>205.31299999999999</v>
      </c>
      <c r="AH17" s="134">
        <v>39.672499999999999</v>
      </c>
      <c r="AI17" s="134">
        <v>760.90649999999994</v>
      </c>
      <c r="AJ17" s="134">
        <v>212644.2672</v>
      </c>
      <c r="AK17" s="456">
        <v>203670.56229999999</v>
      </c>
      <c r="AL17" s="134">
        <v>34023.931499999999</v>
      </c>
      <c r="AM17" s="134">
        <v>73.358999999999995</v>
      </c>
      <c r="AN17" s="134">
        <v>135.90450000000001</v>
      </c>
      <c r="AO17" s="134">
        <v>13.569000000000001</v>
      </c>
      <c r="AP17" s="134">
        <v>190143.55799999996</v>
      </c>
      <c r="AQ17" s="134">
        <v>280352.74700000003</v>
      </c>
      <c r="AR17" s="134">
        <v>118095.83400000002</v>
      </c>
      <c r="AS17" s="134">
        <v>465.6975000000001</v>
      </c>
      <c r="AT17" s="134">
        <v>210.17200000000003</v>
      </c>
      <c r="AU17" s="134">
        <v>674</v>
      </c>
      <c r="AV17" s="134">
        <v>83237.682000000015</v>
      </c>
      <c r="AW17" s="456">
        <v>244190.08769999997</v>
      </c>
      <c r="AX17" s="134">
        <v>51552.504000000001</v>
      </c>
      <c r="AY17" s="134">
        <v>2643.7350000000001</v>
      </c>
      <c r="AZ17" s="134">
        <v>0</v>
      </c>
      <c r="BA17" s="134">
        <v>0</v>
      </c>
      <c r="BB17" s="134">
        <v>0</v>
      </c>
      <c r="BC17" s="134">
        <v>4545.04</v>
      </c>
      <c r="BD17" s="134">
        <v>20.079000000000001</v>
      </c>
      <c r="BE17" s="134">
        <v>63957.301500000009</v>
      </c>
      <c r="BF17" s="134">
        <v>103.389</v>
      </c>
      <c r="BG17" s="134">
        <v>36312.927499999998</v>
      </c>
      <c r="BH17" s="134">
        <v>130670.98</v>
      </c>
      <c r="BI17" s="456">
        <v>21509.013999999999</v>
      </c>
      <c r="BJ17" s="134">
        <v>21001.913500000002</v>
      </c>
      <c r="BK17" s="134">
        <v>194.07299999999998</v>
      </c>
      <c r="BL17" s="134">
        <v>496.79449999999997</v>
      </c>
      <c r="BM17" s="134">
        <v>174016.5355</v>
      </c>
      <c r="BN17" s="134">
        <v>315609.4265</v>
      </c>
      <c r="BO17" s="134">
        <v>77366.1728</v>
      </c>
      <c r="BP17" s="134">
        <v>422.20099999999996</v>
      </c>
      <c r="BQ17" s="134">
        <v>204.76900000000001</v>
      </c>
      <c r="BR17" s="134">
        <v>488.36960000000005</v>
      </c>
      <c r="BS17" s="134">
        <v>2847.0715</v>
      </c>
      <c r="BT17" s="134">
        <v>279784.46200000006</v>
      </c>
      <c r="BU17" s="456">
        <v>285020.74349999998</v>
      </c>
      <c r="BV17" s="134">
        <v>119110.25100000002</v>
      </c>
      <c r="BW17" s="134">
        <v>70.312999999999988</v>
      </c>
      <c r="BX17" s="134">
        <v>31.756</v>
      </c>
      <c r="BY17" s="134">
        <v>95008.580000000016</v>
      </c>
      <c r="BZ17" s="134">
        <v>321642.03149999998</v>
      </c>
      <c r="CA17" s="134">
        <v>43767.068499999994</v>
      </c>
      <c r="CB17" s="134">
        <v>21783.8531</v>
      </c>
      <c r="CC17" s="134">
        <v>2.29</v>
      </c>
      <c r="CD17" s="134">
        <v>0</v>
      </c>
      <c r="CE17" s="134">
        <v>8.1545000000000005</v>
      </c>
      <c r="CF17" s="134">
        <v>219276.91</v>
      </c>
      <c r="CG17" s="134">
        <v>164061.02849999999</v>
      </c>
      <c r="CH17" s="513">
        <f t="shared" si="16"/>
        <v>-0.42438916380133573</v>
      </c>
      <c r="CI17" s="308"/>
      <c r="CJ17" s="45"/>
      <c r="CK17" s="25"/>
      <c r="CL17" s="312"/>
    </row>
    <row r="18" spans="1:90">
      <c r="A18" s="293" t="s">
        <v>145</v>
      </c>
      <c r="B18" s="307">
        <v>0</v>
      </c>
      <c r="C18" s="134">
        <v>0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  <c r="M18" s="456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134">
        <v>0</v>
      </c>
      <c r="W18" s="134">
        <v>0</v>
      </c>
      <c r="X18" s="134">
        <v>0</v>
      </c>
      <c r="Y18" s="456">
        <v>0</v>
      </c>
      <c r="Z18" s="307">
        <v>54.421999999999997</v>
      </c>
      <c r="AA18" s="134">
        <v>31.207000000000001</v>
      </c>
      <c r="AB18" s="134">
        <v>0</v>
      </c>
      <c r="AC18" s="134">
        <v>0</v>
      </c>
      <c r="AD18" s="134">
        <v>68.403000000000006</v>
      </c>
      <c r="AE18" s="134">
        <v>0</v>
      </c>
      <c r="AF18" s="134">
        <v>0</v>
      </c>
      <c r="AG18" s="134">
        <v>88.132000000000005</v>
      </c>
      <c r="AH18" s="134">
        <v>25.084499999999998</v>
      </c>
      <c r="AI18" s="134">
        <v>63.795999999999999</v>
      </c>
      <c r="AJ18" s="134">
        <v>607.1635</v>
      </c>
      <c r="AK18" s="456">
        <v>161.0275</v>
      </c>
      <c r="AL18" s="134">
        <v>0</v>
      </c>
      <c r="AM18" s="134">
        <v>0</v>
      </c>
      <c r="AN18" s="134">
        <v>2.1505000000000001</v>
      </c>
      <c r="AO18" s="134">
        <v>0</v>
      </c>
      <c r="AP18" s="134">
        <v>5.5374999999999996</v>
      </c>
      <c r="AQ18" s="134">
        <v>4.3354999999999997</v>
      </c>
      <c r="AR18" s="134">
        <v>5.4749999999999996</v>
      </c>
      <c r="AS18" s="134">
        <v>41.912500000000001</v>
      </c>
      <c r="AT18" s="134">
        <v>21.206</v>
      </c>
      <c r="AU18" s="134">
        <v>8.18</v>
      </c>
      <c r="AV18" s="134">
        <v>67.111000000000004</v>
      </c>
      <c r="AW18" s="456">
        <v>35.68</v>
      </c>
      <c r="AX18" s="134">
        <v>0</v>
      </c>
      <c r="AY18" s="134">
        <v>0</v>
      </c>
      <c r="AZ18" s="134">
        <v>0</v>
      </c>
      <c r="BA18" s="134">
        <v>0</v>
      </c>
      <c r="BB18" s="134">
        <v>0</v>
      </c>
      <c r="BC18" s="134">
        <v>0</v>
      </c>
      <c r="BD18" s="134">
        <v>11.671500000000002</v>
      </c>
      <c r="BE18" s="134">
        <v>5.6665000000000001</v>
      </c>
      <c r="BF18" s="134">
        <v>118.31</v>
      </c>
      <c r="BG18" s="134">
        <v>449.536</v>
      </c>
      <c r="BH18" s="134">
        <v>137.35599999999999</v>
      </c>
      <c r="BI18" s="456">
        <v>184.14049999999997</v>
      </c>
      <c r="BJ18" s="134">
        <v>0</v>
      </c>
      <c r="BK18" s="134">
        <v>0</v>
      </c>
      <c r="BL18" s="134">
        <v>0</v>
      </c>
      <c r="BM18" s="134">
        <v>0</v>
      </c>
      <c r="BN18" s="134">
        <v>0</v>
      </c>
      <c r="BO18" s="134">
        <v>0</v>
      </c>
      <c r="BP18" s="134">
        <v>0</v>
      </c>
      <c r="BQ18" s="134">
        <v>0</v>
      </c>
      <c r="BR18" s="134">
        <v>0</v>
      </c>
      <c r="BS18" s="134">
        <v>0</v>
      </c>
      <c r="BT18" s="134">
        <v>0</v>
      </c>
      <c r="BU18" s="456">
        <v>0</v>
      </c>
      <c r="BV18" s="134">
        <v>0</v>
      </c>
      <c r="BW18" s="134">
        <v>0</v>
      </c>
      <c r="BX18" s="134">
        <v>0</v>
      </c>
      <c r="BY18" s="134">
        <v>0</v>
      </c>
      <c r="BZ18" s="134">
        <v>0</v>
      </c>
      <c r="CA18" s="134">
        <v>0</v>
      </c>
      <c r="CB18" s="134">
        <v>0</v>
      </c>
      <c r="CC18" s="134">
        <v>0</v>
      </c>
      <c r="CD18" s="134">
        <v>0</v>
      </c>
      <c r="CE18" s="134">
        <v>0</v>
      </c>
      <c r="CF18" s="134">
        <v>0</v>
      </c>
      <c r="CG18" s="134">
        <v>0</v>
      </c>
      <c r="CH18" s="513" t="str">
        <f t="shared" si="16"/>
        <v>-</v>
      </c>
      <c r="CI18" s="308"/>
      <c r="CJ18" s="45"/>
      <c r="CK18" s="25"/>
      <c r="CL18" s="312"/>
    </row>
    <row r="19" spans="1:90">
      <c r="A19" s="293" t="s">
        <v>111</v>
      </c>
      <c r="B19" s="307">
        <v>4932.1000000000004</v>
      </c>
      <c r="C19" s="134">
        <v>0</v>
      </c>
      <c r="D19" s="134">
        <v>0</v>
      </c>
      <c r="E19" s="134">
        <v>1744.7349999999999</v>
      </c>
      <c r="F19" s="134">
        <v>13611</v>
      </c>
      <c r="G19" s="134">
        <v>1492</v>
      </c>
      <c r="H19" s="134">
        <v>1487.01</v>
      </c>
      <c r="I19" s="134">
        <v>0</v>
      </c>
      <c r="J19" s="134">
        <v>0</v>
      </c>
      <c r="K19" s="134">
        <v>0</v>
      </c>
      <c r="L19" s="134">
        <v>17992.455000000005</v>
      </c>
      <c r="M19" s="456">
        <v>2402.71</v>
      </c>
      <c r="N19" s="134">
        <v>0</v>
      </c>
      <c r="O19" s="134">
        <v>0</v>
      </c>
      <c r="P19" s="134">
        <v>0</v>
      </c>
      <c r="Q19" s="134">
        <v>0</v>
      </c>
      <c r="R19" s="134">
        <v>2241.31</v>
      </c>
      <c r="S19" s="134">
        <v>4459.665</v>
      </c>
      <c r="T19" s="134">
        <v>0</v>
      </c>
      <c r="U19" s="134">
        <v>0</v>
      </c>
      <c r="V19" s="134">
        <v>0</v>
      </c>
      <c r="W19" s="134">
        <v>0</v>
      </c>
      <c r="X19" s="134">
        <v>3852.665</v>
      </c>
      <c r="Y19" s="456">
        <v>23152.424999999999</v>
      </c>
      <c r="Z19" s="307">
        <v>9813.7799999999988</v>
      </c>
      <c r="AA19" s="134">
        <v>0</v>
      </c>
      <c r="AB19" s="134">
        <v>0</v>
      </c>
      <c r="AC19" s="134">
        <v>2245.41</v>
      </c>
      <c r="AD19" s="134">
        <v>22022.920000000002</v>
      </c>
      <c r="AE19" s="134">
        <v>8480.6949999999997</v>
      </c>
      <c r="AF19" s="134">
        <v>4694.38</v>
      </c>
      <c r="AG19" s="134">
        <v>0</v>
      </c>
      <c r="AH19" s="134">
        <v>0</v>
      </c>
      <c r="AI19" s="134">
        <v>0</v>
      </c>
      <c r="AJ19" s="134">
        <v>12151.914999999999</v>
      </c>
      <c r="AK19" s="456">
        <v>5732.6450000000004</v>
      </c>
      <c r="AL19" s="134">
        <v>0</v>
      </c>
      <c r="AM19" s="134">
        <v>0</v>
      </c>
      <c r="AN19" s="134">
        <v>0</v>
      </c>
      <c r="AO19" s="134">
        <v>0</v>
      </c>
      <c r="AP19" s="134">
        <v>14131.385</v>
      </c>
      <c r="AQ19" s="134">
        <v>18788.36</v>
      </c>
      <c r="AR19" s="134">
        <v>6389.4050000000007</v>
      </c>
      <c r="AS19" s="134">
        <v>0</v>
      </c>
      <c r="AT19" s="134">
        <v>0</v>
      </c>
      <c r="AU19" s="134">
        <v>0</v>
      </c>
      <c r="AV19" s="134">
        <v>6545.0750000000007</v>
      </c>
      <c r="AW19" s="456">
        <v>13588.099999999999</v>
      </c>
      <c r="AX19" s="134">
        <v>377.11500000000001</v>
      </c>
      <c r="AY19" s="134">
        <v>0</v>
      </c>
      <c r="AZ19" s="134">
        <v>0</v>
      </c>
      <c r="BA19" s="134">
        <v>0</v>
      </c>
      <c r="BB19" s="134">
        <v>0</v>
      </c>
      <c r="BC19" s="134">
        <v>0</v>
      </c>
      <c r="BD19" s="134">
        <v>0</v>
      </c>
      <c r="BE19" s="134">
        <v>0</v>
      </c>
      <c r="BF19" s="134">
        <v>0</v>
      </c>
      <c r="BG19" s="134">
        <v>755.30499999999995</v>
      </c>
      <c r="BH19" s="134">
        <v>4273.4799999999996</v>
      </c>
      <c r="BI19" s="456">
        <v>0</v>
      </c>
      <c r="BJ19" s="134">
        <v>0</v>
      </c>
      <c r="BK19" s="134">
        <v>0</v>
      </c>
      <c r="BL19" s="134">
        <v>0</v>
      </c>
      <c r="BM19" s="134">
        <v>10439.49</v>
      </c>
      <c r="BN19" s="134">
        <v>20553.695</v>
      </c>
      <c r="BO19" s="134">
        <v>6248.2849999999999</v>
      </c>
      <c r="BP19" s="134">
        <v>0</v>
      </c>
      <c r="BQ19" s="134">
        <v>0</v>
      </c>
      <c r="BR19" s="134">
        <v>0</v>
      </c>
      <c r="BS19" s="134">
        <v>0</v>
      </c>
      <c r="BT19" s="134">
        <v>14399.095000000001</v>
      </c>
      <c r="BU19" s="456">
        <v>14550.349999999999</v>
      </c>
      <c r="BV19" s="134">
        <v>6549.92</v>
      </c>
      <c r="BW19" s="134">
        <v>0</v>
      </c>
      <c r="BX19" s="134">
        <v>0</v>
      </c>
      <c r="BY19" s="134">
        <v>4595.59</v>
      </c>
      <c r="BZ19" s="134">
        <v>19004.27</v>
      </c>
      <c r="CA19" s="134">
        <v>3227.0250000000001</v>
      </c>
      <c r="CB19" s="134">
        <v>0</v>
      </c>
      <c r="CC19" s="134">
        <v>0</v>
      </c>
      <c r="CD19" s="134">
        <v>0</v>
      </c>
      <c r="CE19" s="134">
        <v>0</v>
      </c>
      <c r="CF19" s="134">
        <v>0</v>
      </c>
      <c r="CG19" s="134">
        <v>0</v>
      </c>
      <c r="CH19" s="513">
        <f t="shared" si="16"/>
        <v>-1</v>
      </c>
      <c r="CI19" s="308"/>
      <c r="CJ19" s="45"/>
      <c r="CK19" s="25"/>
    </row>
    <row r="20" spans="1:90">
      <c r="A20" s="293" t="s">
        <v>146</v>
      </c>
      <c r="B20" s="307">
        <v>0</v>
      </c>
      <c r="C20" s="134">
        <v>187</v>
      </c>
      <c r="D20" s="134">
        <v>398.39699999999999</v>
      </c>
      <c r="E20" s="134">
        <v>0</v>
      </c>
      <c r="F20" s="134">
        <v>0</v>
      </c>
      <c r="G20" s="134">
        <v>408.89499999999998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456">
        <v>13.102</v>
      </c>
      <c r="N20" s="134">
        <v>0</v>
      </c>
      <c r="O20" s="134">
        <v>0</v>
      </c>
      <c r="P20" s="134">
        <v>0</v>
      </c>
      <c r="Q20" s="134">
        <v>0</v>
      </c>
      <c r="R20" s="134">
        <v>0</v>
      </c>
      <c r="S20" s="134">
        <v>0</v>
      </c>
      <c r="T20" s="134">
        <v>0</v>
      </c>
      <c r="U20" s="134">
        <v>0</v>
      </c>
      <c r="V20" s="134">
        <v>0</v>
      </c>
      <c r="W20" s="134">
        <v>0</v>
      </c>
      <c r="X20" s="134">
        <v>0</v>
      </c>
      <c r="Y20" s="456">
        <v>0</v>
      </c>
      <c r="Z20" s="307">
        <v>103.464</v>
      </c>
      <c r="AA20" s="134">
        <v>201.3955</v>
      </c>
      <c r="AB20" s="134">
        <v>0</v>
      </c>
      <c r="AC20" s="134">
        <v>0</v>
      </c>
      <c r="AD20" s="134">
        <v>36.493000000000002</v>
      </c>
      <c r="AE20" s="134">
        <v>0</v>
      </c>
      <c r="AF20" s="134">
        <v>0</v>
      </c>
      <c r="AG20" s="134">
        <v>46.094000000000001</v>
      </c>
      <c r="AH20" s="134">
        <v>9.548</v>
      </c>
      <c r="AI20" s="134">
        <v>29.8535</v>
      </c>
      <c r="AJ20" s="134">
        <v>372.20600000000002</v>
      </c>
      <c r="AK20" s="456">
        <v>0</v>
      </c>
      <c r="AL20" s="134">
        <v>0</v>
      </c>
      <c r="AM20" s="134">
        <v>0</v>
      </c>
      <c r="AN20" s="134">
        <v>0</v>
      </c>
      <c r="AO20" s="134">
        <v>0</v>
      </c>
      <c r="AP20" s="134">
        <v>0</v>
      </c>
      <c r="AQ20" s="134">
        <v>0</v>
      </c>
      <c r="AR20" s="134">
        <v>46.555</v>
      </c>
      <c r="AS20" s="134">
        <v>135.35400000000001</v>
      </c>
      <c r="AT20" s="134">
        <v>55.206000000000003</v>
      </c>
      <c r="AU20" s="134">
        <v>0</v>
      </c>
      <c r="AV20" s="134">
        <v>0</v>
      </c>
      <c r="AW20" s="456">
        <v>0</v>
      </c>
      <c r="AX20" s="134">
        <v>0</v>
      </c>
      <c r="AY20" s="134">
        <v>0</v>
      </c>
      <c r="AZ20" s="134">
        <v>0</v>
      </c>
      <c r="BA20" s="134">
        <v>0</v>
      </c>
      <c r="BB20" s="134">
        <v>0</v>
      </c>
      <c r="BC20" s="134">
        <v>0</v>
      </c>
      <c r="BD20" s="134">
        <v>0</v>
      </c>
      <c r="BE20" s="134">
        <v>0</v>
      </c>
      <c r="BF20" s="134">
        <v>0</v>
      </c>
      <c r="BG20" s="134">
        <v>0</v>
      </c>
      <c r="BH20" s="134">
        <v>0</v>
      </c>
      <c r="BI20" s="456">
        <v>0</v>
      </c>
      <c r="BJ20" s="134">
        <v>0</v>
      </c>
      <c r="BK20" s="134">
        <v>0</v>
      </c>
      <c r="BL20" s="134">
        <v>0</v>
      </c>
      <c r="BM20" s="134">
        <v>0</v>
      </c>
      <c r="BN20" s="134">
        <v>0</v>
      </c>
      <c r="BO20" s="134">
        <v>0</v>
      </c>
      <c r="BP20" s="134">
        <v>0</v>
      </c>
      <c r="BQ20" s="134">
        <v>0</v>
      </c>
      <c r="BR20" s="134">
        <v>0</v>
      </c>
      <c r="BS20" s="134">
        <v>0</v>
      </c>
      <c r="BT20" s="134">
        <v>0</v>
      </c>
      <c r="BU20" s="456">
        <v>0</v>
      </c>
      <c r="BV20" s="134">
        <v>0</v>
      </c>
      <c r="BW20" s="134">
        <v>0</v>
      </c>
      <c r="BX20" s="134">
        <v>0</v>
      </c>
      <c r="BY20" s="134">
        <v>0</v>
      </c>
      <c r="BZ20" s="134">
        <v>0</v>
      </c>
      <c r="CA20" s="134">
        <v>0</v>
      </c>
      <c r="CB20" s="134">
        <v>0</v>
      </c>
      <c r="CC20" s="134">
        <v>0</v>
      </c>
      <c r="CD20" s="134">
        <v>0</v>
      </c>
      <c r="CE20" s="134">
        <v>0</v>
      </c>
      <c r="CF20" s="134">
        <v>0</v>
      </c>
      <c r="CG20" s="134">
        <v>0</v>
      </c>
      <c r="CH20" s="513" t="str">
        <f t="shared" si="16"/>
        <v>-</v>
      </c>
      <c r="CI20" s="308"/>
      <c r="CJ20" s="45"/>
      <c r="CK20" s="25"/>
    </row>
    <row r="21" spans="1:90">
      <c r="A21" s="292" t="s">
        <v>147</v>
      </c>
      <c r="B21" s="500">
        <f t="shared" ref="B21:BM21" si="17">SUM(B22:B28)</f>
        <v>37571.655000000006</v>
      </c>
      <c r="C21" s="450">
        <f t="shared" si="17"/>
        <v>0</v>
      </c>
      <c r="D21" s="450">
        <f t="shared" si="17"/>
        <v>0</v>
      </c>
      <c r="E21" s="450">
        <f t="shared" si="17"/>
        <v>62678.550999999999</v>
      </c>
      <c r="F21" s="450">
        <f t="shared" si="17"/>
        <v>491012.15599999996</v>
      </c>
      <c r="G21" s="450">
        <f t="shared" si="17"/>
        <v>228621.13100000002</v>
      </c>
      <c r="H21" s="450">
        <f t="shared" si="17"/>
        <v>594.5</v>
      </c>
      <c r="I21" s="450">
        <f t="shared" si="17"/>
        <v>39.671999999999997</v>
      </c>
      <c r="J21" s="450">
        <f t="shared" si="17"/>
        <v>0</v>
      </c>
      <c r="K21" s="450">
        <f t="shared" si="17"/>
        <v>199.03399999999999</v>
      </c>
      <c r="L21" s="450">
        <f t="shared" si="17"/>
        <v>126883.90199999999</v>
      </c>
      <c r="M21" s="455">
        <f t="shared" si="17"/>
        <v>137649.959</v>
      </c>
      <c r="N21" s="450">
        <f t="shared" si="17"/>
        <v>0</v>
      </c>
      <c r="O21" s="450">
        <f t="shared" si="17"/>
        <v>0</v>
      </c>
      <c r="P21" s="450">
        <f t="shared" si="17"/>
        <v>0</v>
      </c>
      <c r="Q21" s="450">
        <f t="shared" si="17"/>
        <v>6.7140000000000004</v>
      </c>
      <c r="R21" s="450">
        <f t="shared" si="17"/>
        <v>171325.55350000001</v>
      </c>
      <c r="S21" s="450">
        <f t="shared" si="17"/>
        <v>512725.77100000001</v>
      </c>
      <c r="T21" s="450">
        <f t="shared" si="17"/>
        <v>124748.3055</v>
      </c>
      <c r="U21" s="450">
        <f t="shared" si="17"/>
        <v>0</v>
      </c>
      <c r="V21" s="450">
        <f t="shared" si="17"/>
        <v>41.2605</v>
      </c>
      <c r="W21" s="450">
        <f t="shared" si="17"/>
        <v>0</v>
      </c>
      <c r="X21" s="450">
        <f t="shared" si="17"/>
        <v>285616.91499999998</v>
      </c>
      <c r="Y21" s="455">
        <f t="shared" si="17"/>
        <v>251491.75100000002</v>
      </c>
      <c r="Z21" s="500">
        <f t="shared" si="17"/>
        <v>128958.36999999998</v>
      </c>
      <c r="AA21" s="450">
        <f t="shared" si="17"/>
        <v>144.857</v>
      </c>
      <c r="AB21" s="450">
        <f t="shared" si="17"/>
        <v>21.3125</v>
      </c>
      <c r="AC21" s="450">
        <f t="shared" si="17"/>
        <v>99356.670000000013</v>
      </c>
      <c r="AD21" s="450">
        <f t="shared" si="17"/>
        <v>500373.09649999999</v>
      </c>
      <c r="AE21" s="450">
        <f t="shared" si="17"/>
        <v>166607.60849999997</v>
      </c>
      <c r="AF21" s="450">
        <f t="shared" si="17"/>
        <v>12019.355</v>
      </c>
      <c r="AG21" s="450">
        <f t="shared" si="17"/>
        <v>0</v>
      </c>
      <c r="AH21" s="450">
        <f t="shared" si="17"/>
        <v>0</v>
      </c>
      <c r="AI21" s="450">
        <f t="shared" si="17"/>
        <v>0</v>
      </c>
      <c r="AJ21" s="450">
        <f t="shared" si="17"/>
        <v>388070.60253699997</v>
      </c>
      <c r="AK21" s="455">
        <f t="shared" si="17"/>
        <v>556773.16</v>
      </c>
      <c r="AL21" s="450">
        <f t="shared" si="17"/>
        <v>19213.850000000002</v>
      </c>
      <c r="AM21" s="450">
        <f t="shared" si="17"/>
        <v>0</v>
      </c>
      <c r="AN21" s="450">
        <f t="shared" si="17"/>
        <v>0</v>
      </c>
      <c r="AO21" s="450">
        <f t="shared" si="17"/>
        <v>0</v>
      </c>
      <c r="AP21" s="450">
        <f t="shared" si="17"/>
        <v>685650.95199999993</v>
      </c>
      <c r="AQ21" s="450">
        <f t="shared" si="17"/>
        <v>269395.73499999999</v>
      </c>
      <c r="AR21" s="450">
        <f t="shared" si="17"/>
        <v>216656.79999999996</v>
      </c>
      <c r="AS21" s="450">
        <f t="shared" si="17"/>
        <v>0</v>
      </c>
      <c r="AT21" s="450">
        <f t="shared" si="17"/>
        <v>0</v>
      </c>
      <c r="AU21" s="450">
        <f t="shared" si="17"/>
        <v>0</v>
      </c>
      <c r="AV21" s="450">
        <f t="shared" si="17"/>
        <v>114423.306</v>
      </c>
      <c r="AW21" s="455">
        <f t="shared" si="17"/>
        <v>332176.68</v>
      </c>
      <c r="AX21" s="450">
        <f t="shared" si="17"/>
        <v>205031.49</v>
      </c>
      <c r="AY21" s="450">
        <f t="shared" si="17"/>
        <v>10650.26</v>
      </c>
      <c r="AZ21" s="450">
        <f t="shared" si="17"/>
        <v>0</v>
      </c>
      <c r="BA21" s="450">
        <f t="shared" si="17"/>
        <v>0</v>
      </c>
      <c r="BB21" s="450">
        <f t="shared" si="17"/>
        <v>0</v>
      </c>
      <c r="BC21" s="450">
        <f t="shared" si="17"/>
        <v>4686.79</v>
      </c>
      <c r="BD21" s="450">
        <f t="shared" si="17"/>
        <v>4.05</v>
      </c>
      <c r="BE21" s="450">
        <f t="shared" si="17"/>
        <v>7373.0929999999998</v>
      </c>
      <c r="BF21" s="450">
        <f t="shared" si="17"/>
        <v>3.5019999999999998</v>
      </c>
      <c r="BG21" s="450">
        <f t="shared" si="17"/>
        <v>156071.639</v>
      </c>
      <c r="BH21" s="450">
        <f t="shared" si="17"/>
        <v>475632.78</v>
      </c>
      <c r="BI21" s="455">
        <f t="shared" si="17"/>
        <v>119893.962</v>
      </c>
      <c r="BJ21" s="450">
        <f t="shared" si="17"/>
        <v>88680.103000000003</v>
      </c>
      <c r="BK21" s="450">
        <f t="shared" si="17"/>
        <v>0</v>
      </c>
      <c r="BL21" s="450">
        <f t="shared" si="17"/>
        <v>0</v>
      </c>
      <c r="BM21" s="450">
        <f t="shared" si="17"/>
        <v>297685.78500000003</v>
      </c>
      <c r="BN21" s="450">
        <f t="shared" ref="BN21:BV21" si="18">SUM(BN22:BN28)</f>
        <v>479189.67000000004</v>
      </c>
      <c r="BO21" s="450">
        <f t="shared" si="18"/>
        <v>36891.570000000007</v>
      </c>
      <c r="BP21" s="450">
        <f t="shared" si="18"/>
        <v>0</v>
      </c>
      <c r="BQ21" s="450">
        <f t="shared" si="18"/>
        <v>0</v>
      </c>
      <c r="BR21" s="450">
        <f t="shared" si="18"/>
        <v>0</v>
      </c>
      <c r="BS21" s="450">
        <f t="shared" si="18"/>
        <v>44.379999999999995</v>
      </c>
      <c r="BT21" s="450">
        <f t="shared" si="18"/>
        <v>459699.44500000001</v>
      </c>
      <c r="BU21" s="455">
        <f t="shared" si="18"/>
        <v>280494.61</v>
      </c>
      <c r="BV21" s="450">
        <f t="shared" si="18"/>
        <v>189816.095</v>
      </c>
      <c r="BW21" s="450">
        <f t="shared" ref="BW21:BY21" si="19">SUM(BW22:BW28)</f>
        <v>0</v>
      </c>
      <c r="BX21" s="450">
        <f t="shared" ref="BX21" si="20">SUM(BX22:BX28)</f>
        <v>0</v>
      </c>
      <c r="BY21" s="450">
        <f t="shared" si="19"/>
        <v>235599.30399999997</v>
      </c>
      <c r="BZ21" s="450">
        <f t="shared" ref="BZ21:CC21" si="21">SUM(BZ22:BZ28)</f>
        <v>704247.05999999994</v>
      </c>
      <c r="CA21" s="450">
        <f t="shared" ref="CA21:CB21" si="22">SUM(CA22:CA28)</f>
        <v>376010.89299999998</v>
      </c>
      <c r="CB21" s="450">
        <f t="shared" si="22"/>
        <v>136717.32500000001</v>
      </c>
      <c r="CC21" s="450">
        <f t="shared" si="21"/>
        <v>0</v>
      </c>
      <c r="CD21" s="450">
        <f t="shared" ref="CD21:CG21" si="23">SUM(CD22:CD28)</f>
        <v>0</v>
      </c>
      <c r="CE21" s="450">
        <f t="shared" ref="CE21:CF21" si="24">SUM(CE22:CE28)</f>
        <v>0</v>
      </c>
      <c r="CF21" s="450">
        <f t="shared" si="24"/>
        <v>117944.90499999998</v>
      </c>
      <c r="CG21" s="450">
        <f t="shared" si="23"/>
        <v>313467.04499999998</v>
      </c>
      <c r="CH21" s="516">
        <f t="shared" si="16"/>
        <v>0.11755104670282246</v>
      </c>
      <c r="CI21" s="308"/>
      <c r="CJ21" s="45"/>
      <c r="CK21" s="25"/>
    </row>
    <row r="22" spans="1:90">
      <c r="A22" s="293" t="s">
        <v>148</v>
      </c>
      <c r="B22" s="307">
        <v>776.09</v>
      </c>
      <c r="C22" s="134">
        <v>0</v>
      </c>
      <c r="D22" s="134">
        <v>0</v>
      </c>
      <c r="E22" s="134">
        <v>12973.425999999999</v>
      </c>
      <c r="F22" s="134">
        <v>62712.165000000001</v>
      </c>
      <c r="G22" s="134">
        <v>925.62099999999998</v>
      </c>
      <c r="H22" s="134">
        <v>0</v>
      </c>
      <c r="I22" s="134">
        <v>0</v>
      </c>
      <c r="J22" s="134">
        <v>0</v>
      </c>
      <c r="K22" s="134">
        <v>0</v>
      </c>
      <c r="L22" s="134">
        <v>32237.434999999998</v>
      </c>
      <c r="M22" s="456">
        <v>33082.300000000003</v>
      </c>
      <c r="N22" s="134">
        <v>0</v>
      </c>
      <c r="O22" s="134">
        <v>0</v>
      </c>
      <c r="P22" s="134">
        <v>0</v>
      </c>
      <c r="Q22" s="134">
        <v>0</v>
      </c>
      <c r="R22" s="134">
        <v>16706.314999999999</v>
      </c>
      <c r="S22" s="134">
        <v>41932.43</v>
      </c>
      <c r="T22" s="134">
        <v>7795.6450000000004</v>
      </c>
      <c r="U22" s="134">
        <v>0</v>
      </c>
      <c r="V22" s="134">
        <v>0</v>
      </c>
      <c r="W22" s="134">
        <v>0</v>
      </c>
      <c r="X22" s="134">
        <v>28938.174999999999</v>
      </c>
      <c r="Y22" s="456">
        <v>60719.42</v>
      </c>
      <c r="Z22" s="307">
        <v>20908.639999999996</v>
      </c>
      <c r="AA22" s="134">
        <v>0</v>
      </c>
      <c r="AB22" s="134">
        <v>0</v>
      </c>
      <c r="AC22" s="134">
        <v>6163.15</v>
      </c>
      <c r="AD22" s="134">
        <v>69651.744999999995</v>
      </c>
      <c r="AE22" s="134">
        <v>8766.5099999999984</v>
      </c>
      <c r="AF22" s="134">
        <v>0</v>
      </c>
      <c r="AG22" s="134">
        <v>0</v>
      </c>
      <c r="AH22" s="134">
        <v>0</v>
      </c>
      <c r="AI22" s="134">
        <v>0</v>
      </c>
      <c r="AJ22" s="134">
        <v>51635.98</v>
      </c>
      <c r="AK22" s="456">
        <v>54154.695000000007</v>
      </c>
      <c r="AL22" s="134">
        <v>471.75</v>
      </c>
      <c r="AM22" s="134">
        <v>0</v>
      </c>
      <c r="AN22" s="134">
        <v>0</v>
      </c>
      <c r="AO22" s="134">
        <v>0</v>
      </c>
      <c r="AP22" s="134">
        <v>88745.815000000017</v>
      </c>
      <c r="AQ22" s="134">
        <v>55001.13</v>
      </c>
      <c r="AR22" s="134">
        <v>21266.259999999995</v>
      </c>
      <c r="AS22" s="134">
        <v>0</v>
      </c>
      <c r="AT22" s="134">
        <v>0</v>
      </c>
      <c r="AU22" s="134">
        <v>0</v>
      </c>
      <c r="AV22" s="134">
        <v>9037.4699999999993</v>
      </c>
      <c r="AW22" s="456">
        <v>62115.47</v>
      </c>
      <c r="AX22" s="134">
        <v>11060.175000000001</v>
      </c>
      <c r="AY22" s="134">
        <v>0</v>
      </c>
      <c r="AZ22" s="134">
        <v>0</v>
      </c>
      <c r="BA22" s="134">
        <v>0</v>
      </c>
      <c r="BB22" s="134">
        <v>0</v>
      </c>
      <c r="BC22" s="134">
        <v>134.44</v>
      </c>
      <c r="BD22" s="134">
        <v>0</v>
      </c>
      <c r="BE22" s="134">
        <v>370.755</v>
      </c>
      <c r="BF22" s="134">
        <v>0</v>
      </c>
      <c r="BG22" s="134">
        <v>24664.435000000001</v>
      </c>
      <c r="BH22" s="134">
        <v>75356.53</v>
      </c>
      <c r="BI22" s="456">
        <v>2393.3249999999998</v>
      </c>
      <c r="BJ22" s="134">
        <v>2157.125</v>
      </c>
      <c r="BK22" s="134">
        <v>0</v>
      </c>
      <c r="BL22" s="134">
        <v>0</v>
      </c>
      <c r="BM22" s="134">
        <v>36312.380000000005</v>
      </c>
      <c r="BN22" s="134">
        <v>86300.714999999997</v>
      </c>
      <c r="BO22" s="134">
        <v>2929.2</v>
      </c>
      <c r="BP22" s="134">
        <v>0</v>
      </c>
      <c r="BQ22" s="134">
        <v>0</v>
      </c>
      <c r="BR22" s="134">
        <v>0</v>
      </c>
      <c r="BS22" s="134">
        <v>0</v>
      </c>
      <c r="BT22" s="134">
        <v>66918.559999999998</v>
      </c>
      <c r="BU22" s="456">
        <v>49057.91</v>
      </c>
      <c r="BV22" s="134">
        <v>36214.589999999997</v>
      </c>
      <c r="BW22" s="134">
        <v>0</v>
      </c>
      <c r="BX22" s="134">
        <v>0</v>
      </c>
      <c r="BY22" s="134">
        <v>44189.014999999999</v>
      </c>
      <c r="BZ22" s="134">
        <v>124813.54000000001</v>
      </c>
      <c r="CA22" s="134">
        <v>21183.16</v>
      </c>
      <c r="CB22" s="134">
        <v>492.12</v>
      </c>
      <c r="CC22" s="134">
        <v>0</v>
      </c>
      <c r="CD22" s="134">
        <v>0</v>
      </c>
      <c r="CE22" s="134">
        <v>0</v>
      </c>
      <c r="CF22" s="134">
        <v>21229.174999999999</v>
      </c>
      <c r="CG22" s="134">
        <v>40928.445000000007</v>
      </c>
      <c r="CH22" s="513">
        <f t="shared" si="16"/>
        <v>-0.16571160491753512</v>
      </c>
      <c r="CI22" s="308"/>
      <c r="CJ22" s="45"/>
      <c r="CK22" s="25"/>
    </row>
    <row r="23" spans="1:90">
      <c r="A23" s="293" t="s">
        <v>149</v>
      </c>
      <c r="B23" s="307">
        <v>1013.27</v>
      </c>
      <c r="C23" s="134">
        <v>0</v>
      </c>
      <c r="D23" s="134">
        <v>0</v>
      </c>
      <c r="E23" s="134">
        <v>9075.08</v>
      </c>
      <c r="F23" s="134">
        <v>50646.604999999996</v>
      </c>
      <c r="G23" s="134">
        <v>0</v>
      </c>
      <c r="H23" s="134">
        <v>217.84</v>
      </c>
      <c r="I23" s="134">
        <v>0</v>
      </c>
      <c r="J23" s="134">
        <v>0</v>
      </c>
      <c r="K23" s="134">
        <v>0</v>
      </c>
      <c r="L23" s="134">
        <v>26331.215000000004</v>
      </c>
      <c r="M23" s="456">
        <v>27473.440000000002</v>
      </c>
      <c r="N23" s="134">
        <v>0</v>
      </c>
      <c r="O23" s="134">
        <v>0</v>
      </c>
      <c r="P23" s="134">
        <v>0</v>
      </c>
      <c r="Q23" s="134">
        <v>0</v>
      </c>
      <c r="R23" s="134">
        <v>15285.455</v>
      </c>
      <c r="S23" s="134">
        <v>83491.285000000003</v>
      </c>
      <c r="T23" s="134">
        <v>27151.3</v>
      </c>
      <c r="U23" s="134">
        <v>0</v>
      </c>
      <c r="V23" s="134">
        <v>0</v>
      </c>
      <c r="W23" s="134">
        <v>0</v>
      </c>
      <c r="X23" s="134">
        <v>31175.98</v>
      </c>
      <c r="Y23" s="456">
        <v>38063.584999999999</v>
      </c>
      <c r="Z23" s="307">
        <v>16481.895</v>
      </c>
      <c r="AA23" s="134">
        <v>0</v>
      </c>
      <c r="AB23" s="134">
        <v>0</v>
      </c>
      <c r="AC23" s="134">
        <v>4074.4949999999999</v>
      </c>
      <c r="AD23" s="134">
        <v>57627.595000000001</v>
      </c>
      <c r="AE23" s="134">
        <v>12440.079999999998</v>
      </c>
      <c r="AF23" s="134">
        <v>1941.7349999999999</v>
      </c>
      <c r="AG23" s="134">
        <v>0</v>
      </c>
      <c r="AH23" s="134">
        <v>0</v>
      </c>
      <c r="AI23" s="134">
        <v>0</v>
      </c>
      <c r="AJ23" s="134">
        <v>53738.049999999996</v>
      </c>
      <c r="AK23" s="456">
        <v>55965.414999999994</v>
      </c>
      <c r="AL23" s="134">
        <v>4745.6549999999997</v>
      </c>
      <c r="AM23" s="134">
        <v>0</v>
      </c>
      <c r="AN23" s="134">
        <v>0</v>
      </c>
      <c r="AO23" s="134">
        <v>0</v>
      </c>
      <c r="AP23" s="134">
        <v>70518.489999999991</v>
      </c>
      <c r="AQ23" s="134">
        <v>44012.224999999999</v>
      </c>
      <c r="AR23" s="134">
        <v>25172.724999999999</v>
      </c>
      <c r="AS23" s="134">
        <v>0</v>
      </c>
      <c r="AT23" s="134">
        <v>0</v>
      </c>
      <c r="AU23" s="134">
        <v>0</v>
      </c>
      <c r="AV23" s="134">
        <v>9855.2450000000008</v>
      </c>
      <c r="AW23" s="456">
        <v>33640.815000000002</v>
      </c>
      <c r="AX23" s="134">
        <v>7694.51</v>
      </c>
      <c r="AY23" s="134">
        <v>0</v>
      </c>
      <c r="AZ23" s="134">
        <v>0</v>
      </c>
      <c r="BA23" s="134">
        <v>0</v>
      </c>
      <c r="BB23" s="134">
        <v>0</v>
      </c>
      <c r="BC23" s="134">
        <v>0</v>
      </c>
      <c r="BD23" s="134">
        <v>0</v>
      </c>
      <c r="BE23" s="134">
        <v>2288.1499999999996</v>
      </c>
      <c r="BF23" s="134">
        <v>0</v>
      </c>
      <c r="BG23" s="134">
        <v>24788.84</v>
      </c>
      <c r="BH23" s="134">
        <v>66034.790000000008</v>
      </c>
      <c r="BI23" s="456">
        <v>4294.3469999999998</v>
      </c>
      <c r="BJ23" s="134">
        <v>930.96799999999996</v>
      </c>
      <c r="BK23" s="134">
        <v>0</v>
      </c>
      <c r="BL23" s="134">
        <v>0</v>
      </c>
      <c r="BM23" s="134">
        <v>32425.620000000003</v>
      </c>
      <c r="BN23" s="134">
        <v>58967.29</v>
      </c>
      <c r="BO23" s="134">
        <v>0</v>
      </c>
      <c r="BP23" s="134">
        <v>0</v>
      </c>
      <c r="BQ23" s="134">
        <v>0</v>
      </c>
      <c r="BR23" s="134">
        <v>0</v>
      </c>
      <c r="BS23" s="134">
        <v>0</v>
      </c>
      <c r="BT23" s="134">
        <v>47131.035000000003</v>
      </c>
      <c r="BU23" s="456">
        <v>11675.445</v>
      </c>
      <c r="BV23" s="134">
        <v>7022.3950000000004</v>
      </c>
      <c r="BW23" s="134">
        <v>0</v>
      </c>
      <c r="BX23" s="134">
        <v>0</v>
      </c>
      <c r="BY23" s="134">
        <v>28258.33</v>
      </c>
      <c r="BZ23" s="134">
        <v>85692.35500000001</v>
      </c>
      <c r="CA23" s="134">
        <v>24848.739999999998</v>
      </c>
      <c r="CB23" s="134">
        <v>4920.1500000000005</v>
      </c>
      <c r="CC23" s="134">
        <v>0</v>
      </c>
      <c r="CD23" s="134">
        <v>0</v>
      </c>
      <c r="CE23" s="134">
        <v>0</v>
      </c>
      <c r="CF23" s="134">
        <v>17276.204999999998</v>
      </c>
      <c r="CG23" s="134">
        <v>35398.270000000004</v>
      </c>
      <c r="CH23" s="513">
        <f t="shared" si="16"/>
        <v>2.0318561733621294</v>
      </c>
      <c r="CI23" s="308"/>
      <c r="CJ23" s="45"/>
      <c r="CK23" s="25"/>
    </row>
    <row r="24" spans="1:90">
      <c r="A24" s="293" t="s">
        <v>150</v>
      </c>
      <c r="B24" s="307">
        <v>1000.875</v>
      </c>
      <c r="C24" s="134">
        <v>0</v>
      </c>
      <c r="D24" s="134">
        <v>0</v>
      </c>
      <c r="E24" s="134">
        <v>3372.3649999999998</v>
      </c>
      <c r="F24" s="134">
        <v>28629.68</v>
      </c>
      <c r="G24" s="134">
        <v>850.08</v>
      </c>
      <c r="H24" s="134">
        <v>0</v>
      </c>
      <c r="I24" s="134">
        <v>0</v>
      </c>
      <c r="J24" s="134">
        <v>0</v>
      </c>
      <c r="K24" s="134">
        <v>0</v>
      </c>
      <c r="L24" s="134">
        <v>13086</v>
      </c>
      <c r="M24" s="456">
        <v>16072.72</v>
      </c>
      <c r="N24" s="134">
        <v>0</v>
      </c>
      <c r="O24" s="134">
        <v>0</v>
      </c>
      <c r="P24" s="134">
        <v>0</v>
      </c>
      <c r="Q24" s="134">
        <v>0</v>
      </c>
      <c r="R24" s="134">
        <v>18927.185000000001</v>
      </c>
      <c r="S24" s="134">
        <v>47047.351000000002</v>
      </c>
      <c r="T24" s="134">
        <v>20886.144</v>
      </c>
      <c r="U24" s="134">
        <v>0</v>
      </c>
      <c r="V24" s="134">
        <v>0</v>
      </c>
      <c r="W24" s="134">
        <v>0</v>
      </c>
      <c r="X24" s="134">
        <v>18601.755000000001</v>
      </c>
      <c r="Y24" s="456">
        <v>31201.71</v>
      </c>
      <c r="Z24" s="307">
        <v>18066.665000000001</v>
      </c>
      <c r="AA24" s="134">
        <v>0</v>
      </c>
      <c r="AB24" s="134">
        <v>0</v>
      </c>
      <c r="AC24" s="134">
        <v>2236.02</v>
      </c>
      <c r="AD24" s="134">
        <v>45555.9</v>
      </c>
      <c r="AE24" s="134">
        <v>14385.865</v>
      </c>
      <c r="AF24" s="134">
        <v>2746.0450000000001</v>
      </c>
      <c r="AG24" s="134">
        <v>0</v>
      </c>
      <c r="AH24" s="134">
        <v>0</v>
      </c>
      <c r="AI24" s="134">
        <v>0</v>
      </c>
      <c r="AJ24" s="134">
        <v>27372.452537000001</v>
      </c>
      <c r="AK24" s="456">
        <v>28009.635000000002</v>
      </c>
      <c r="AL24" s="134">
        <v>5114.9900000000007</v>
      </c>
      <c r="AM24" s="134">
        <v>0</v>
      </c>
      <c r="AN24" s="134">
        <v>0</v>
      </c>
      <c r="AO24" s="134">
        <v>0</v>
      </c>
      <c r="AP24" s="134">
        <v>29326.134999999987</v>
      </c>
      <c r="AQ24" s="134">
        <v>26066.095000000001</v>
      </c>
      <c r="AR24" s="134">
        <v>20979.22</v>
      </c>
      <c r="AS24" s="134">
        <v>0</v>
      </c>
      <c r="AT24" s="134">
        <v>0</v>
      </c>
      <c r="AU24" s="134">
        <v>0</v>
      </c>
      <c r="AV24" s="134">
        <v>5499.71</v>
      </c>
      <c r="AW24" s="456">
        <v>41247.845000000001</v>
      </c>
      <c r="AX24" s="134">
        <v>13995.785</v>
      </c>
      <c r="AY24" s="134">
        <v>2782.29</v>
      </c>
      <c r="AZ24" s="134">
        <v>0</v>
      </c>
      <c r="BA24" s="134">
        <v>0</v>
      </c>
      <c r="BB24" s="134">
        <v>0</v>
      </c>
      <c r="BC24" s="134">
        <v>0</v>
      </c>
      <c r="BD24" s="134">
        <v>0</v>
      </c>
      <c r="BE24" s="134">
        <v>3900.2000000000007</v>
      </c>
      <c r="BF24" s="134">
        <v>0</v>
      </c>
      <c r="BG24" s="134">
        <v>12592.14</v>
      </c>
      <c r="BH24" s="134">
        <v>31965.270000000008</v>
      </c>
      <c r="BI24" s="456">
        <v>6608.7150000000001</v>
      </c>
      <c r="BJ24" s="134">
        <v>8063.8350000000009</v>
      </c>
      <c r="BK24" s="134">
        <v>0</v>
      </c>
      <c r="BL24" s="134">
        <v>0</v>
      </c>
      <c r="BM24" s="134">
        <v>25356.240000000013</v>
      </c>
      <c r="BN24" s="134">
        <v>49203.250000000022</v>
      </c>
      <c r="BO24" s="134">
        <v>2027.16</v>
      </c>
      <c r="BP24" s="134">
        <v>0</v>
      </c>
      <c r="BQ24" s="134">
        <v>0</v>
      </c>
      <c r="BR24" s="134">
        <v>0</v>
      </c>
      <c r="BS24" s="134">
        <v>0</v>
      </c>
      <c r="BT24" s="134">
        <v>41705.959999999992</v>
      </c>
      <c r="BU24" s="456">
        <v>31142.714999999989</v>
      </c>
      <c r="BV24" s="134">
        <v>24884.079999999998</v>
      </c>
      <c r="BW24" s="134">
        <v>0</v>
      </c>
      <c r="BX24" s="134">
        <v>0</v>
      </c>
      <c r="BY24" s="134">
        <v>15538.450000000003</v>
      </c>
      <c r="BZ24" s="134">
        <v>41332.394999999997</v>
      </c>
      <c r="CA24" s="134">
        <v>22455.069999999989</v>
      </c>
      <c r="CB24" s="134">
        <v>12914.795000000002</v>
      </c>
      <c r="CC24" s="134">
        <v>0</v>
      </c>
      <c r="CD24" s="134">
        <v>0</v>
      </c>
      <c r="CE24" s="134">
        <v>0</v>
      </c>
      <c r="CF24" s="134">
        <v>13180.210000000001</v>
      </c>
      <c r="CG24" s="134">
        <v>18825.68</v>
      </c>
      <c r="CH24" s="513">
        <f t="shared" si="16"/>
        <v>-0.39550292901566209</v>
      </c>
      <c r="CI24" s="308"/>
      <c r="CJ24" s="45"/>
      <c r="CK24" s="25"/>
    </row>
    <row r="25" spans="1:90">
      <c r="A25" s="293" t="s">
        <v>114</v>
      </c>
      <c r="B25" s="307">
        <v>2680.8450000000003</v>
      </c>
      <c r="C25" s="134">
        <v>0</v>
      </c>
      <c r="D25" s="134">
        <v>0</v>
      </c>
      <c r="E25" s="134">
        <v>9303.5400000000009</v>
      </c>
      <c r="F25" s="134">
        <v>70210.645000000004</v>
      </c>
      <c r="G25" s="134">
        <v>10505.514999999999</v>
      </c>
      <c r="H25" s="134">
        <v>0</v>
      </c>
      <c r="I25" s="134">
        <v>0</v>
      </c>
      <c r="J25" s="134">
        <v>0</v>
      </c>
      <c r="K25" s="134">
        <v>0</v>
      </c>
      <c r="L25" s="134">
        <v>14908.864999999998</v>
      </c>
      <c r="M25" s="456">
        <v>33342.355000000003</v>
      </c>
      <c r="N25" s="134">
        <v>0</v>
      </c>
      <c r="O25" s="134">
        <v>0</v>
      </c>
      <c r="P25" s="134">
        <v>0</v>
      </c>
      <c r="Q25" s="134">
        <v>0</v>
      </c>
      <c r="R25" s="134">
        <v>8815.9449999999997</v>
      </c>
      <c r="S25" s="134">
        <v>76857.53</v>
      </c>
      <c r="T25" s="134">
        <v>27010.46</v>
      </c>
      <c r="U25" s="134">
        <v>0</v>
      </c>
      <c r="V25" s="134">
        <v>0</v>
      </c>
      <c r="W25" s="134">
        <v>0</v>
      </c>
      <c r="X25" s="134">
        <v>30020.800000000003</v>
      </c>
      <c r="Y25" s="456">
        <v>28716.100000000002</v>
      </c>
      <c r="Z25" s="307">
        <v>13984.879999999997</v>
      </c>
      <c r="AA25" s="134">
        <v>0</v>
      </c>
      <c r="AB25" s="134">
        <v>0</v>
      </c>
      <c r="AC25" s="134">
        <v>6361.4400000000005</v>
      </c>
      <c r="AD25" s="134">
        <v>57994.81</v>
      </c>
      <c r="AE25" s="134">
        <v>12471.119999999999</v>
      </c>
      <c r="AF25" s="134">
        <v>0</v>
      </c>
      <c r="AG25" s="134">
        <v>0</v>
      </c>
      <c r="AH25" s="134">
        <v>0</v>
      </c>
      <c r="AI25" s="134">
        <v>0</v>
      </c>
      <c r="AJ25" s="134">
        <v>66157.5</v>
      </c>
      <c r="AK25" s="456">
        <v>79656.60500000001</v>
      </c>
      <c r="AL25" s="134">
        <v>2860.4849999999997</v>
      </c>
      <c r="AM25" s="134">
        <v>0</v>
      </c>
      <c r="AN25" s="134">
        <v>0</v>
      </c>
      <c r="AO25" s="134">
        <v>0</v>
      </c>
      <c r="AP25" s="134">
        <v>102669.81700000001</v>
      </c>
      <c r="AQ25" s="134">
        <v>48165.635000000002</v>
      </c>
      <c r="AR25" s="134">
        <v>44734.875</v>
      </c>
      <c r="AS25" s="134">
        <v>0</v>
      </c>
      <c r="AT25" s="134">
        <v>0</v>
      </c>
      <c r="AU25" s="134">
        <v>0</v>
      </c>
      <c r="AV25" s="134">
        <v>19884.416000000001</v>
      </c>
      <c r="AW25" s="456">
        <v>51434.509999999995</v>
      </c>
      <c r="AX25" s="134">
        <v>24153.97</v>
      </c>
      <c r="AY25" s="134">
        <v>2311.3849999999998</v>
      </c>
      <c r="AZ25" s="134">
        <v>0</v>
      </c>
      <c r="BA25" s="134">
        <v>0</v>
      </c>
      <c r="BB25" s="134">
        <v>0</v>
      </c>
      <c r="BC25" s="134">
        <v>416.99</v>
      </c>
      <c r="BD25" s="134">
        <v>0</v>
      </c>
      <c r="BE25" s="134">
        <v>0</v>
      </c>
      <c r="BF25" s="134">
        <v>0</v>
      </c>
      <c r="BG25" s="134">
        <v>40891.395000000004</v>
      </c>
      <c r="BH25" s="134">
        <v>107670.97500000001</v>
      </c>
      <c r="BI25" s="456">
        <v>15804.74</v>
      </c>
      <c r="BJ25" s="134">
        <v>24432.145</v>
      </c>
      <c r="BK25" s="134">
        <v>0</v>
      </c>
      <c r="BL25" s="134">
        <v>0</v>
      </c>
      <c r="BM25" s="134">
        <v>56157.909999999996</v>
      </c>
      <c r="BN25" s="134">
        <v>55155.63</v>
      </c>
      <c r="BO25" s="134">
        <v>734.04</v>
      </c>
      <c r="BP25" s="134">
        <v>0</v>
      </c>
      <c r="BQ25" s="134">
        <v>0</v>
      </c>
      <c r="BR25" s="134">
        <v>0</v>
      </c>
      <c r="BS25" s="134">
        <v>0</v>
      </c>
      <c r="BT25" s="134">
        <v>53320.814999999995</v>
      </c>
      <c r="BU25" s="456">
        <v>32254.91</v>
      </c>
      <c r="BV25" s="134">
        <v>25505.11</v>
      </c>
      <c r="BW25" s="134">
        <v>0</v>
      </c>
      <c r="BX25" s="134">
        <v>0</v>
      </c>
      <c r="BY25" s="134">
        <v>31361.659999999996</v>
      </c>
      <c r="BZ25" s="134">
        <v>60947.824999999997</v>
      </c>
      <c r="CA25" s="134">
        <v>34231.383000000002</v>
      </c>
      <c r="CB25" s="134">
        <v>8927.15</v>
      </c>
      <c r="CC25" s="134">
        <v>0</v>
      </c>
      <c r="CD25" s="134">
        <v>0</v>
      </c>
      <c r="CE25" s="134">
        <v>0</v>
      </c>
      <c r="CF25" s="134">
        <v>7079.9449999999997</v>
      </c>
      <c r="CG25" s="134">
        <v>35553.285000000003</v>
      </c>
      <c r="CH25" s="513">
        <f t="shared" si="16"/>
        <v>0.10225962496872576</v>
      </c>
      <c r="CI25" s="308"/>
      <c r="CJ25" s="45"/>
      <c r="CK25" s="25"/>
    </row>
    <row r="26" spans="1:90">
      <c r="A26" s="293" t="s">
        <v>115</v>
      </c>
      <c r="B26" s="307">
        <v>19452.514999999999</v>
      </c>
      <c r="C26" s="134">
        <v>0</v>
      </c>
      <c r="D26" s="134">
        <v>0</v>
      </c>
      <c r="E26" s="134">
        <v>9527.27</v>
      </c>
      <c r="F26" s="134">
        <v>124646.2</v>
      </c>
      <c r="G26" s="134">
        <v>34938.154999999999</v>
      </c>
      <c r="H26" s="134">
        <v>376.66</v>
      </c>
      <c r="I26" s="134">
        <v>39.671999999999997</v>
      </c>
      <c r="J26" s="134">
        <v>0</v>
      </c>
      <c r="K26" s="134">
        <v>199.03399999999999</v>
      </c>
      <c r="L26" s="134">
        <v>24687.527000000002</v>
      </c>
      <c r="M26" s="456">
        <v>24413.215</v>
      </c>
      <c r="N26" s="134">
        <v>0</v>
      </c>
      <c r="O26" s="134">
        <v>0</v>
      </c>
      <c r="P26" s="134">
        <v>0</v>
      </c>
      <c r="Q26" s="134">
        <v>0</v>
      </c>
      <c r="R26" s="134">
        <v>72198.705000000002</v>
      </c>
      <c r="S26" s="134">
        <v>189643.38499999998</v>
      </c>
      <c r="T26" s="134">
        <v>37403.004999999997</v>
      </c>
      <c r="U26" s="134">
        <v>0</v>
      </c>
      <c r="V26" s="134">
        <v>0</v>
      </c>
      <c r="W26" s="134">
        <v>0</v>
      </c>
      <c r="X26" s="134">
        <v>53742.325000000004</v>
      </c>
      <c r="Y26" s="456">
        <v>63993.406000000003</v>
      </c>
      <c r="Z26" s="307">
        <v>35398.394999999997</v>
      </c>
      <c r="AA26" s="134">
        <v>0</v>
      </c>
      <c r="AB26" s="134">
        <v>0</v>
      </c>
      <c r="AC26" s="134">
        <v>46785.56</v>
      </c>
      <c r="AD26" s="134">
        <v>140889.28649999999</v>
      </c>
      <c r="AE26" s="134">
        <v>75648.4185</v>
      </c>
      <c r="AF26" s="134">
        <v>7331.5749999999989</v>
      </c>
      <c r="AG26" s="134">
        <v>0</v>
      </c>
      <c r="AH26" s="134">
        <v>0</v>
      </c>
      <c r="AI26" s="134">
        <v>0</v>
      </c>
      <c r="AJ26" s="134">
        <v>107338.39000000001</v>
      </c>
      <c r="AK26" s="456">
        <v>154518.38</v>
      </c>
      <c r="AL26" s="134">
        <v>5674.6850000000004</v>
      </c>
      <c r="AM26" s="134">
        <v>0</v>
      </c>
      <c r="AN26" s="134">
        <v>0</v>
      </c>
      <c r="AO26" s="134">
        <v>0</v>
      </c>
      <c r="AP26" s="134">
        <v>140030.26999999999</v>
      </c>
      <c r="AQ26" s="134">
        <v>60260.544999999998</v>
      </c>
      <c r="AR26" s="134">
        <v>83177.64</v>
      </c>
      <c r="AS26" s="134">
        <v>0</v>
      </c>
      <c r="AT26" s="134">
        <v>0</v>
      </c>
      <c r="AU26" s="134">
        <v>0</v>
      </c>
      <c r="AV26" s="134">
        <v>48191.085000000006</v>
      </c>
      <c r="AW26" s="456">
        <v>100700.80500000001</v>
      </c>
      <c r="AX26" s="134">
        <v>70280.680000000008</v>
      </c>
      <c r="AY26" s="134">
        <v>3979.04</v>
      </c>
      <c r="AZ26" s="134">
        <v>0</v>
      </c>
      <c r="BA26" s="134">
        <v>0</v>
      </c>
      <c r="BB26" s="134">
        <v>0</v>
      </c>
      <c r="BC26" s="134">
        <v>4091.5099999999993</v>
      </c>
      <c r="BD26" s="134">
        <v>0</v>
      </c>
      <c r="BE26" s="134">
        <v>653.36</v>
      </c>
      <c r="BF26" s="134">
        <v>0</v>
      </c>
      <c r="BG26" s="134">
        <v>48857.254999999997</v>
      </c>
      <c r="BH26" s="134">
        <v>158755.05499999999</v>
      </c>
      <c r="BI26" s="456">
        <v>47264.7</v>
      </c>
      <c r="BJ26" s="134">
        <v>40052.869999999995</v>
      </c>
      <c r="BK26" s="134">
        <v>0</v>
      </c>
      <c r="BL26" s="134">
        <v>0</v>
      </c>
      <c r="BM26" s="134">
        <v>102081.47500000001</v>
      </c>
      <c r="BN26" s="134">
        <v>126865.905</v>
      </c>
      <c r="BO26" s="134">
        <v>20235.135000000002</v>
      </c>
      <c r="BP26" s="134">
        <v>0</v>
      </c>
      <c r="BQ26" s="134">
        <v>0</v>
      </c>
      <c r="BR26" s="134">
        <v>0</v>
      </c>
      <c r="BS26" s="134">
        <v>44.379999999999995</v>
      </c>
      <c r="BT26" s="134">
        <v>123910.86500000001</v>
      </c>
      <c r="BU26" s="456">
        <v>100387.93000000001</v>
      </c>
      <c r="BV26" s="134">
        <v>35931.125</v>
      </c>
      <c r="BW26" s="134">
        <v>0</v>
      </c>
      <c r="BX26" s="134">
        <v>0</v>
      </c>
      <c r="BY26" s="134">
        <v>72830.714999999997</v>
      </c>
      <c r="BZ26" s="134">
        <v>178662.59</v>
      </c>
      <c r="CA26" s="134">
        <v>108828.535</v>
      </c>
      <c r="CB26" s="134">
        <v>47781.08</v>
      </c>
      <c r="CC26" s="134">
        <v>0</v>
      </c>
      <c r="CD26" s="134">
        <v>0</v>
      </c>
      <c r="CE26" s="134">
        <v>0</v>
      </c>
      <c r="CF26" s="134">
        <v>17595.184999999998</v>
      </c>
      <c r="CG26" s="134">
        <v>102758.02500000001</v>
      </c>
      <c r="CH26" s="513">
        <f t="shared" si="16"/>
        <v>2.3609362201212791E-2</v>
      </c>
      <c r="CI26" s="308"/>
      <c r="CJ26" s="45"/>
      <c r="CK26" s="25"/>
      <c r="CL26" s="312"/>
    </row>
    <row r="27" spans="1:90">
      <c r="A27" s="293" t="s">
        <v>132</v>
      </c>
      <c r="B27" s="307">
        <v>1740.2750000000001</v>
      </c>
      <c r="C27" s="134">
        <v>0</v>
      </c>
      <c r="D27" s="134">
        <v>0</v>
      </c>
      <c r="E27" s="134">
        <v>4302.4849999999997</v>
      </c>
      <c r="F27" s="134">
        <v>55461.375</v>
      </c>
      <c r="G27" s="134">
        <v>53059.530000000006</v>
      </c>
      <c r="H27" s="134">
        <v>0</v>
      </c>
      <c r="I27" s="134">
        <v>0</v>
      </c>
      <c r="J27" s="134">
        <v>0</v>
      </c>
      <c r="K27" s="134">
        <v>0</v>
      </c>
      <c r="L27" s="134">
        <v>7582.3350000000009</v>
      </c>
      <c r="M27" s="456">
        <v>1468.2750000000001</v>
      </c>
      <c r="N27" s="134">
        <v>0</v>
      </c>
      <c r="O27" s="134">
        <v>0</v>
      </c>
      <c r="P27" s="134">
        <v>0</v>
      </c>
      <c r="Q27" s="134">
        <v>0</v>
      </c>
      <c r="R27" s="134">
        <v>35425.89</v>
      </c>
      <c r="S27" s="134">
        <v>48262.334999999999</v>
      </c>
      <c r="T27" s="134">
        <v>4415.8249999999998</v>
      </c>
      <c r="U27" s="134">
        <v>0</v>
      </c>
      <c r="V27" s="134">
        <v>0</v>
      </c>
      <c r="W27" s="134">
        <v>0</v>
      </c>
      <c r="X27" s="134">
        <v>59254.345000000001</v>
      </c>
      <c r="Y27" s="456">
        <v>16921.174999999999</v>
      </c>
      <c r="Z27" s="307">
        <v>10277.515000000001</v>
      </c>
      <c r="AA27" s="134">
        <v>0</v>
      </c>
      <c r="AB27" s="134">
        <v>0</v>
      </c>
      <c r="AC27" s="134">
        <v>13386.185000000001</v>
      </c>
      <c r="AD27" s="134">
        <v>79285.044999999998</v>
      </c>
      <c r="AE27" s="134">
        <v>25273.314999999999</v>
      </c>
      <c r="AF27" s="134">
        <v>0</v>
      </c>
      <c r="AG27" s="134">
        <v>0</v>
      </c>
      <c r="AH27" s="134">
        <v>0</v>
      </c>
      <c r="AI27" s="134">
        <v>0</v>
      </c>
      <c r="AJ27" s="134">
        <v>39526.04</v>
      </c>
      <c r="AK27" s="456">
        <v>76000.14499999999</v>
      </c>
      <c r="AL27" s="134">
        <v>346.28500000000003</v>
      </c>
      <c r="AM27" s="134">
        <v>0</v>
      </c>
      <c r="AN27" s="134">
        <v>0</v>
      </c>
      <c r="AO27" s="134">
        <v>0</v>
      </c>
      <c r="AP27" s="134">
        <v>91521.09</v>
      </c>
      <c r="AQ27" s="134">
        <v>15573.660000000002</v>
      </c>
      <c r="AR27" s="134">
        <v>14377.235000000001</v>
      </c>
      <c r="AS27" s="134">
        <v>0</v>
      </c>
      <c r="AT27" s="134">
        <v>0</v>
      </c>
      <c r="AU27" s="134">
        <v>0</v>
      </c>
      <c r="AV27" s="134">
        <v>14306.275</v>
      </c>
      <c r="AW27" s="456">
        <v>33349.305</v>
      </c>
      <c r="AX27" s="134">
        <v>43571.104999999996</v>
      </c>
      <c r="AY27" s="134">
        <v>1057.2650000000001</v>
      </c>
      <c r="AZ27" s="134">
        <v>0</v>
      </c>
      <c r="BA27" s="134">
        <v>0</v>
      </c>
      <c r="BB27" s="134">
        <v>0</v>
      </c>
      <c r="BC27" s="134">
        <v>43.85</v>
      </c>
      <c r="BD27" s="134">
        <v>0</v>
      </c>
      <c r="BE27" s="134">
        <v>57.335000000000001</v>
      </c>
      <c r="BF27" s="134">
        <v>0</v>
      </c>
      <c r="BG27" s="134">
        <v>4271.0599999999995</v>
      </c>
      <c r="BH27" s="134">
        <v>26102.170000000006</v>
      </c>
      <c r="BI27" s="456">
        <v>28206.565000000002</v>
      </c>
      <c r="BJ27" s="134">
        <v>8247.82</v>
      </c>
      <c r="BK27" s="134">
        <v>0</v>
      </c>
      <c r="BL27" s="134">
        <v>0</v>
      </c>
      <c r="BM27" s="134">
        <v>28569.894999999997</v>
      </c>
      <c r="BN27" s="134">
        <v>64851.534999999996</v>
      </c>
      <c r="BO27" s="134">
        <v>10966.035</v>
      </c>
      <c r="BP27" s="134">
        <v>0</v>
      </c>
      <c r="BQ27" s="134">
        <v>0</v>
      </c>
      <c r="BR27" s="134">
        <v>0</v>
      </c>
      <c r="BS27" s="134">
        <v>0</v>
      </c>
      <c r="BT27" s="134">
        <v>80531.634999999995</v>
      </c>
      <c r="BU27" s="456">
        <v>37742.31</v>
      </c>
      <c r="BV27" s="134">
        <v>39477.210000000006</v>
      </c>
      <c r="BW27" s="134">
        <v>0</v>
      </c>
      <c r="BX27" s="134">
        <v>0</v>
      </c>
      <c r="BY27" s="134">
        <v>21042.228999999999</v>
      </c>
      <c r="BZ27" s="134">
        <v>125075.44500000001</v>
      </c>
      <c r="CA27" s="134">
        <v>95469.07</v>
      </c>
      <c r="CB27" s="134">
        <v>38271.434999999998</v>
      </c>
      <c r="CC27" s="134">
        <v>0</v>
      </c>
      <c r="CD27" s="134">
        <v>0</v>
      </c>
      <c r="CE27" s="134">
        <v>0</v>
      </c>
      <c r="CF27" s="134">
        <v>26875.859999999993</v>
      </c>
      <c r="CG27" s="134">
        <v>52705.654999999999</v>
      </c>
      <c r="CH27" s="513">
        <f t="shared" si="16"/>
        <v>0.39646076247055362</v>
      </c>
      <c r="CI27" s="308"/>
      <c r="CJ27" s="45"/>
      <c r="CK27" s="25"/>
    </row>
    <row r="28" spans="1:90">
      <c r="A28" s="293" t="s">
        <v>116</v>
      </c>
      <c r="B28" s="307">
        <v>10907.785000000002</v>
      </c>
      <c r="C28" s="134">
        <v>0</v>
      </c>
      <c r="D28" s="134">
        <v>0</v>
      </c>
      <c r="E28" s="134">
        <v>14124.385</v>
      </c>
      <c r="F28" s="134">
        <v>98705.486000000004</v>
      </c>
      <c r="G28" s="134">
        <v>128342.23000000001</v>
      </c>
      <c r="H28" s="134">
        <v>0</v>
      </c>
      <c r="I28" s="134">
        <v>0</v>
      </c>
      <c r="J28" s="134">
        <v>0</v>
      </c>
      <c r="K28" s="134">
        <v>0</v>
      </c>
      <c r="L28" s="134">
        <v>8050.5249999999996</v>
      </c>
      <c r="M28" s="456">
        <v>1797.654</v>
      </c>
      <c r="N28" s="134">
        <v>0</v>
      </c>
      <c r="O28" s="134">
        <v>0</v>
      </c>
      <c r="P28" s="134">
        <v>0</v>
      </c>
      <c r="Q28" s="134">
        <v>6.7140000000000004</v>
      </c>
      <c r="R28" s="134">
        <v>3966.0585000000001</v>
      </c>
      <c r="S28" s="134">
        <v>25491.454999999998</v>
      </c>
      <c r="T28" s="134">
        <v>85.926500000000004</v>
      </c>
      <c r="U28" s="134">
        <v>0</v>
      </c>
      <c r="V28" s="134">
        <v>41.2605</v>
      </c>
      <c r="W28" s="134">
        <v>0</v>
      </c>
      <c r="X28" s="134">
        <v>63883.534999999996</v>
      </c>
      <c r="Y28" s="456">
        <v>11876.355</v>
      </c>
      <c r="Z28" s="307">
        <v>13840.380000000001</v>
      </c>
      <c r="AA28" s="134">
        <v>144.857</v>
      </c>
      <c r="AB28" s="134">
        <v>21.3125</v>
      </c>
      <c r="AC28" s="134">
        <v>20349.82</v>
      </c>
      <c r="AD28" s="134">
        <v>49368.714999999997</v>
      </c>
      <c r="AE28" s="134">
        <v>17622.3</v>
      </c>
      <c r="AF28" s="134">
        <v>0</v>
      </c>
      <c r="AG28" s="134">
        <v>0</v>
      </c>
      <c r="AH28" s="134">
        <v>0</v>
      </c>
      <c r="AI28" s="134">
        <v>0</v>
      </c>
      <c r="AJ28" s="134">
        <v>42302.189999999995</v>
      </c>
      <c r="AK28" s="456">
        <v>108468.285</v>
      </c>
      <c r="AL28" s="134">
        <v>0</v>
      </c>
      <c r="AM28" s="134">
        <v>0</v>
      </c>
      <c r="AN28" s="134">
        <v>0</v>
      </c>
      <c r="AO28" s="134">
        <v>0</v>
      </c>
      <c r="AP28" s="134">
        <v>162839.33499999999</v>
      </c>
      <c r="AQ28" s="134">
        <v>20316.445</v>
      </c>
      <c r="AR28" s="134">
        <v>6948.8449999999993</v>
      </c>
      <c r="AS28" s="134">
        <v>0</v>
      </c>
      <c r="AT28" s="134">
        <v>0</v>
      </c>
      <c r="AU28" s="134">
        <v>0</v>
      </c>
      <c r="AV28" s="134">
        <v>7649.1049999999996</v>
      </c>
      <c r="AW28" s="456">
        <v>9687.93</v>
      </c>
      <c r="AX28" s="134">
        <v>34275.264999999999</v>
      </c>
      <c r="AY28" s="134">
        <v>520.28</v>
      </c>
      <c r="AZ28" s="134">
        <v>0</v>
      </c>
      <c r="BA28" s="134">
        <v>0</v>
      </c>
      <c r="BB28" s="134">
        <v>0</v>
      </c>
      <c r="BC28" s="134">
        <v>0</v>
      </c>
      <c r="BD28" s="134">
        <v>4.05</v>
      </c>
      <c r="BE28" s="134">
        <v>103.29300000000001</v>
      </c>
      <c r="BF28" s="134">
        <v>3.5019999999999998</v>
      </c>
      <c r="BG28" s="134">
        <v>6.5140000000000002</v>
      </c>
      <c r="BH28" s="134">
        <v>9747.99</v>
      </c>
      <c r="BI28" s="456">
        <v>15321.57</v>
      </c>
      <c r="BJ28" s="134">
        <v>4795.34</v>
      </c>
      <c r="BK28" s="134">
        <v>0</v>
      </c>
      <c r="BL28" s="134">
        <v>0</v>
      </c>
      <c r="BM28" s="134">
        <v>16782.264999999999</v>
      </c>
      <c r="BN28" s="134">
        <v>37845.345000000001</v>
      </c>
      <c r="BO28" s="134">
        <v>0</v>
      </c>
      <c r="BP28" s="134">
        <v>0</v>
      </c>
      <c r="BQ28" s="134">
        <v>0</v>
      </c>
      <c r="BR28" s="134">
        <v>0</v>
      </c>
      <c r="BS28" s="134">
        <v>0</v>
      </c>
      <c r="BT28" s="134">
        <v>46180.574999999997</v>
      </c>
      <c r="BU28" s="456">
        <v>18233.39</v>
      </c>
      <c r="BV28" s="134">
        <v>20781.584999999999</v>
      </c>
      <c r="BW28" s="134">
        <v>0</v>
      </c>
      <c r="BX28" s="134">
        <v>0</v>
      </c>
      <c r="BY28" s="134">
        <v>22378.904999999999</v>
      </c>
      <c r="BZ28" s="134">
        <v>87722.91</v>
      </c>
      <c r="CA28" s="134">
        <v>68994.934999999998</v>
      </c>
      <c r="CB28" s="134">
        <v>23410.595000000001</v>
      </c>
      <c r="CC28" s="134">
        <v>0</v>
      </c>
      <c r="CD28" s="134">
        <v>0</v>
      </c>
      <c r="CE28" s="134">
        <v>0</v>
      </c>
      <c r="CF28" s="134">
        <v>14708.325000000001</v>
      </c>
      <c r="CG28" s="134">
        <v>27297.684999999998</v>
      </c>
      <c r="CH28" s="513">
        <f t="shared" si="16"/>
        <v>0.49712615152749984</v>
      </c>
      <c r="CI28" s="308"/>
      <c r="CJ28" s="45"/>
      <c r="CK28" s="25"/>
    </row>
    <row r="29" spans="1:90">
      <c r="A29" s="294" t="s">
        <v>151</v>
      </c>
      <c r="B29" s="501">
        <f t="shared" ref="B29:BM29" si="25">+B9+B21</f>
        <v>169652.02100000001</v>
      </c>
      <c r="C29" s="451">
        <f t="shared" si="25"/>
        <v>378.96000000000004</v>
      </c>
      <c r="D29" s="451">
        <f t="shared" si="25"/>
        <v>432.32099999999997</v>
      </c>
      <c r="E29" s="451">
        <f t="shared" si="25"/>
        <v>111496.97200000001</v>
      </c>
      <c r="F29" s="451">
        <f t="shared" si="25"/>
        <v>1049268.4383999999</v>
      </c>
      <c r="G29" s="451">
        <f t="shared" si="25"/>
        <v>640843.07000000007</v>
      </c>
      <c r="H29" s="451">
        <f t="shared" si="25"/>
        <v>200052.641</v>
      </c>
      <c r="I29" s="451">
        <f t="shared" si="25"/>
        <v>658.88099999999997</v>
      </c>
      <c r="J29" s="451">
        <f t="shared" si="25"/>
        <v>69.975999999999999</v>
      </c>
      <c r="K29" s="451">
        <f t="shared" si="25"/>
        <v>205.15699999999998</v>
      </c>
      <c r="L29" s="451">
        <f t="shared" si="25"/>
        <v>702607.90949999995</v>
      </c>
      <c r="M29" s="457">
        <f t="shared" si="25"/>
        <v>297659.76800000004</v>
      </c>
      <c r="N29" s="451">
        <f t="shared" si="25"/>
        <v>5220.5</v>
      </c>
      <c r="O29" s="451">
        <f t="shared" si="25"/>
        <v>24.43</v>
      </c>
      <c r="P29" s="451">
        <f t="shared" si="25"/>
        <v>2.3610000000000002</v>
      </c>
      <c r="Q29" s="451">
        <f t="shared" si="25"/>
        <v>268.49899999999997</v>
      </c>
      <c r="R29" s="451">
        <f t="shared" si="25"/>
        <v>553143.174</v>
      </c>
      <c r="S29" s="451">
        <f t="shared" si="25"/>
        <v>1330850.7050000001</v>
      </c>
      <c r="T29" s="451">
        <f t="shared" si="25"/>
        <v>489055.32850000006</v>
      </c>
      <c r="U29" s="451">
        <f t="shared" si="25"/>
        <v>275.2</v>
      </c>
      <c r="V29" s="451">
        <f t="shared" si="25"/>
        <v>505.09349999999995</v>
      </c>
      <c r="W29" s="451">
        <f t="shared" si="25"/>
        <v>1016.0705</v>
      </c>
      <c r="X29" s="451">
        <f t="shared" si="25"/>
        <v>713955.98699999996</v>
      </c>
      <c r="Y29" s="457">
        <f t="shared" si="25"/>
        <v>1226439.3435</v>
      </c>
      <c r="Z29" s="501">
        <f t="shared" si="25"/>
        <v>515540.89900000003</v>
      </c>
      <c r="AA29" s="451">
        <f t="shared" si="25"/>
        <v>1414.2216999999998</v>
      </c>
      <c r="AB29" s="451">
        <f t="shared" si="25"/>
        <v>88.283000000000001</v>
      </c>
      <c r="AC29" s="451">
        <f t="shared" si="25"/>
        <v>271892.81050000002</v>
      </c>
      <c r="AD29" s="451">
        <f t="shared" si="25"/>
        <v>1320305.0704000001</v>
      </c>
      <c r="AE29" s="451">
        <f t="shared" si="25"/>
        <v>693233.45899999992</v>
      </c>
      <c r="AF29" s="451">
        <f t="shared" si="25"/>
        <v>178950.11050000001</v>
      </c>
      <c r="AG29" s="451">
        <f t="shared" si="25"/>
        <v>531.79700000000003</v>
      </c>
      <c r="AH29" s="451">
        <f t="shared" si="25"/>
        <v>87.103000000000009</v>
      </c>
      <c r="AI29" s="451">
        <f t="shared" si="25"/>
        <v>854.55600000000004</v>
      </c>
      <c r="AJ29" s="451">
        <f t="shared" si="25"/>
        <v>909843.20523700002</v>
      </c>
      <c r="AK29" s="457">
        <f t="shared" si="25"/>
        <v>1035146.3163000001</v>
      </c>
      <c r="AL29" s="451">
        <f t="shared" si="25"/>
        <v>71033.670500000007</v>
      </c>
      <c r="AM29" s="451">
        <f t="shared" si="25"/>
        <v>175.46050000000002</v>
      </c>
      <c r="AN29" s="451">
        <f t="shared" si="25"/>
        <v>473.85149999999993</v>
      </c>
      <c r="AO29" s="451">
        <f t="shared" si="25"/>
        <v>154.7388</v>
      </c>
      <c r="AP29" s="451">
        <f t="shared" si="25"/>
        <v>1040493.5114999999</v>
      </c>
      <c r="AQ29" s="451">
        <f t="shared" si="25"/>
        <v>901855.00150000001</v>
      </c>
      <c r="AR29" s="451">
        <f t="shared" si="25"/>
        <v>408032.23399999994</v>
      </c>
      <c r="AS29" s="451">
        <f t="shared" si="25"/>
        <v>960.13300000000015</v>
      </c>
      <c r="AT29" s="451">
        <f t="shared" si="25"/>
        <v>722.98850000000004</v>
      </c>
      <c r="AU29" s="451">
        <f t="shared" si="25"/>
        <v>1098.579</v>
      </c>
      <c r="AV29" s="451">
        <f t="shared" si="25"/>
        <v>311498.57550000004</v>
      </c>
      <c r="AW29" s="457">
        <f t="shared" si="25"/>
        <v>1039009.8752000001</v>
      </c>
      <c r="AX29" s="451">
        <f t="shared" si="25"/>
        <v>539454.59199999995</v>
      </c>
      <c r="AY29" s="451">
        <f t="shared" si="25"/>
        <v>39769.012000000002</v>
      </c>
      <c r="AZ29" s="451">
        <f t="shared" si="25"/>
        <v>28.292000000000002</v>
      </c>
      <c r="BA29" s="451">
        <f t="shared" si="25"/>
        <v>0</v>
      </c>
      <c r="BB29" s="451">
        <f t="shared" si="25"/>
        <v>0</v>
      </c>
      <c r="BC29" s="451">
        <f t="shared" si="25"/>
        <v>41446.065000000002</v>
      </c>
      <c r="BD29" s="451">
        <f t="shared" si="25"/>
        <v>43.0105</v>
      </c>
      <c r="BE29" s="451">
        <f t="shared" si="25"/>
        <v>182508.611</v>
      </c>
      <c r="BF29" s="451">
        <f t="shared" si="25"/>
        <v>436.363</v>
      </c>
      <c r="BG29" s="451">
        <f t="shared" si="25"/>
        <v>234064.28999999998</v>
      </c>
      <c r="BH29" s="451">
        <f t="shared" si="25"/>
        <v>754708.71250000002</v>
      </c>
      <c r="BI29" s="457">
        <f t="shared" si="25"/>
        <v>162224.15709999998</v>
      </c>
      <c r="BJ29" s="451">
        <f t="shared" si="25"/>
        <v>122975.82800000001</v>
      </c>
      <c r="BK29" s="451">
        <f t="shared" si="25"/>
        <v>318.46489999999994</v>
      </c>
      <c r="BL29" s="451">
        <f t="shared" si="25"/>
        <v>722.0625</v>
      </c>
      <c r="BM29" s="451">
        <f t="shared" si="25"/>
        <v>778940.60349999997</v>
      </c>
      <c r="BN29" s="451">
        <f t="shared" ref="BN29:BV29" si="26">+BN9+BN21</f>
        <v>1442305.4065</v>
      </c>
      <c r="BO29" s="451">
        <f t="shared" si="26"/>
        <v>213447.7543</v>
      </c>
      <c r="BP29" s="451">
        <f t="shared" si="26"/>
        <v>591.82399999999996</v>
      </c>
      <c r="BQ29" s="451">
        <f t="shared" si="26"/>
        <v>208.858</v>
      </c>
      <c r="BR29" s="451">
        <f t="shared" si="26"/>
        <v>642.13360000000011</v>
      </c>
      <c r="BS29" s="451">
        <f t="shared" si="26"/>
        <v>3361.7330000000002</v>
      </c>
      <c r="BT29" s="451">
        <f t="shared" si="26"/>
        <v>1068085.2925</v>
      </c>
      <c r="BU29" s="457">
        <f t="shared" si="26"/>
        <v>917350.76799999992</v>
      </c>
      <c r="BV29" s="451">
        <f t="shared" si="26"/>
        <v>441701.13700000005</v>
      </c>
      <c r="BW29" s="451">
        <f t="shared" ref="BW29:BY29" si="27">+BW9+BW21</f>
        <v>70.312999999999988</v>
      </c>
      <c r="BX29" s="451">
        <f t="shared" ref="BX29" si="28">+BX9+BX21</f>
        <v>31.756</v>
      </c>
      <c r="BY29" s="451">
        <f t="shared" si="27"/>
        <v>426155.554</v>
      </c>
      <c r="BZ29" s="451">
        <f t="shared" ref="BZ29:CC29" si="29">+BZ9+BZ21</f>
        <v>1323060.0115</v>
      </c>
      <c r="CA29" s="451">
        <f t="shared" ref="CA29:CB29" si="30">+CA9+CA21</f>
        <v>462523.31999999995</v>
      </c>
      <c r="CB29" s="451">
        <f t="shared" si="30"/>
        <v>267959.05810000002</v>
      </c>
      <c r="CC29" s="451">
        <f t="shared" si="29"/>
        <v>27.800999999999998</v>
      </c>
      <c r="CD29" s="451">
        <f t="shared" ref="CD29:CG29" si="31">+CD9+CD21</f>
        <v>0</v>
      </c>
      <c r="CE29" s="451">
        <f t="shared" ref="CE29:CF29" si="32">+CE9+CE21</f>
        <v>34.032499999999999</v>
      </c>
      <c r="CF29" s="451">
        <f t="shared" si="32"/>
        <v>737288.08799999999</v>
      </c>
      <c r="CG29" s="451">
        <f t="shared" si="31"/>
        <v>663708.69350000005</v>
      </c>
      <c r="CH29" s="516">
        <f t="shared" si="16"/>
        <v>-0.27649409947406278</v>
      </c>
      <c r="CI29" s="310"/>
      <c r="CJ29" s="45"/>
      <c r="CK29" s="25"/>
    </row>
    <row r="30" spans="1:90">
      <c r="A30" s="295" t="s">
        <v>134</v>
      </c>
      <c r="B30" s="307">
        <v>33214.03</v>
      </c>
      <c r="C30" s="134">
        <v>4301.97</v>
      </c>
      <c r="D30" s="134">
        <v>0</v>
      </c>
      <c r="E30" s="134">
        <v>0</v>
      </c>
      <c r="F30" s="134">
        <v>0</v>
      </c>
      <c r="G30" s="134">
        <v>5742.27</v>
      </c>
      <c r="H30" s="134">
        <v>0</v>
      </c>
      <c r="I30" s="134">
        <v>340.46499999999997</v>
      </c>
      <c r="J30" s="134">
        <v>0</v>
      </c>
      <c r="K30" s="134">
        <v>109.97499999999999</v>
      </c>
      <c r="L30" s="134">
        <v>0</v>
      </c>
      <c r="M30" s="456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0</v>
      </c>
      <c r="S30" s="134">
        <v>0</v>
      </c>
      <c r="T30" s="134">
        <v>0</v>
      </c>
      <c r="U30" s="134">
        <v>0</v>
      </c>
      <c r="V30" s="134">
        <v>0</v>
      </c>
      <c r="W30" s="134">
        <v>0</v>
      </c>
      <c r="X30" s="134">
        <v>0</v>
      </c>
      <c r="Y30" s="456">
        <v>0</v>
      </c>
      <c r="Z30" s="307">
        <v>0</v>
      </c>
      <c r="AA30" s="134">
        <v>8374.125</v>
      </c>
      <c r="AB30" s="134">
        <v>9351.494999999999</v>
      </c>
      <c r="AC30" s="134">
        <v>0</v>
      </c>
      <c r="AD30" s="134">
        <v>0</v>
      </c>
      <c r="AE30" s="134">
        <v>0</v>
      </c>
      <c r="AF30" s="134">
        <v>0</v>
      </c>
      <c r="AG30" s="134">
        <v>0</v>
      </c>
      <c r="AH30" s="134">
        <v>0</v>
      </c>
      <c r="AI30" s="134">
        <v>0</v>
      </c>
      <c r="AJ30" s="134">
        <v>0</v>
      </c>
      <c r="AK30" s="456">
        <v>0</v>
      </c>
      <c r="AL30" s="134">
        <v>5963.3149999999996</v>
      </c>
      <c r="AM30" s="134">
        <v>17360.175000000003</v>
      </c>
      <c r="AN30" s="134">
        <v>5341.3950000000004</v>
      </c>
      <c r="AO30" s="134">
        <v>0</v>
      </c>
      <c r="AP30" s="134">
        <v>0</v>
      </c>
      <c r="AQ30" s="134">
        <v>0</v>
      </c>
      <c r="AR30" s="134">
        <v>0</v>
      </c>
      <c r="AS30" s="134">
        <v>0</v>
      </c>
      <c r="AT30" s="134">
        <v>0</v>
      </c>
      <c r="AU30" s="134">
        <v>0</v>
      </c>
      <c r="AV30" s="134">
        <v>0</v>
      </c>
      <c r="AW30" s="456">
        <v>0</v>
      </c>
      <c r="AX30" s="134">
        <v>0</v>
      </c>
      <c r="AY30" s="134">
        <v>0</v>
      </c>
      <c r="AZ30" s="134">
        <v>0</v>
      </c>
      <c r="BA30" s="134">
        <v>0</v>
      </c>
      <c r="BB30" s="134">
        <v>0</v>
      </c>
      <c r="BC30" s="134">
        <v>0</v>
      </c>
      <c r="BD30" s="134">
        <v>0</v>
      </c>
      <c r="BE30" s="134">
        <v>0</v>
      </c>
      <c r="BF30" s="134">
        <v>0</v>
      </c>
      <c r="BG30" s="134">
        <v>0</v>
      </c>
      <c r="BH30" s="134">
        <v>0</v>
      </c>
      <c r="BI30" s="456">
        <v>0</v>
      </c>
      <c r="BJ30" s="134">
        <v>0</v>
      </c>
      <c r="BK30" s="134">
        <v>0</v>
      </c>
      <c r="BL30" s="134">
        <v>0</v>
      </c>
      <c r="BM30" s="134">
        <v>0</v>
      </c>
      <c r="BN30" s="134">
        <v>0</v>
      </c>
      <c r="BO30" s="134">
        <v>0</v>
      </c>
      <c r="BP30" s="134">
        <v>0</v>
      </c>
      <c r="BQ30" s="134">
        <v>0</v>
      </c>
      <c r="BR30" s="134">
        <v>0</v>
      </c>
      <c r="BS30" s="134">
        <v>0</v>
      </c>
      <c r="BT30" s="134">
        <v>0</v>
      </c>
      <c r="BU30" s="456">
        <v>0</v>
      </c>
      <c r="BV30" s="134">
        <v>0</v>
      </c>
      <c r="BW30" s="134">
        <v>0</v>
      </c>
      <c r="BX30" s="134">
        <v>0</v>
      </c>
      <c r="BY30" s="134">
        <v>0</v>
      </c>
      <c r="BZ30" s="134">
        <v>0</v>
      </c>
      <c r="CA30" s="134">
        <v>0</v>
      </c>
      <c r="CB30" s="134">
        <v>0</v>
      </c>
      <c r="CC30" s="134">
        <v>0</v>
      </c>
      <c r="CD30" s="134">
        <v>0</v>
      </c>
      <c r="CE30" s="134">
        <v>0</v>
      </c>
      <c r="CF30" s="134">
        <v>0</v>
      </c>
      <c r="CG30" s="134">
        <v>0</v>
      </c>
      <c r="CH30" s="513" t="str">
        <f t="shared" si="16"/>
        <v>-</v>
      </c>
      <c r="CI30" s="311"/>
      <c r="CJ30" s="45"/>
      <c r="CK30" s="25"/>
    </row>
    <row r="31" spans="1:90">
      <c r="A31" s="295" t="s">
        <v>152</v>
      </c>
      <c r="B31" s="307">
        <v>26009.535</v>
      </c>
      <c r="C31" s="134">
        <v>4260.57</v>
      </c>
      <c r="D31" s="134">
        <v>0</v>
      </c>
      <c r="E31" s="134">
        <v>0</v>
      </c>
      <c r="F31" s="134">
        <v>0</v>
      </c>
      <c r="G31" s="134">
        <v>1155.5550000000001</v>
      </c>
      <c r="H31" s="134">
        <v>0</v>
      </c>
      <c r="I31" s="134">
        <v>88.185000000000002</v>
      </c>
      <c r="J31" s="134">
        <v>0</v>
      </c>
      <c r="K31" s="134">
        <v>0</v>
      </c>
      <c r="L31" s="134">
        <v>0</v>
      </c>
      <c r="M31" s="456">
        <v>0</v>
      </c>
      <c r="N31" s="134">
        <v>0</v>
      </c>
      <c r="O31" s="134">
        <v>0</v>
      </c>
      <c r="P31" s="134">
        <v>0</v>
      </c>
      <c r="Q31" s="134">
        <v>0</v>
      </c>
      <c r="R31" s="134">
        <v>0</v>
      </c>
      <c r="S31" s="134">
        <v>0</v>
      </c>
      <c r="T31" s="134">
        <v>0</v>
      </c>
      <c r="U31" s="134">
        <v>0</v>
      </c>
      <c r="V31" s="134">
        <v>0</v>
      </c>
      <c r="W31" s="134">
        <v>0</v>
      </c>
      <c r="X31" s="134">
        <v>0</v>
      </c>
      <c r="Y31" s="456">
        <v>0</v>
      </c>
      <c r="Z31" s="307">
        <v>0</v>
      </c>
      <c r="AA31" s="134">
        <v>0</v>
      </c>
      <c r="AB31" s="134">
        <v>0</v>
      </c>
      <c r="AC31" s="134">
        <v>0</v>
      </c>
      <c r="AD31" s="134">
        <v>0</v>
      </c>
      <c r="AE31" s="134">
        <v>0</v>
      </c>
      <c r="AF31" s="134">
        <v>0</v>
      </c>
      <c r="AG31" s="134">
        <v>0</v>
      </c>
      <c r="AH31" s="134">
        <v>0</v>
      </c>
      <c r="AI31" s="134">
        <v>0</v>
      </c>
      <c r="AJ31" s="134">
        <v>0</v>
      </c>
      <c r="AK31" s="456">
        <v>0</v>
      </c>
      <c r="AL31" s="134">
        <v>0</v>
      </c>
      <c r="AM31" s="134">
        <v>0</v>
      </c>
      <c r="AN31" s="134">
        <v>0</v>
      </c>
      <c r="AO31" s="134">
        <v>0</v>
      </c>
      <c r="AP31" s="134">
        <v>0</v>
      </c>
      <c r="AQ31" s="134">
        <v>0</v>
      </c>
      <c r="AR31" s="134">
        <v>0</v>
      </c>
      <c r="AS31" s="134">
        <v>0</v>
      </c>
      <c r="AT31" s="134">
        <v>0</v>
      </c>
      <c r="AU31" s="134">
        <v>0</v>
      </c>
      <c r="AV31" s="134">
        <v>0</v>
      </c>
      <c r="AW31" s="456">
        <v>0</v>
      </c>
      <c r="AX31" s="134">
        <v>0</v>
      </c>
      <c r="AY31" s="134">
        <v>0</v>
      </c>
      <c r="AZ31" s="134">
        <v>0</v>
      </c>
      <c r="BA31" s="134">
        <v>0</v>
      </c>
      <c r="BB31" s="134">
        <v>0</v>
      </c>
      <c r="BC31" s="134">
        <v>0</v>
      </c>
      <c r="BD31" s="134">
        <v>0</v>
      </c>
      <c r="BE31" s="134">
        <v>0</v>
      </c>
      <c r="BF31" s="134">
        <v>0</v>
      </c>
      <c r="BG31" s="134">
        <v>0</v>
      </c>
      <c r="BH31" s="134">
        <v>0</v>
      </c>
      <c r="BI31" s="456">
        <v>0</v>
      </c>
      <c r="BJ31" s="134">
        <v>0</v>
      </c>
      <c r="BK31" s="134">
        <v>0</v>
      </c>
      <c r="BL31" s="134">
        <v>0</v>
      </c>
      <c r="BM31" s="134">
        <v>0</v>
      </c>
      <c r="BN31" s="134">
        <v>0</v>
      </c>
      <c r="BO31" s="134">
        <v>0</v>
      </c>
      <c r="BP31" s="134">
        <v>0</v>
      </c>
      <c r="BQ31" s="134">
        <v>0</v>
      </c>
      <c r="BR31" s="134">
        <v>0</v>
      </c>
      <c r="BS31" s="134">
        <v>0</v>
      </c>
      <c r="BT31" s="134">
        <v>0</v>
      </c>
      <c r="BU31" s="456">
        <v>0</v>
      </c>
      <c r="BV31" s="134">
        <v>0</v>
      </c>
      <c r="BW31" s="134">
        <v>0</v>
      </c>
      <c r="BX31" s="134">
        <v>0</v>
      </c>
      <c r="BY31" s="134">
        <v>0</v>
      </c>
      <c r="BZ31" s="134">
        <v>0</v>
      </c>
      <c r="CA31" s="134">
        <v>0</v>
      </c>
      <c r="CB31" s="134">
        <v>0</v>
      </c>
      <c r="CC31" s="134">
        <v>0</v>
      </c>
      <c r="CD31" s="134">
        <v>0</v>
      </c>
      <c r="CE31" s="134">
        <v>0</v>
      </c>
      <c r="CF31" s="134">
        <v>0</v>
      </c>
      <c r="CG31" s="134">
        <v>0</v>
      </c>
      <c r="CH31" s="513" t="str">
        <f t="shared" si="16"/>
        <v>-</v>
      </c>
      <c r="CI31" s="311"/>
      <c r="CJ31" s="45"/>
      <c r="CK31" s="25"/>
    </row>
    <row r="32" spans="1:90">
      <c r="A32" s="295" t="s">
        <v>117</v>
      </c>
      <c r="B32" s="307">
        <v>27795.145</v>
      </c>
      <c r="C32" s="134">
        <v>8884.2800000000007</v>
      </c>
      <c r="D32" s="134">
        <v>0</v>
      </c>
      <c r="E32" s="134">
        <v>0</v>
      </c>
      <c r="F32" s="134">
        <v>0</v>
      </c>
      <c r="G32" s="134">
        <v>5706</v>
      </c>
      <c r="H32" s="134">
        <v>0</v>
      </c>
      <c r="I32" s="134">
        <v>0</v>
      </c>
      <c r="J32" s="134">
        <v>0</v>
      </c>
      <c r="K32" s="134">
        <v>1793.32</v>
      </c>
      <c r="L32" s="134">
        <v>0</v>
      </c>
      <c r="M32" s="456">
        <v>0</v>
      </c>
      <c r="N32" s="134">
        <v>0</v>
      </c>
      <c r="O32" s="134">
        <v>0</v>
      </c>
      <c r="P32" s="134">
        <v>0</v>
      </c>
      <c r="Q32" s="134">
        <v>0</v>
      </c>
      <c r="R32" s="134">
        <v>0</v>
      </c>
      <c r="S32" s="134">
        <v>0</v>
      </c>
      <c r="T32" s="134">
        <v>0</v>
      </c>
      <c r="U32" s="134">
        <v>0</v>
      </c>
      <c r="V32" s="134">
        <v>0</v>
      </c>
      <c r="W32" s="134">
        <v>0</v>
      </c>
      <c r="X32" s="134">
        <v>0</v>
      </c>
      <c r="Y32" s="456">
        <v>0</v>
      </c>
      <c r="Z32" s="307">
        <v>0</v>
      </c>
      <c r="AA32" s="134">
        <v>13717.1</v>
      </c>
      <c r="AB32" s="134">
        <v>15955.41</v>
      </c>
      <c r="AC32" s="134">
        <v>531.92999999999995</v>
      </c>
      <c r="AD32" s="134">
        <v>0</v>
      </c>
      <c r="AE32" s="134">
        <v>0</v>
      </c>
      <c r="AF32" s="134">
        <v>0</v>
      </c>
      <c r="AG32" s="134">
        <v>0</v>
      </c>
      <c r="AH32" s="134">
        <v>0</v>
      </c>
      <c r="AI32" s="134">
        <v>0</v>
      </c>
      <c r="AJ32" s="134">
        <v>0</v>
      </c>
      <c r="AK32" s="456">
        <v>7090.83</v>
      </c>
      <c r="AL32" s="134">
        <v>13498.735000000001</v>
      </c>
      <c r="AM32" s="134">
        <v>7564.9250000000011</v>
      </c>
      <c r="AN32" s="134">
        <v>2180.6750000000002</v>
      </c>
      <c r="AO32" s="134">
        <v>0</v>
      </c>
      <c r="AP32" s="134">
        <v>0</v>
      </c>
      <c r="AQ32" s="134">
        <v>0</v>
      </c>
      <c r="AR32" s="134">
        <v>7096.73</v>
      </c>
      <c r="AS32" s="134">
        <v>12731.305</v>
      </c>
      <c r="AT32" s="134">
        <v>0</v>
      </c>
      <c r="AU32" s="134">
        <v>0</v>
      </c>
      <c r="AV32" s="134">
        <v>0</v>
      </c>
      <c r="AW32" s="456">
        <v>0</v>
      </c>
      <c r="AX32" s="134">
        <v>0</v>
      </c>
      <c r="AY32" s="134">
        <v>123.71</v>
      </c>
      <c r="AZ32" s="134">
        <v>0</v>
      </c>
      <c r="BA32" s="134">
        <v>0</v>
      </c>
      <c r="BB32" s="134">
        <v>1495.9</v>
      </c>
      <c r="BC32" s="134">
        <v>0</v>
      </c>
      <c r="BD32" s="134">
        <v>0</v>
      </c>
      <c r="BE32" s="134">
        <v>115.92999999999999</v>
      </c>
      <c r="BF32" s="134">
        <v>0</v>
      </c>
      <c r="BG32" s="134">
        <v>0</v>
      </c>
      <c r="BH32" s="134">
        <v>0</v>
      </c>
      <c r="BI32" s="456">
        <v>637.41</v>
      </c>
      <c r="BJ32" s="134">
        <v>0</v>
      </c>
      <c r="BK32" s="134">
        <v>0</v>
      </c>
      <c r="BL32" s="134">
        <v>0</v>
      </c>
      <c r="BM32" s="134">
        <v>0</v>
      </c>
      <c r="BN32" s="134">
        <v>0</v>
      </c>
      <c r="BO32" s="134">
        <v>4874.13</v>
      </c>
      <c r="BP32" s="134">
        <v>17267.13</v>
      </c>
      <c r="BQ32" s="134">
        <v>32.954999999999998</v>
      </c>
      <c r="BR32" s="134">
        <v>0</v>
      </c>
      <c r="BS32" s="134">
        <v>0</v>
      </c>
      <c r="BT32" s="134">
        <v>0</v>
      </c>
      <c r="BU32" s="456">
        <v>0</v>
      </c>
      <c r="BV32" s="134">
        <v>19628.674999999999</v>
      </c>
      <c r="BW32" s="134">
        <v>15723.235000000001</v>
      </c>
      <c r="BX32" s="134">
        <v>22218.445</v>
      </c>
      <c r="BY32" s="134">
        <v>3390.71</v>
      </c>
      <c r="BZ32" s="134">
        <v>0</v>
      </c>
      <c r="CA32" s="134">
        <v>0</v>
      </c>
      <c r="CB32" s="134">
        <v>9712.1200000000008</v>
      </c>
      <c r="CC32" s="134">
        <v>2715.0549999999998</v>
      </c>
      <c r="CD32" s="134">
        <v>0</v>
      </c>
      <c r="CE32" s="134">
        <v>0</v>
      </c>
      <c r="CF32" s="134">
        <v>1949.52</v>
      </c>
      <c r="CG32" s="134">
        <v>10620.924999999999</v>
      </c>
      <c r="CH32" s="513" t="str">
        <f t="shared" si="16"/>
        <v>-</v>
      </c>
      <c r="CI32" s="311"/>
      <c r="CJ32" s="45"/>
      <c r="CK32" s="25"/>
    </row>
    <row r="33" spans="1:89">
      <c r="A33" s="295" t="s">
        <v>153</v>
      </c>
      <c r="B33" s="307">
        <v>26195.014999999999</v>
      </c>
      <c r="C33" s="134">
        <v>7128.22</v>
      </c>
      <c r="D33" s="134">
        <v>0</v>
      </c>
      <c r="E33" s="134">
        <v>0</v>
      </c>
      <c r="F33" s="134">
        <v>0</v>
      </c>
      <c r="G33" s="134">
        <v>4117.42</v>
      </c>
      <c r="H33" s="134">
        <v>0</v>
      </c>
      <c r="I33" s="134">
        <v>0</v>
      </c>
      <c r="J33" s="134">
        <v>0</v>
      </c>
      <c r="K33" s="134">
        <v>0</v>
      </c>
      <c r="L33" s="134">
        <v>0</v>
      </c>
      <c r="M33" s="456">
        <v>0</v>
      </c>
      <c r="N33" s="134">
        <v>0</v>
      </c>
      <c r="O33" s="134">
        <v>0</v>
      </c>
      <c r="P33" s="134">
        <v>0</v>
      </c>
      <c r="Q33" s="134">
        <v>0</v>
      </c>
      <c r="R33" s="134">
        <v>0</v>
      </c>
      <c r="S33" s="134">
        <v>0</v>
      </c>
      <c r="T33" s="134">
        <v>0</v>
      </c>
      <c r="U33" s="134">
        <v>0</v>
      </c>
      <c r="V33" s="134">
        <v>0</v>
      </c>
      <c r="W33" s="134">
        <v>0</v>
      </c>
      <c r="X33" s="134">
        <v>0</v>
      </c>
      <c r="Y33" s="456">
        <v>0</v>
      </c>
      <c r="Z33" s="307">
        <v>0</v>
      </c>
      <c r="AA33" s="134">
        <v>787.04499999999996</v>
      </c>
      <c r="AB33" s="134">
        <v>10100.140000000001</v>
      </c>
      <c r="AC33" s="134">
        <v>10411.555</v>
      </c>
      <c r="AD33" s="134">
        <v>0</v>
      </c>
      <c r="AE33" s="134">
        <v>0</v>
      </c>
      <c r="AF33" s="134">
        <v>2882.64</v>
      </c>
      <c r="AG33" s="134">
        <v>0</v>
      </c>
      <c r="AH33" s="134">
        <v>0</v>
      </c>
      <c r="AI33" s="134">
        <v>0</v>
      </c>
      <c r="AJ33" s="134">
        <v>0</v>
      </c>
      <c r="AK33" s="456">
        <v>3265.14</v>
      </c>
      <c r="AL33" s="134">
        <v>11375.95</v>
      </c>
      <c r="AM33" s="134">
        <v>5766.2150000000001</v>
      </c>
      <c r="AN33" s="134">
        <v>7007.8</v>
      </c>
      <c r="AO33" s="134">
        <v>7723.5349999999999</v>
      </c>
      <c r="AP33" s="134">
        <v>4048.9949999999999</v>
      </c>
      <c r="AQ33" s="134">
        <v>1394.55</v>
      </c>
      <c r="AR33" s="134">
        <v>3958.9949999999999</v>
      </c>
      <c r="AS33" s="134">
        <v>9595.744999999999</v>
      </c>
      <c r="AT33" s="134">
        <v>0</v>
      </c>
      <c r="AU33" s="134">
        <v>0</v>
      </c>
      <c r="AV33" s="134">
        <v>0</v>
      </c>
      <c r="AW33" s="456">
        <v>0</v>
      </c>
      <c r="AX33" s="134">
        <v>0</v>
      </c>
      <c r="AY33" s="134">
        <v>271.01</v>
      </c>
      <c r="AZ33" s="134">
        <v>0</v>
      </c>
      <c r="BA33" s="134">
        <v>0</v>
      </c>
      <c r="BB33" s="134">
        <v>295.71500000000003</v>
      </c>
      <c r="BC33" s="134">
        <v>0</v>
      </c>
      <c r="BD33" s="134">
        <v>0</v>
      </c>
      <c r="BE33" s="134">
        <v>0</v>
      </c>
      <c r="BF33" s="134">
        <v>0</v>
      </c>
      <c r="BG33" s="134">
        <v>0</v>
      </c>
      <c r="BH33" s="134">
        <v>0</v>
      </c>
      <c r="BI33" s="456">
        <v>0</v>
      </c>
      <c r="BJ33" s="134">
        <v>0</v>
      </c>
      <c r="BK33" s="134">
        <v>0</v>
      </c>
      <c r="BL33" s="134">
        <v>0</v>
      </c>
      <c r="BM33" s="134">
        <v>0</v>
      </c>
      <c r="BN33" s="134">
        <v>0</v>
      </c>
      <c r="BO33" s="134">
        <v>4404.55</v>
      </c>
      <c r="BP33" s="134">
        <v>10099.834999999999</v>
      </c>
      <c r="BQ33" s="134">
        <v>38.130000000000003</v>
      </c>
      <c r="BR33" s="134">
        <v>0</v>
      </c>
      <c r="BS33" s="134">
        <v>0</v>
      </c>
      <c r="BT33" s="134">
        <v>0</v>
      </c>
      <c r="BU33" s="456">
        <v>0</v>
      </c>
      <c r="BV33" s="134">
        <v>4145.6899999999996</v>
      </c>
      <c r="BW33" s="134">
        <v>10336.395</v>
      </c>
      <c r="BX33" s="134">
        <v>7228.0750000000007</v>
      </c>
      <c r="BY33" s="134">
        <v>2304.66</v>
      </c>
      <c r="BZ33" s="134">
        <v>0</v>
      </c>
      <c r="CA33" s="134">
        <v>0</v>
      </c>
      <c r="CB33" s="134">
        <v>4140.2749999999996</v>
      </c>
      <c r="CC33" s="134">
        <v>1685.375</v>
      </c>
      <c r="CD33" s="134">
        <v>0</v>
      </c>
      <c r="CE33" s="134">
        <v>0</v>
      </c>
      <c r="CF33" s="134">
        <v>0</v>
      </c>
      <c r="CG33" s="134">
        <v>469.23500000000001</v>
      </c>
      <c r="CH33" s="513" t="str">
        <f t="shared" si="16"/>
        <v>-</v>
      </c>
      <c r="CI33" s="311"/>
      <c r="CJ33" s="45"/>
      <c r="CK33" s="25"/>
    </row>
    <row r="34" spans="1:89" s="290" customFormat="1">
      <c r="A34" s="296" t="s">
        <v>154</v>
      </c>
      <c r="B34" s="307">
        <v>19580.36</v>
      </c>
      <c r="C34" s="134">
        <v>8329.67</v>
      </c>
      <c r="D34" s="134">
        <v>0</v>
      </c>
      <c r="E34" s="134">
        <v>0</v>
      </c>
      <c r="F34" s="134">
        <v>0</v>
      </c>
      <c r="G34" s="134">
        <v>15689.745000000001</v>
      </c>
      <c r="H34" s="134">
        <v>0</v>
      </c>
      <c r="I34" s="134">
        <v>2419.9899999999998</v>
      </c>
      <c r="J34" s="134">
        <v>0</v>
      </c>
      <c r="K34" s="134">
        <v>0</v>
      </c>
      <c r="L34" s="134">
        <v>0</v>
      </c>
      <c r="M34" s="456">
        <v>0</v>
      </c>
      <c r="N34" s="134">
        <v>0</v>
      </c>
      <c r="O34" s="134">
        <v>0</v>
      </c>
      <c r="P34" s="134">
        <v>0</v>
      </c>
      <c r="Q34" s="134">
        <v>0</v>
      </c>
      <c r="R34" s="134">
        <v>0</v>
      </c>
      <c r="S34" s="134">
        <v>0</v>
      </c>
      <c r="T34" s="134">
        <v>0</v>
      </c>
      <c r="U34" s="134">
        <v>0</v>
      </c>
      <c r="V34" s="134">
        <v>0</v>
      </c>
      <c r="W34" s="134">
        <v>0</v>
      </c>
      <c r="X34" s="134">
        <v>0</v>
      </c>
      <c r="Y34" s="456">
        <v>0</v>
      </c>
      <c r="Z34" s="307">
        <v>0</v>
      </c>
      <c r="AA34" s="134">
        <v>8654.1549999999988</v>
      </c>
      <c r="AB34" s="134">
        <v>21805.599999999999</v>
      </c>
      <c r="AC34" s="134">
        <v>17582.410000000003</v>
      </c>
      <c r="AD34" s="134">
        <v>1650.72</v>
      </c>
      <c r="AE34" s="134">
        <v>18222.380000000005</v>
      </c>
      <c r="AF34" s="134">
        <v>10674.815000000001</v>
      </c>
      <c r="AG34" s="134">
        <v>1917.5350000000001</v>
      </c>
      <c r="AH34" s="134">
        <v>41.725000000000001</v>
      </c>
      <c r="AI34" s="134">
        <v>405.76</v>
      </c>
      <c r="AJ34" s="134">
        <v>8076.0250000000015</v>
      </c>
      <c r="AK34" s="456">
        <v>24732.149999999998</v>
      </c>
      <c r="AL34" s="134">
        <v>4849.4049999999997</v>
      </c>
      <c r="AM34" s="134">
        <v>6844.5500000000011</v>
      </c>
      <c r="AN34" s="134">
        <v>14325.144999999999</v>
      </c>
      <c r="AO34" s="134">
        <v>12518.039999999997</v>
      </c>
      <c r="AP34" s="134">
        <v>13565.775000000003</v>
      </c>
      <c r="AQ34" s="134">
        <v>16027.144999999999</v>
      </c>
      <c r="AR34" s="134">
        <v>12369.404999999999</v>
      </c>
      <c r="AS34" s="134">
        <v>3844.9849999999997</v>
      </c>
      <c r="AT34" s="134">
        <v>0</v>
      </c>
      <c r="AU34" s="134">
        <v>0</v>
      </c>
      <c r="AV34" s="134">
        <v>0</v>
      </c>
      <c r="AW34" s="456">
        <v>0</v>
      </c>
      <c r="AX34" s="134">
        <v>3729.38</v>
      </c>
      <c r="AY34" s="134">
        <v>2008.145</v>
      </c>
      <c r="AZ34" s="134">
        <v>0</v>
      </c>
      <c r="BA34" s="134">
        <v>3285.5149999999999</v>
      </c>
      <c r="BB34" s="134">
        <v>3477.0749999999998</v>
      </c>
      <c r="BC34" s="134">
        <v>88.885000000000005</v>
      </c>
      <c r="BD34" s="134">
        <v>0</v>
      </c>
      <c r="BE34" s="134">
        <v>11.73</v>
      </c>
      <c r="BF34" s="134">
        <v>0</v>
      </c>
      <c r="BG34" s="134">
        <v>0</v>
      </c>
      <c r="BH34" s="134">
        <v>0</v>
      </c>
      <c r="BI34" s="456">
        <v>0</v>
      </c>
      <c r="BJ34" s="134">
        <v>0</v>
      </c>
      <c r="BK34" s="134">
        <v>0</v>
      </c>
      <c r="BL34" s="134">
        <v>77.5</v>
      </c>
      <c r="BM34" s="134">
        <v>0</v>
      </c>
      <c r="BN34" s="134">
        <v>3131.4099999999994</v>
      </c>
      <c r="BO34" s="134">
        <v>16523.165000000001</v>
      </c>
      <c r="BP34" s="134">
        <v>5345.31</v>
      </c>
      <c r="BQ34" s="134">
        <v>0</v>
      </c>
      <c r="BR34" s="134">
        <v>0</v>
      </c>
      <c r="BS34" s="134">
        <v>0</v>
      </c>
      <c r="BT34" s="134">
        <v>163.42000000000002</v>
      </c>
      <c r="BU34" s="456">
        <v>7645.5649999999996</v>
      </c>
      <c r="BV34" s="134">
        <v>29680.249999999993</v>
      </c>
      <c r="BW34" s="134">
        <v>15786.890000000001</v>
      </c>
      <c r="BX34" s="134">
        <v>15144.375</v>
      </c>
      <c r="BY34" s="134">
        <v>6385.1050000000005</v>
      </c>
      <c r="BZ34" s="134">
        <v>0</v>
      </c>
      <c r="CA34" s="134">
        <v>0</v>
      </c>
      <c r="CB34" s="134">
        <v>8245.4850000000006</v>
      </c>
      <c r="CC34" s="134">
        <v>1171.7250000000001</v>
      </c>
      <c r="CD34" s="134">
        <v>0</v>
      </c>
      <c r="CE34" s="134">
        <v>0</v>
      </c>
      <c r="CF34" s="134">
        <v>8521.0400000000009</v>
      </c>
      <c r="CG34" s="134">
        <v>13927.740000000002</v>
      </c>
      <c r="CH34" s="513">
        <f t="shared" si="16"/>
        <v>0.82167570349607932</v>
      </c>
      <c r="CI34" s="311"/>
      <c r="CJ34" s="45"/>
      <c r="CK34" s="25"/>
    </row>
    <row r="35" spans="1:89">
      <c r="A35" s="295" t="s">
        <v>118</v>
      </c>
      <c r="B35" s="307">
        <v>0</v>
      </c>
      <c r="C35" s="134">
        <v>0</v>
      </c>
      <c r="D35" s="134">
        <v>0</v>
      </c>
      <c r="E35" s="134">
        <v>0</v>
      </c>
      <c r="F35" s="134">
        <v>0</v>
      </c>
      <c r="G35" s="134">
        <v>5899.19</v>
      </c>
      <c r="H35" s="134">
        <v>0</v>
      </c>
      <c r="I35" s="134">
        <v>0</v>
      </c>
      <c r="J35" s="134">
        <v>0</v>
      </c>
      <c r="K35" s="134">
        <v>0</v>
      </c>
      <c r="L35" s="134">
        <v>0</v>
      </c>
      <c r="M35" s="456">
        <v>0</v>
      </c>
      <c r="N35" s="134">
        <v>0</v>
      </c>
      <c r="O35" s="134">
        <v>0</v>
      </c>
      <c r="P35" s="134">
        <v>0</v>
      </c>
      <c r="Q35" s="134">
        <v>0</v>
      </c>
      <c r="R35" s="134">
        <v>0</v>
      </c>
      <c r="S35" s="134">
        <v>0</v>
      </c>
      <c r="T35" s="134">
        <v>0</v>
      </c>
      <c r="U35" s="134">
        <v>0</v>
      </c>
      <c r="V35" s="134">
        <v>0</v>
      </c>
      <c r="W35" s="134">
        <v>0</v>
      </c>
      <c r="X35" s="134">
        <v>0</v>
      </c>
      <c r="Y35" s="456">
        <v>0</v>
      </c>
      <c r="Z35" s="307">
        <v>0</v>
      </c>
      <c r="AA35" s="134">
        <v>2642.78</v>
      </c>
      <c r="AB35" s="134">
        <v>10782.705</v>
      </c>
      <c r="AC35" s="134">
        <v>5924.77</v>
      </c>
      <c r="AD35" s="134">
        <v>3024.8649999999998</v>
      </c>
      <c r="AE35" s="134">
        <v>7536.41</v>
      </c>
      <c r="AF35" s="134">
        <v>4968.1639999999998</v>
      </c>
      <c r="AG35" s="134">
        <v>240.13499999999999</v>
      </c>
      <c r="AH35" s="134">
        <v>0</v>
      </c>
      <c r="AI35" s="134">
        <v>0</v>
      </c>
      <c r="AJ35" s="134">
        <v>0</v>
      </c>
      <c r="AK35" s="456">
        <v>10951.02</v>
      </c>
      <c r="AL35" s="134">
        <v>4557.8549999999996</v>
      </c>
      <c r="AM35" s="134">
        <v>3880.8649999999998</v>
      </c>
      <c r="AN35" s="134">
        <v>7738.6360000000004</v>
      </c>
      <c r="AO35" s="134">
        <v>5717.46</v>
      </c>
      <c r="AP35" s="134">
        <v>12974.68</v>
      </c>
      <c r="AQ35" s="134">
        <v>8360.8950000000004</v>
      </c>
      <c r="AR35" s="134">
        <v>6574.4750000000004</v>
      </c>
      <c r="AS35" s="134">
        <v>8163.1949999999997</v>
      </c>
      <c r="AT35" s="134">
        <v>230.5</v>
      </c>
      <c r="AU35" s="134">
        <v>0</v>
      </c>
      <c r="AV35" s="134">
        <v>0</v>
      </c>
      <c r="AW35" s="456">
        <v>0</v>
      </c>
      <c r="AX35" s="134">
        <v>3533.7</v>
      </c>
      <c r="AY35" s="134">
        <v>1552.385</v>
      </c>
      <c r="AZ35" s="134">
        <v>0</v>
      </c>
      <c r="BA35" s="134">
        <v>3158.9250000000002</v>
      </c>
      <c r="BB35" s="134">
        <v>2351.4499999999998</v>
      </c>
      <c r="BC35" s="134">
        <v>0</v>
      </c>
      <c r="BD35" s="134">
        <v>0</v>
      </c>
      <c r="BE35" s="134">
        <v>0</v>
      </c>
      <c r="BF35" s="134">
        <v>0</v>
      </c>
      <c r="BG35" s="134">
        <v>0</v>
      </c>
      <c r="BH35" s="134">
        <v>0</v>
      </c>
      <c r="BI35" s="456">
        <v>0</v>
      </c>
      <c r="BJ35" s="134">
        <v>0</v>
      </c>
      <c r="BK35" s="134">
        <v>0</v>
      </c>
      <c r="BL35" s="134">
        <v>0</v>
      </c>
      <c r="BM35" s="134">
        <v>0</v>
      </c>
      <c r="BN35" s="134">
        <v>0</v>
      </c>
      <c r="BO35" s="134">
        <v>2315.3150000000001</v>
      </c>
      <c r="BP35" s="134">
        <v>5827.34</v>
      </c>
      <c r="BQ35" s="134">
        <v>17.23</v>
      </c>
      <c r="BR35" s="134">
        <v>0</v>
      </c>
      <c r="BS35" s="134">
        <v>0</v>
      </c>
      <c r="BT35" s="134">
        <v>0</v>
      </c>
      <c r="BU35" s="456">
        <v>483.83499999999998</v>
      </c>
      <c r="BV35" s="134">
        <v>13046.395</v>
      </c>
      <c r="BW35" s="134">
        <v>11367.28</v>
      </c>
      <c r="BX35" s="134">
        <v>11920.4</v>
      </c>
      <c r="BY35" s="134">
        <v>2036.88</v>
      </c>
      <c r="BZ35" s="134">
        <v>4873.415</v>
      </c>
      <c r="CA35" s="134">
        <v>0</v>
      </c>
      <c r="CB35" s="134">
        <v>2091.1750000000002</v>
      </c>
      <c r="CC35" s="134">
        <v>608.05499999999995</v>
      </c>
      <c r="CD35" s="134">
        <v>0</v>
      </c>
      <c r="CE35" s="134">
        <v>796.43499999999995</v>
      </c>
      <c r="CF35" s="134">
        <v>15216.75</v>
      </c>
      <c r="CG35" s="134">
        <v>14307.094999999999</v>
      </c>
      <c r="CH35" s="513">
        <f t="shared" si="16"/>
        <v>28.570194384449245</v>
      </c>
      <c r="CI35" s="311"/>
      <c r="CJ35" s="45"/>
      <c r="CK35" s="25"/>
    </row>
    <row r="36" spans="1:89" ht="15.75" thickBot="1">
      <c r="A36" s="452" t="s">
        <v>155</v>
      </c>
      <c r="B36" s="502">
        <f t="shared" ref="B36:BM36" si="33">SUM(B30:B35)</f>
        <v>132794.08500000002</v>
      </c>
      <c r="C36" s="453">
        <f t="shared" si="33"/>
        <v>32904.71</v>
      </c>
      <c r="D36" s="453">
        <f t="shared" si="33"/>
        <v>0</v>
      </c>
      <c r="E36" s="453">
        <f t="shared" si="33"/>
        <v>0</v>
      </c>
      <c r="F36" s="453">
        <f t="shared" si="33"/>
        <v>0</v>
      </c>
      <c r="G36" s="453">
        <f t="shared" si="33"/>
        <v>38310.180000000008</v>
      </c>
      <c r="H36" s="453">
        <f t="shared" si="33"/>
        <v>0</v>
      </c>
      <c r="I36" s="453">
        <f t="shared" si="33"/>
        <v>2848.64</v>
      </c>
      <c r="J36" s="453">
        <f t="shared" si="33"/>
        <v>0</v>
      </c>
      <c r="K36" s="453">
        <f t="shared" si="33"/>
        <v>1903.2949999999998</v>
      </c>
      <c r="L36" s="453">
        <f>SUM(L30:L35)</f>
        <v>0</v>
      </c>
      <c r="M36" s="458">
        <f t="shared" si="33"/>
        <v>0</v>
      </c>
      <c r="N36" s="453">
        <f t="shared" si="33"/>
        <v>0</v>
      </c>
      <c r="O36" s="453">
        <f t="shared" si="33"/>
        <v>0</v>
      </c>
      <c r="P36" s="453">
        <f t="shared" si="33"/>
        <v>0</v>
      </c>
      <c r="Q36" s="453">
        <f t="shared" si="33"/>
        <v>0</v>
      </c>
      <c r="R36" s="453">
        <f t="shared" si="33"/>
        <v>0</v>
      </c>
      <c r="S36" s="453">
        <f t="shared" si="33"/>
        <v>0</v>
      </c>
      <c r="T36" s="453">
        <f t="shared" si="33"/>
        <v>0</v>
      </c>
      <c r="U36" s="453">
        <f t="shared" si="33"/>
        <v>0</v>
      </c>
      <c r="V36" s="453">
        <f t="shared" si="33"/>
        <v>0</v>
      </c>
      <c r="W36" s="453">
        <f t="shared" si="33"/>
        <v>0</v>
      </c>
      <c r="X36" s="453">
        <f t="shared" si="33"/>
        <v>0</v>
      </c>
      <c r="Y36" s="458">
        <f t="shared" si="33"/>
        <v>0</v>
      </c>
      <c r="Z36" s="502">
        <f t="shared" si="33"/>
        <v>0</v>
      </c>
      <c r="AA36" s="453">
        <f t="shared" si="33"/>
        <v>34175.204999999994</v>
      </c>
      <c r="AB36" s="453">
        <f t="shared" si="33"/>
        <v>67995.349999999991</v>
      </c>
      <c r="AC36" s="453">
        <f t="shared" si="33"/>
        <v>34450.665000000008</v>
      </c>
      <c r="AD36" s="453">
        <f t="shared" si="33"/>
        <v>4675.585</v>
      </c>
      <c r="AE36" s="453">
        <f t="shared" si="33"/>
        <v>25758.790000000005</v>
      </c>
      <c r="AF36" s="453">
        <f t="shared" si="33"/>
        <v>18525.618999999999</v>
      </c>
      <c r="AG36" s="453">
        <f t="shared" si="33"/>
        <v>2157.67</v>
      </c>
      <c r="AH36" s="453">
        <f t="shared" si="33"/>
        <v>41.725000000000001</v>
      </c>
      <c r="AI36" s="453">
        <f t="shared" si="33"/>
        <v>405.76</v>
      </c>
      <c r="AJ36" s="453">
        <f t="shared" si="33"/>
        <v>8076.0250000000015</v>
      </c>
      <c r="AK36" s="458">
        <f t="shared" si="33"/>
        <v>46039.14</v>
      </c>
      <c r="AL36" s="453">
        <f t="shared" si="33"/>
        <v>40245.259999999995</v>
      </c>
      <c r="AM36" s="453">
        <f t="shared" si="33"/>
        <v>41416.730000000003</v>
      </c>
      <c r="AN36" s="453">
        <f t="shared" si="33"/>
        <v>36593.650999999998</v>
      </c>
      <c r="AO36" s="453">
        <f t="shared" si="33"/>
        <v>25959.034999999996</v>
      </c>
      <c r="AP36" s="453">
        <f t="shared" si="33"/>
        <v>30589.450000000004</v>
      </c>
      <c r="AQ36" s="453">
        <f t="shared" si="33"/>
        <v>25782.59</v>
      </c>
      <c r="AR36" s="453">
        <f t="shared" si="33"/>
        <v>29999.604999999996</v>
      </c>
      <c r="AS36" s="453">
        <f t="shared" si="33"/>
        <v>34335.229999999996</v>
      </c>
      <c r="AT36" s="453">
        <f t="shared" si="33"/>
        <v>230.5</v>
      </c>
      <c r="AU36" s="453">
        <f t="shared" si="33"/>
        <v>0</v>
      </c>
      <c r="AV36" s="453">
        <f t="shared" si="33"/>
        <v>0</v>
      </c>
      <c r="AW36" s="458">
        <f t="shared" si="33"/>
        <v>0</v>
      </c>
      <c r="AX36" s="453">
        <f t="shared" si="33"/>
        <v>7263.08</v>
      </c>
      <c r="AY36" s="453">
        <f t="shared" si="33"/>
        <v>3955.25</v>
      </c>
      <c r="AZ36" s="453">
        <f t="shared" si="33"/>
        <v>0</v>
      </c>
      <c r="BA36" s="453">
        <f t="shared" si="33"/>
        <v>6444.4400000000005</v>
      </c>
      <c r="BB36" s="453">
        <f t="shared" si="33"/>
        <v>7620.14</v>
      </c>
      <c r="BC36" s="453">
        <f t="shared" si="33"/>
        <v>88.885000000000005</v>
      </c>
      <c r="BD36" s="453">
        <f t="shared" si="33"/>
        <v>0</v>
      </c>
      <c r="BE36" s="453">
        <f t="shared" si="33"/>
        <v>127.66</v>
      </c>
      <c r="BF36" s="453">
        <f t="shared" si="33"/>
        <v>0</v>
      </c>
      <c r="BG36" s="453">
        <f t="shared" si="33"/>
        <v>0</v>
      </c>
      <c r="BH36" s="453">
        <f t="shared" si="33"/>
        <v>0</v>
      </c>
      <c r="BI36" s="458">
        <f t="shared" si="33"/>
        <v>637.41</v>
      </c>
      <c r="BJ36" s="453">
        <f t="shared" si="33"/>
        <v>0</v>
      </c>
      <c r="BK36" s="453">
        <f t="shared" si="33"/>
        <v>0</v>
      </c>
      <c r="BL36" s="453">
        <f t="shared" si="33"/>
        <v>77.5</v>
      </c>
      <c r="BM36" s="453">
        <f t="shared" si="33"/>
        <v>0</v>
      </c>
      <c r="BN36" s="453">
        <f t="shared" ref="BN36:BV36" si="34">SUM(BN30:BN35)</f>
        <v>3131.4099999999994</v>
      </c>
      <c r="BO36" s="453">
        <f t="shared" si="34"/>
        <v>28117.16</v>
      </c>
      <c r="BP36" s="453">
        <f t="shared" si="34"/>
        <v>38539.615000000005</v>
      </c>
      <c r="BQ36" s="453">
        <f t="shared" si="34"/>
        <v>88.315000000000012</v>
      </c>
      <c r="BR36" s="453">
        <f t="shared" si="34"/>
        <v>0</v>
      </c>
      <c r="BS36" s="453">
        <f t="shared" si="34"/>
        <v>0</v>
      </c>
      <c r="BT36" s="453">
        <f t="shared" si="34"/>
        <v>163.42000000000002</v>
      </c>
      <c r="BU36" s="458">
        <f t="shared" si="34"/>
        <v>8129.4</v>
      </c>
      <c r="BV36" s="453">
        <f t="shared" si="34"/>
        <v>66501.009999999995</v>
      </c>
      <c r="BW36" s="453">
        <f t="shared" ref="BW36:BY36" si="35">SUM(BW30:BW35)</f>
        <v>53213.8</v>
      </c>
      <c r="BX36" s="453">
        <f t="shared" ref="BX36" si="36">SUM(BX30:BX35)</f>
        <v>56511.295000000006</v>
      </c>
      <c r="BY36" s="453">
        <f t="shared" si="35"/>
        <v>14117.355</v>
      </c>
      <c r="BZ36" s="453">
        <f t="shared" ref="BZ36:CC36" si="37">SUM(BZ30:BZ35)</f>
        <v>4873.415</v>
      </c>
      <c r="CA36" s="453">
        <f t="shared" ref="CA36:CB36" si="38">SUM(CA30:CA35)</f>
        <v>0</v>
      </c>
      <c r="CB36" s="453">
        <f t="shared" si="38"/>
        <v>24189.055</v>
      </c>
      <c r="CC36" s="453">
        <f t="shared" si="37"/>
        <v>6180.2100000000009</v>
      </c>
      <c r="CD36" s="453">
        <f t="shared" ref="CD36:CG36" si="39">SUM(CD30:CD35)</f>
        <v>0</v>
      </c>
      <c r="CE36" s="453">
        <f t="shared" ref="CE36:CF36" si="40">SUM(CE30:CE35)</f>
        <v>796.43499999999995</v>
      </c>
      <c r="CF36" s="453">
        <f t="shared" si="40"/>
        <v>25687.31</v>
      </c>
      <c r="CG36" s="453">
        <f t="shared" si="39"/>
        <v>39324.995000000003</v>
      </c>
      <c r="CH36" s="517">
        <f t="shared" si="16"/>
        <v>3.8373797574236725</v>
      </c>
      <c r="CI36" s="310"/>
      <c r="CJ36" s="45"/>
      <c r="CK36" s="25"/>
    </row>
    <row r="37" spans="1:89" ht="14.25" customHeight="1">
      <c r="A37" s="70" t="s">
        <v>59</v>
      </c>
      <c r="CJ37" s="45"/>
      <c r="CK37" s="25"/>
    </row>
    <row r="38" spans="1:89">
      <c r="A38" s="70" t="s">
        <v>60</v>
      </c>
      <c r="B38" s="297"/>
      <c r="C38" s="297"/>
      <c r="D38" s="297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297"/>
      <c r="CJ38" s="45"/>
      <c r="CK38" s="25"/>
    </row>
    <row r="39" spans="1:89">
      <c r="A39" s="70" t="s">
        <v>61</v>
      </c>
      <c r="B39" s="297"/>
      <c r="C39" s="297"/>
      <c r="D39" s="297"/>
      <c r="E39" s="297"/>
      <c r="F39" s="297"/>
      <c r="G39" s="297"/>
      <c r="H39" s="297"/>
      <c r="I39" s="297"/>
      <c r="J39" s="297"/>
      <c r="K39" s="297"/>
      <c r="L39" s="303"/>
      <c r="M39" s="297"/>
      <c r="N39" s="297"/>
      <c r="O39" s="297"/>
      <c r="P39" s="297"/>
      <c r="Q39" s="297"/>
      <c r="R39" s="297"/>
      <c r="S39" s="297"/>
      <c r="T39" s="297"/>
      <c r="U39" s="297"/>
      <c r="AC39" s="160"/>
      <c r="CK39" s="25"/>
    </row>
    <row r="40" spans="1:89">
      <c r="A40" s="298"/>
      <c r="B40" s="297"/>
      <c r="L40" s="304"/>
    </row>
    <row r="41" spans="1:89">
      <c r="B41" s="297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</row>
    <row r="42" spans="1:89">
      <c r="B42" s="297"/>
    </row>
    <row r="44" spans="1:89" ht="15.75">
      <c r="B44" s="300"/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  <c r="V44" s="305"/>
      <c r="W44" s="305"/>
      <c r="X44" s="305"/>
      <c r="Y44" s="305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305"/>
      <c r="AL44" s="305"/>
      <c r="AM44" s="305"/>
      <c r="AN44" s="305"/>
      <c r="AO44" s="305"/>
      <c r="AP44" s="305"/>
      <c r="AQ44" s="305"/>
      <c r="AR44" s="305"/>
      <c r="AS44" s="305"/>
      <c r="AT44" s="305"/>
      <c r="AU44" s="305"/>
      <c r="AV44" s="305"/>
      <c r="AW44" s="305"/>
      <c r="AX44" s="305"/>
      <c r="AY44" s="305"/>
      <c r="AZ44" s="305"/>
      <c r="BA44" s="305"/>
      <c r="BB44" s="305"/>
      <c r="BC44" s="305"/>
      <c r="BD44" s="305"/>
      <c r="BE44" s="305"/>
      <c r="BF44" s="305"/>
      <c r="BG44" s="305"/>
      <c r="BH44" s="305"/>
      <c r="BI44" s="305"/>
      <c r="BJ44" s="305"/>
      <c r="BK44" s="305"/>
      <c r="BL44" s="305"/>
      <c r="BM44" s="305"/>
      <c r="BN44" s="305"/>
      <c r="BO44" s="305"/>
      <c r="BP44" s="305"/>
      <c r="BQ44" s="305"/>
      <c r="BR44" s="305"/>
      <c r="BS44" s="305"/>
      <c r="BT44" s="305"/>
      <c r="BU44" s="305"/>
      <c r="BV44" s="305"/>
      <c r="BW44" s="305"/>
      <c r="BX44" s="305"/>
      <c r="BY44" s="305"/>
      <c r="BZ44" s="305"/>
      <c r="CA44" s="305"/>
      <c r="CB44" s="305"/>
      <c r="CC44" s="305"/>
      <c r="CD44" s="305"/>
      <c r="CE44" s="305"/>
      <c r="CF44" s="305"/>
      <c r="CG44" s="305"/>
    </row>
    <row r="50" spans="2:85">
      <c r="B50" s="301"/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</row>
    <row r="56" spans="2:85" ht="15.75">
      <c r="B56" s="300"/>
      <c r="C56" s="300"/>
      <c r="D56" s="300"/>
      <c r="E56" s="300"/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5"/>
      <c r="W56" s="305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5"/>
      <c r="AI56" s="305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05"/>
      <c r="AZ56" s="305"/>
      <c r="BA56" s="305"/>
      <c r="BB56" s="305"/>
      <c r="BC56" s="305"/>
      <c r="BD56" s="305"/>
      <c r="BE56" s="305"/>
      <c r="BF56" s="305"/>
      <c r="BG56" s="305"/>
      <c r="BH56" s="305"/>
      <c r="BI56" s="305"/>
      <c r="BJ56" s="305"/>
      <c r="BK56" s="305"/>
      <c r="BL56" s="305"/>
      <c r="BM56" s="305"/>
      <c r="BN56" s="305"/>
      <c r="BO56" s="305"/>
      <c r="BP56" s="305"/>
      <c r="BQ56" s="305"/>
      <c r="BR56" s="305"/>
      <c r="BS56" s="305"/>
      <c r="BT56" s="305"/>
      <c r="BU56" s="305"/>
      <c r="BV56" s="305"/>
      <c r="BW56" s="305"/>
      <c r="BX56" s="305"/>
      <c r="BY56" s="305"/>
      <c r="BZ56" s="305"/>
      <c r="CA56" s="305"/>
      <c r="CB56" s="305"/>
      <c r="CC56" s="305"/>
      <c r="CD56" s="305"/>
      <c r="CE56" s="305"/>
      <c r="CF56" s="305"/>
      <c r="CG56" s="305"/>
    </row>
  </sheetData>
  <mergeCells count="8">
    <mergeCell ref="AX6:BI6"/>
    <mergeCell ref="BJ6:BU6"/>
    <mergeCell ref="BV6:CH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CE6559-E9EA-49D7-BA9B-7BC6982FC288}">
  <ds:schemaRefs>
    <ds:schemaRef ds:uri="7c1b8fce-a2f5-45d0-aa11-b1d8e75eeba2"/>
    <ds:schemaRef ds:uri="http://purl.org/dc/elements/1.1/"/>
    <ds:schemaRef ds:uri="http://www.w3.org/XML/1998/namespace"/>
    <ds:schemaRef ds:uri="http://purl.org/dc/dcmitype/"/>
    <ds:schemaRef ds:uri="3c08d1e2-7848-48cd-b3b1-2794d327a2ef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2026-03-05T19:42:47Z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