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D:\Users\Kmontoya\Downloads\Anuario Pesca y Acuicultura 2020\Pesca\"/>
    </mc:Choice>
  </mc:AlternateContent>
  <xr:revisionPtr revIDLastSave="0" documentId="13_ncr:1_{1CAE5E7D-D6C2-4E09-99D5-4669A3E8A30C}" xr6:coauthVersionLast="36" xr6:coauthVersionMax="47" xr10:uidLastSave="{00000000-0000-0000-0000-000000000000}"/>
  <bookViews>
    <workbookView xWindow="0" yWindow="0" windowWidth="28800" windowHeight="12225" tabRatio="555" activeTab="3" xr2:uid="{00000000-000D-0000-FFFF-FFFF00000000}"/>
  </bookViews>
  <sheets>
    <sheet name="Prod Total" sheetId="1" r:id="rId1"/>
    <sheet name="Harina Aceite Puertos" sheetId="2" r:id="rId2"/>
    <sheet name="Harina Tipo Puertos" sheetId="3" r:id="rId3"/>
    <sheet name="Prod curado" sheetId="4" r:id="rId4"/>
  </sheets>
  <definedNames>
    <definedName name="_xlnm.Print_Area" localSheetId="1">'Harina Aceite Puertos'!$B$2:$F$83</definedName>
    <definedName name="_xlnm.Print_Area" localSheetId="2">'Harina Tipo Puertos'!$B$2:$G$35</definedName>
    <definedName name="_xlnm.Print_Area" localSheetId="0">'Prod Total'!$B$3:$S$82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4" l="1"/>
  <c r="D32" i="3" l="1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H8" i="3"/>
  <c r="K25" i="1"/>
  <c r="D65" i="4" l="1"/>
  <c r="D64" i="4"/>
  <c r="D63" i="4"/>
  <c r="D62" i="4"/>
  <c r="D61" i="4"/>
  <c r="P59" i="4"/>
  <c r="O59" i="4"/>
  <c r="N59" i="4"/>
  <c r="M59" i="4"/>
  <c r="L59" i="4"/>
  <c r="K59" i="4"/>
  <c r="J59" i="4"/>
  <c r="I59" i="4"/>
  <c r="H59" i="4"/>
  <c r="G59" i="4"/>
  <c r="F59" i="4"/>
  <c r="E59" i="4"/>
  <c r="D80" i="4"/>
  <c r="D79" i="4"/>
  <c r="D77" i="4" s="1"/>
  <c r="P77" i="4"/>
  <c r="O77" i="4"/>
  <c r="N77" i="4"/>
  <c r="M77" i="4"/>
  <c r="L77" i="4"/>
  <c r="K77" i="4"/>
  <c r="J77" i="4"/>
  <c r="I77" i="4"/>
  <c r="H77" i="4"/>
  <c r="G77" i="4"/>
  <c r="F77" i="4"/>
  <c r="E77" i="4"/>
  <c r="D49" i="4"/>
  <c r="D47" i="4" s="1"/>
  <c r="P47" i="4"/>
  <c r="O47" i="4"/>
  <c r="N47" i="4"/>
  <c r="M47" i="4"/>
  <c r="L47" i="4"/>
  <c r="K47" i="4"/>
  <c r="J47" i="4"/>
  <c r="I47" i="4"/>
  <c r="H47" i="4"/>
  <c r="G47" i="4"/>
  <c r="F47" i="4"/>
  <c r="E47" i="4"/>
  <c r="D37" i="4"/>
  <c r="D36" i="4"/>
  <c r="D35" i="4"/>
  <c r="D34" i="4"/>
  <c r="D33" i="4"/>
  <c r="D32" i="4"/>
  <c r="D31" i="4"/>
  <c r="D30" i="4"/>
  <c r="D29" i="4"/>
  <c r="D28" i="4"/>
  <c r="P26" i="4"/>
  <c r="O26" i="4"/>
  <c r="N26" i="4"/>
  <c r="M26" i="4"/>
  <c r="L26" i="4"/>
  <c r="K26" i="4"/>
  <c r="J26" i="4"/>
  <c r="I26" i="4"/>
  <c r="H26" i="4"/>
  <c r="G26" i="4"/>
  <c r="F26" i="4"/>
  <c r="E26" i="4"/>
  <c r="D14" i="4"/>
  <c r="D13" i="4"/>
  <c r="D12" i="4"/>
  <c r="D11" i="4"/>
  <c r="D10" i="4"/>
  <c r="P8" i="4"/>
  <c r="O8" i="4"/>
  <c r="N8" i="4"/>
  <c r="M8" i="4"/>
  <c r="L8" i="4"/>
  <c r="K8" i="4"/>
  <c r="J8" i="4"/>
  <c r="I8" i="4"/>
  <c r="H8" i="4"/>
  <c r="G8" i="4"/>
  <c r="F8" i="4"/>
  <c r="E8" i="4"/>
  <c r="G8" i="3"/>
  <c r="F8" i="3"/>
  <c r="E8" i="3"/>
  <c r="D8" i="3" s="1"/>
  <c r="D119" i="2"/>
  <c r="D118" i="2"/>
  <c r="D117" i="2"/>
  <c r="D116" i="2"/>
  <c r="D115" i="2"/>
  <c r="D114" i="2"/>
  <c r="D113" i="2"/>
  <c r="D112" i="2"/>
  <c r="D111" i="2"/>
  <c r="D110" i="2"/>
  <c r="D109" i="2"/>
  <c r="D108" i="2"/>
  <c r="D102" i="2"/>
  <c r="D101" i="2"/>
  <c r="D100" i="2"/>
  <c r="D99" i="2"/>
  <c r="D98" i="2"/>
  <c r="D97" i="2"/>
  <c r="D96" i="2"/>
  <c r="D95" i="2"/>
  <c r="D94" i="2"/>
  <c r="D93" i="2"/>
  <c r="D92" i="2"/>
  <c r="D91" i="2"/>
  <c r="E8" i="2"/>
  <c r="D120" i="2" s="1"/>
  <c r="D8" i="2"/>
  <c r="D103" i="2" s="1"/>
  <c r="F27" i="1"/>
  <c r="F26" i="1"/>
  <c r="R25" i="1"/>
  <c r="AQ69" i="1" s="1"/>
  <c r="Q25" i="1"/>
  <c r="AP69" i="1" s="1"/>
  <c r="P25" i="1"/>
  <c r="AO69" i="1" s="1"/>
  <c r="O25" i="1"/>
  <c r="AN69" i="1" s="1"/>
  <c r="N25" i="1"/>
  <c r="AM69" i="1" s="1"/>
  <c r="M25" i="1"/>
  <c r="AL69" i="1" s="1"/>
  <c r="L25" i="1"/>
  <c r="AK69" i="1" s="1"/>
  <c r="AJ69" i="1"/>
  <c r="J25" i="1"/>
  <c r="AI69" i="1" s="1"/>
  <c r="I25" i="1"/>
  <c r="AH69" i="1" s="1"/>
  <c r="H25" i="1"/>
  <c r="AG69" i="1" s="1"/>
  <c r="G25" i="1"/>
  <c r="AF69" i="1" s="1"/>
  <c r="F25" i="1"/>
  <c r="F23" i="1"/>
  <c r="F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F19" i="1"/>
  <c r="F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W15" i="1"/>
  <c r="F15" i="1"/>
  <c r="F14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R10" i="1"/>
  <c r="AQ70" i="1" s="1"/>
  <c r="Q10" i="1"/>
  <c r="AP70" i="1" s="1"/>
  <c r="P10" i="1"/>
  <c r="AO70" i="1" s="1"/>
  <c r="O10" i="1"/>
  <c r="AN70" i="1" s="1"/>
  <c r="N10" i="1"/>
  <c r="AM70" i="1" s="1"/>
  <c r="M10" i="1"/>
  <c r="AL70" i="1" s="1"/>
  <c r="L10" i="1"/>
  <c r="AK70" i="1" s="1"/>
  <c r="K10" i="1"/>
  <c r="AJ70" i="1" s="1"/>
  <c r="J10" i="1"/>
  <c r="AI70" i="1" s="1"/>
  <c r="I10" i="1"/>
  <c r="AH70" i="1" s="1"/>
  <c r="H10" i="1"/>
  <c r="AG70" i="1" s="1"/>
  <c r="G10" i="1"/>
  <c r="AF70" i="1" s="1"/>
  <c r="F10" i="1"/>
  <c r="R8" i="1"/>
  <c r="AQ71" i="1" s="1"/>
  <c r="Q8" i="1"/>
  <c r="AP71" i="1" s="1"/>
  <c r="P8" i="1"/>
  <c r="AO71" i="1" s="1"/>
  <c r="O8" i="1"/>
  <c r="AN71" i="1" s="1"/>
  <c r="N8" i="1"/>
  <c r="AM71" i="1" s="1"/>
  <c r="M8" i="1"/>
  <c r="AL71" i="1" s="1"/>
  <c r="L8" i="1"/>
  <c r="AK71" i="1" s="1"/>
  <c r="K8" i="1"/>
  <c r="AJ71" i="1" s="1"/>
  <c r="J8" i="1"/>
  <c r="AI71" i="1" s="1"/>
  <c r="I8" i="1"/>
  <c r="AH71" i="1" s="1"/>
  <c r="H8" i="1"/>
  <c r="AG71" i="1" s="1"/>
  <c r="G8" i="1"/>
  <c r="AF71" i="1" s="1"/>
  <c r="F8" i="1"/>
  <c r="D59" i="4" l="1"/>
  <c r="D26" i="4"/>
  <c r="D8" i="4"/>
  <c r="Y103" i="1"/>
  <c r="F44" i="1"/>
  <c r="Y123" i="1"/>
  <c r="F46" i="1"/>
  <c r="Y124" i="1"/>
  <c r="F47" i="1"/>
  <c r="Y125" i="1"/>
  <c r="F48" i="1"/>
  <c r="Y102" i="1"/>
  <c r="F45" i="1"/>
  <c r="Y144" i="1"/>
  <c r="F49" i="1"/>
  <c r="Y145" i="1"/>
  <c r="F53" i="1"/>
  <c r="F50" i="1"/>
  <c r="D89" i="2"/>
  <c r="D106" i="2"/>
  <c r="Y101" i="1" l="1"/>
  <c r="Z102" i="1" s="1"/>
  <c r="Y121" i="1"/>
  <c r="Z103" i="1"/>
  <c r="Z125" i="1" l="1"/>
  <c r="Z124" i="1"/>
  <c r="Z123" i="1"/>
</calcChain>
</file>

<file path=xl/sharedStrings.xml><?xml version="1.0" encoding="utf-8"?>
<sst xmlns="http://schemas.openxmlformats.org/spreadsheetml/2006/main" count="565" uniqueCount="127">
  <si>
    <t xml:space="preserve"> PERÚ : PRODUCCIÓN DE RECURSOS HIDROBIOLÓGICOS MARÍTIMOS Y CONTINENTALES, SEGÚN GIRO INDUSTRIAL, 2020</t>
  </si>
  <si>
    <t xml:space="preserve">         (TMB)</t>
  </si>
  <si>
    <t/>
  </si>
  <si>
    <t>Giro Industrial</t>
  </si>
  <si>
    <t>Total</t>
  </si>
  <si>
    <t xml:space="preserve">  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</si>
  <si>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</si>
  <si>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</si>
  <si>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</si>
  <si>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</si>
  <si>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</si>
  <si>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</si>
  <si>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</si>
  <si>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</si>
  <si>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</si>
  <si>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</si>
  <si>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</si>
  <si>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 xml:space="preserve">   1.</t>
  </si>
  <si>
    <t xml:space="preserve"> Consumo Humano Directo</t>
  </si>
  <si>
    <t>Enlatado</t>
  </si>
  <si>
    <t xml:space="preserve">  Marítimo</t>
  </si>
  <si>
    <t xml:space="preserve">  Continental</t>
  </si>
  <si>
    <t>Congelado</t>
  </si>
  <si>
    <r>
      <rPr>
        <sz val="12"/>
        <rFont val="Arial"/>
        <family val="2"/>
      </rPr>
      <t>Curado</t>
    </r>
    <r>
      <rPr>
        <vertAlign val="superscript"/>
        <sz val="12"/>
        <rFont val="Arial"/>
        <family val="2"/>
      </rPr>
      <t xml:space="preserve">  1/</t>
    </r>
  </si>
  <si>
    <t xml:space="preserve">   2.</t>
  </si>
  <si>
    <t xml:space="preserve"> Consumo Humano Indirecto</t>
  </si>
  <si>
    <r>
      <rPr>
        <sz val="12"/>
        <rFont val="Arial"/>
        <family val="2"/>
      </rPr>
      <t xml:space="preserve">Harina </t>
    </r>
    <r>
      <rPr>
        <vertAlign val="superscript"/>
        <sz val="12"/>
        <rFont val="Arial"/>
        <family val="2"/>
      </rPr>
      <t xml:space="preserve"> 2/</t>
    </r>
  </si>
  <si>
    <r>
      <rPr>
        <sz val="12"/>
        <rFont val="Arial"/>
        <family val="2"/>
      </rPr>
      <t xml:space="preserve">Aceite Crudo </t>
    </r>
    <r>
      <rPr>
        <sz val="8"/>
        <rFont val="Arial"/>
        <family val="2"/>
      </rPr>
      <t>3/</t>
    </r>
  </si>
  <si>
    <t xml:space="preserve"> </t>
  </si>
  <si>
    <t>1/  Incluye Salado, Seco - Salado y Salpreso.</t>
  </si>
  <si>
    <t>2/  No incluye harina residual y otros tipos de harina.</t>
  </si>
  <si>
    <t>3/  No  se considera otros tipos de aceite</t>
  </si>
  <si>
    <t>Fuente : Empresas pesqueras y Direcciones Regionales de la Producción (PRODUCE).</t>
  </si>
  <si>
    <t>Elaboración: PRODUCE-OGEIEE-OEE.</t>
  </si>
  <si>
    <t xml:space="preserve"> CONSUMO HUMANO DIRECTO</t>
  </si>
  <si>
    <t xml:space="preserve"> CONSUMO HUMANO INDIRECTO</t>
  </si>
  <si>
    <t>ENLATADO</t>
  </si>
  <si>
    <t>CONGELADO</t>
  </si>
  <si>
    <t xml:space="preserve">CURADO  </t>
  </si>
  <si>
    <t xml:space="preserve">HARINA </t>
  </si>
  <si>
    <t>ACEITE</t>
  </si>
  <si>
    <t>ACEITE CRUDO</t>
  </si>
  <si>
    <t>Tipo de Utilización</t>
  </si>
  <si>
    <t>Ene</t>
  </si>
  <si>
    <t>Sep</t>
  </si>
  <si>
    <t>CONSUMO HUMANO INDIRECTO</t>
  </si>
  <si>
    <t>CONSUMO HUMANO DIRECTO</t>
  </si>
  <si>
    <t>TOTAL</t>
  </si>
  <si>
    <t>CURADO</t>
  </si>
  <si>
    <t>HARINA</t>
  </si>
  <si>
    <t>PERÚ: PRODUCCIÓN DE HARINA Y ACEITE CRUDO DE PESCADO</t>
  </si>
  <si>
    <t>SEGÚN PUERTO, 2020</t>
  </si>
  <si>
    <t>(TMB)</t>
  </si>
  <si>
    <t>Puerto</t>
  </si>
  <si>
    <t>Harina</t>
  </si>
  <si>
    <t>Aceite Crudo</t>
  </si>
  <si>
    <t>Paita</t>
  </si>
  <si>
    <t>Parachique</t>
  </si>
  <si>
    <t>-</t>
  </si>
  <si>
    <t>Bayóvar</t>
  </si>
  <si>
    <t>Chicama</t>
  </si>
  <si>
    <t>Coishco</t>
  </si>
  <si>
    <t>Chimbote</t>
  </si>
  <si>
    <t>Samanco</t>
  </si>
  <si>
    <t>Huarmey</t>
  </si>
  <si>
    <t>Supe</t>
  </si>
  <si>
    <t>Végueta</t>
  </si>
  <si>
    <t>Huacho / Carquín</t>
  </si>
  <si>
    <t>Chancay</t>
  </si>
  <si>
    <t>Callao</t>
  </si>
  <si>
    <t>Tambo de Mora</t>
  </si>
  <si>
    <t>Pisco</t>
  </si>
  <si>
    <t>Atico</t>
  </si>
  <si>
    <t>Ocoña</t>
  </si>
  <si>
    <t>La Planchada</t>
  </si>
  <si>
    <t>Quilca</t>
  </si>
  <si>
    <t>Matarani</t>
  </si>
  <si>
    <t>Mollendo</t>
  </si>
  <si>
    <t>Ilo</t>
  </si>
  <si>
    <t>Nota : No incluye harina residual y otros .</t>
  </si>
  <si>
    <t xml:space="preserve">        No incluye otros tipos de aceite.</t>
  </si>
  <si>
    <t>Fuente: Empresas pesqueras.</t>
  </si>
  <si>
    <t>TM</t>
  </si>
  <si>
    <t>Otros</t>
  </si>
  <si>
    <t>PERÚ: PRODUCCIÓN DE HARINA POR TIPO, SEGÚN LUGAR DE PROCESAMIENTO, 2020</t>
  </si>
  <si>
    <t>Lugar de Procesamiento</t>
  </si>
  <si>
    <t>Tradicional</t>
  </si>
  <si>
    <t>Prime</t>
  </si>
  <si>
    <t>Super</t>
  </si>
  <si>
    <r>
      <t>Residual</t>
    </r>
    <r>
      <rPr>
        <b/>
        <vertAlign val="superscript"/>
        <sz val="12"/>
        <rFont val="Calibri"/>
        <family val="2"/>
        <scheme val="minor"/>
      </rPr>
      <t>1/</t>
    </r>
  </si>
  <si>
    <t>Caleta Cruz</t>
  </si>
  <si>
    <t xml:space="preserve"> -   </t>
  </si>
  <si>
    <t>1/ Se considera solo harina residual de residuos proveniente del pescado.</t>
  </si>
  <si>
    <t>PERÚ: PRODUCCIÓN DE CURADO INDUSTRIAL POR MES, SEGÚN ESPECIE, 2020</t>
  </si>
  <si>
    <t>(TM)</t>
  </si>
  <si>
    <t xml:space="preserve">Ene   </t>
  </si>
  <si>
    <t xml:space="preserve">Feb   </t>
  </si>
  <si>
    <t xml:space="preserve">Mar   </t>
  </si>
  <si>
    <t xml:space="preserve">Abr   </t>
  </si>
  <si>
    <t xml:space="preserve">May   </t>
  </si>
  <si>
    <t xml:space="preserve">Jun   </t>
  </si>
  <si>
    <t xml:space="preserve">Jul   </t>
  </si>
  <si>
    <t xml:space="preserve">Ago   </t>
  </si>
  <si>
    <t xml:space="preserve">Set    </t>
  </si>
  <si>
    <t xml:space="preserve">Oct    </t>
  </si>
  <si>
    <t xml:space="preserve">Nov   </t>
  </si>
  <si>
    <t xml:space="preserve">Dic    </t>
  </si>
  <si>
    <t>Anchoveta</t>
  </si>
  <si>
    <t>Samasa</t>
  </si>
  <si>
    <t>Tiburon</t>
  </si>
  <si>
    <t>Algas</t>
  </si>
  <si>
    <r>
      <t>Otras Especies</t>
    </r>
    <r>
      <rPr>
        <b/>
        <vertAlign val="superscript"/>
        <sz val="11"/>
        <rFont val="Calibri"/>
        <family val="2"/>
        <scheme val="minor"/>
      </rPr>
      <t>1/</t>
    </r>
  </si>
  <si>
    <t>1/La materia prima es importada.</t>
  </si>
  <si>
    <t>PERÚ: PRODUCCIÓN DE CURADO INDUSTRIAL DE LA ESPECIE ANCHOVETA POR MES, SEGÚN LUGAR DE PRODUCCIÓN, 2020</t>
  </si>
  <si>
    <t>Nuevo Chimbote</t>
  </si>
  <si>
    <t>Imperial</t>
  </si>
  <si>
    <t>Paracas</t>
  </si>
  <si>
    <t>San Andrés</t>
  </si>
  <si>
    <t>Tacna</t>
  </si>
  <si>
    <t>PERÚ: PRODUCCIÓN DE CURADO DE LA ESPECIE TIBURÓN POR MES, SEGÚN LUGAR DE PRODUCCIÓN, 2020</t>
  </si>
  <si>
    <t>PERÚ: PRODUCCIÓN DE CURADO INDUSTRIAL DE LA ESPECIE ALGA POR MES, SEGÚN LUGAR DE PRODUCCIÓN, 2020</t>
  </si>
  <si>
    <t>Santiago</t>
  </si>
  <si>
    <t>Vista Alegre</t>
  </si>
  <si>
    <t>Nazca</t>
  </si>
  <si>
    <t>Yanahuara</t>
  </si>
  <si>
    <t>PERÚ: PRODUCCIÓN DE CURADO INDUSTRIAL DE OTRAS ESPECIES  POR MES, SEGÚN LUGAR DE PRODUCCIÓN, 2020</t>
  </si>
  <si>
    <t>Nota: La materia prima es importada.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</si>
</sst>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"/>
    <numFmt numFmtId="165" formatCode="#,##0.0"/>
    <numFmt numFmtId="166" formatCode="#,##0;[Red]#,##0"/>
    <numFmt numFmtId="167" formatCode="_-* #,##0_-;\-* #,##0_-;_-* &quot;-&quot;??_-;_-@_-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10"/>
      <color indexed="10"/>
      <name val="Arial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sz val="10"/>
      <color theme="0"/>
      <name val="Arial"/>
      <family val="2"/>
    </font>
    <font>
      <sz val="10"/>
      <name val="Book Antiqua"/>
      <family val="1"/>
    </font>
    <font>
      <b/>
      <sz val="10"/>
      <color theme="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5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5" fillId="0" borderId="5" xfId="0" applyFont="1" applyBorder="1"/>
    <xf numFmtId="0" fontId="5" fillId="0" borderId="6" xfId="0" applyFont="1" applyBorder="1"/>
    <xf numFmtId="3" fontId="5" fillId="0" borderId="6" xfId="0" applyNumberFormat="1" applyFont="1" applyBorder="1"/>
    <xf numFmtId="0" fontId="6" fillId="0" borderId="0" xfId="0" applyFont="1"/>
    <xf numFmtId="3" fontId="6" fillId="0" borderId="0" xfId="0" applyNumberFormat="1" applyFont="1"/>
    <xf numFmtId="3" fontId="0" fillId="0" borderId="0" xfId="0" applyNumberFormat="1"/>
    <xf numFmtId="164" fontId="0" fillId="0" borderId="0" xfId="0" applyNumberFormat="1"/>
    <xf numFmtId="0" fontId="5" fillId="0" borderId="9" xfId="0" applyFont="1" applyBorder="1"/>
    <xf numFmtId="0" fontId="7" fillId="0" borderId="0" xfId="0" applyFont="1"/>
    <xf numFmtId="3" fontId="7" fillId="0" borderId="0" xfId="0" applyNumberFormat="1" applyFont="1" applyAlignment="1">
      <alignment vertical="center"/>
    </xf>
    <xf numFmtId="3" fontId="8" fillId="0" borderId="0" xfId="0" applyNumberFormat="1" applyFont="1"/>
    <xf numFmtId="0" fontId="9" fillId="0" borderId="0" xfId="0" applyFont="1"/>
    <xf numFmtId="3" fontId="4" fillId="0" borderId="0" xfId="0" applyNumberFormat="1" applyFont="1"/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3" fontId="10" fillId="0" borderId="0" xfId="0" applyNumberFormat="1" applyFont="1"/>
    <xf numFmtId="0" fontId="10" fillId="0" borderId="0" xfId="0" applyFont="1"/>
    <xf numFmtId="3" fontId="9" fillId="0" borderId="0" xfId="0" applyNumberFormat="1" applyFont="1"/>
    <xf numFmtId="3" fontId="3" fillId="0" borderId="0" xfId="0" applyNumberFormat="1" applyFont="1"/>
    <xf numFmtId="3" fontId="7" fillId="0" borderId="0" xfId="0" applyNumberFormat="1" applyFont="1"/>
    <xf numFmtId="0" fontId="13" fillId="0" borderId="0" xfId="0" applyFont="1"/>
    <xf numFmtId="0" fontId="13" fillId="2" borderId="0" xfId="0" applyFont="1" applyFill="1"/>
    <xf numFmtId="0" fontId="14" fillId="2" borderId="0" xfId="0" applyFont="1" applyFill="1"/>
    <xf numFmtId="165" fontId="0" fillId="0" borderId="0" xfId="0" applyNumberFormat="1"/>
    <xf numFmtId="0" fontId="15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165" fontId="3" fillId="0" borderId="0" xfId="0" applyNumberFormat="1" applyFont="1"/>
    <xf numFmtId="3" fontId="16" fillId="0" borderId="0" xfId="0" applyNumberFormat="1" applyFo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7" fillId="0" borderId="0" xfId="0" applyFont="1"/>
    <xf numFmtId="3" fontId="4" fillId="0" borderId="4" xfId="0" applyNumberFormat="1" applyFont="1" applyBorder="1"/>
    <xf numFmtId="3" fontId="4" fillId="0" borderId="8" xfId="0" applyNumberFormat="1" applyFont="1" applyBorder="1"/>
    <xf numFmtId="3" fontId="18" fillId="0" borderId="0" xfId="0" applyNumberFormat="1" applyFont="1" applyAlignment="1">
      <alignment vertical="center"/>
    </xf>
    <xf numFmtId="3" fontId="5" fillId="0" borderId="8" xfId="0" applyNumberFormat="1" applyFont="1" applyBorder="1"/>
    <xf numFmtId="3" fontId="18" fillId="0" borderId="0" xfId="0" applyNumberFormat="1" applyFont="1"/>
    <xf numFmtId="3" fontId="5" fillId="3" borderId="0" xfId="0" applyNumberFormat="1" applyFont="1" applyFill="1"/>
    <xf numFmtId="4" fontId="18" fillId="0" borderId="0" xfId="0" applyNumberFormat="1" applyFont="1"/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0" borderId="9" xfId="0" applyNumberFormat="1" applyFont="1" applyBorder="1"/>
    <xf numFmtId="0" fontId="18" fillId="0" borderId="0" xfId="0" applyFont="1"/>
    <xf numFmtId="3" fontId="15" fillId="0" borderId="0" xfId="0" applyNumberFormat="1" applyFont="1"/>
    <xf numFmtId="165" fontId="6" fillId="0" borderId="0" xfId="0" applyNumberFormat="1" applyFont="1"/>
    <xf numFmtId="3" fontId="17" fillId="0" borderId="0" xfId="0" applyNumberFormat="1" applyFont="1"/>
    <xf numFmtId="4" fontId="6" fillId="0" borderId="0" xfId="0" applyNumberFormat="1" applyFont="1"/>
    <xf numFmtId="3" fontId="19" fillId="0" borderId="0" xfId="0" applyNumberFormat="1" applyFont="1"/>
    <xf numFmtId="165" fontId="19" fillId="0" borderId="0" xfId="0" applyNumberFormat="1" applyFont="1"/>
    <xf numFmtId="0" fontId="19" fillId="0" borderId="0" xfId="0" applyFont="1"/>
    <xf numFmtId="4" fontId="15" fillId="0" borderId="0" xfId="0" applyNumberFormat="1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9" fillId="0" borderId="0" xfId="0" applyNumberFormat="1" applyFont="1"/>
    <xf numFmtId="165" fontId="13" fillId="0" borderId="0" xfId="0" applyNumberFormat="1" applyFont="1"/>
    <xf numFmtId="165" fontId="13" fillId="2" borderId="0" xfId="0" applyNumberFormat="1" applyFont="1" applyFill="1"/>
    <xf numFmtId="3" fontId="14" fillId="2" borderId="0" xfId="0" applyNumberFormat="1" applyFont="1" applyFill="1"/>
    <xf numFmtId="4" fontId="14" fillId="2" borderId="0" xfId="0" applyNumberFormat="1" applyFont="1" applyFill="1"/>
    <xf numFmtId="165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4" fontId="13" fillId="2" borderId="0" xfId="0" applyNumberFormat="1" applyFont="1" applyFill="1"/>
    <xf numFmtId="3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13" fillId="2" borderId="0" xfId="0" applyNumberFormat="1" applyFont="1" applyFill="1"/>
    <xf numFmtId="3" fontId="20" fillId="0" borderId="0" xfId="0" applyNumberFormat="1" applyFont="1" applyAlignment="1">
      <alignment horizontal="right"/>
    </xf>
    <xf numFmtId="3" fontId="13" fillId="2" borderId="0" xfId="0" applyNumberFormat="1" applyFont="1" applyFill="1"/>
    <xf numFmtId="3" fontId="21" fillId="2" borderId="0" xfId="0" applyNumberFormat="1" applyFont="1" applyFill="1"/>
    <xf numFmtId="3" fontId="21" fillId="2" borderId="0" xfId="0" applyNumberFormat="1" applyFont="1" applyFill="1" applyAlignment="1">
      <alignment horizontal="right"/>
    </xf>
    <xf numFmtId="3" fontId="22" fillId="2" borderId="0" xfId="0" applyNumberFormat="1" applyFont="1" applyFill="1"/>
    <xf numFmtId="3" fontId="22" fillId="2" borderId="0" xfId="0" applyNumberFormat="1" applyFont="1" applyFill="1" applyAlignment="1">
      <alignment horizontal="right"/>
    </xf>
    <xf numFmtId="3" fontId="21" fillId="0" borderId="0" xfId="0" applyNumberFormat="1" applyFont="1"/>
    <xf numFmtId="3" fontId="21" fillId="0" borderId="0" xfId="0" applyNumberFormat="1" applyFont="1" applyAlignment="1">
      <alignment horizontal="right"/>
    </xf>
    <xf numFmtId="0" fontId="23" fillId="0" borderId="0" xfId="0" applyFont="1"/>
    <xf numFmtId="165" fontId="23" fillId="0" borderId="0" xfId="0" applyNumberFormat="1" applyFont="1"/>
    <xf numFmtId="3" fontId="7" fillId="3" borderId="0" xfId="0" applyNumberFormat="1" applyFont="1" applyFill="1" applyAlignment="1">
      <alignment vertical="center"/>
    </xf>
    <xf numFmtId="3" fontId="23" fillId="0" borderId="0" xfId="0" applyNumberFormat="1" applyFont="1"/>
    <xf numFmtId="3" fontId="23" fillId="2" borderId="0" xfId="0" applyNumberFormat="1" applyFont="1" applyFill="1"/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3" borderId="4" xfId="0" applyNumberFormat="1" applyFont="1" applyFill="1" applyBorder="1" applyAlignment="1">
      <alignment vertical="center"/>
    </xf>
    <xf numFmtId="3" fontId="4" fillId="3" borderId="0" xfId="0" applyNumberFormat="1" applyFont="1" applyFill="1" applyAlignment="1">
      <alignment vertical="center"/>
    </xf>
    <xf numFmtId="3" fontId="4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5" fillId="2" borderId="0" xfId="0" applyNumberFormat="1" applyFont="1" applyFill="1" applyAlignment="1">
      <alignment vertical="center"/>
    </xf>
    <xf numFmtId="3" fontId="4" fillId="4" borderId="0" xfId="0" applyNumberFormat="1" applyFont="1" applyFill="1" applyAlignment="1">
      <alignment horizontal="right" vertic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 vertical="center"/>
    </xf>
    <xf numFmtId="3" fontId="4" fillId="3" borderId="8" xfId="0" applyNumberFormat="1" applyFont="1" applyFill="1" applyBorder="1" applyAlignment="1">
      <alignment vertical="center"/>
    </xf>
    <xf numFmtId="165" fontId="8" fillId="0" borderId="0" xfId="0" applyNumberFormat="1" applyFont="1"/>
    <xf numFmtId="3" fontId="5" fillId="0" borderId="9" xfId="0" applyNumberFormat="1" applyFont="1" applyBorder="1"/>
    <xf numFmtId="3" fontId="6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13" fillId="0" borderId="0" xfId="0" applyNumberFormat="1" applyFont="1"/>
    <xf numFmtId="164" fontId="13" fillId="0" borderId="0" xfId="0" applyNumberFormat="1" applyFont="1"/>
    <xf numFmtId="4" fontId="13" fillId="0" borderId="0" xfId="0" applyNumberFormat="1" applyFont="1"/>
    <xf numFmtId="3" fontId="4" fillId="6" borderId="3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Alignment="1">
      <alignment horizontal="right" vertical="center"/>
    </xf>
    <xf numFmtId="3" fontId="4" fillId="6" borderId="8" xfId="0" applyNumberFormat="1" applyFont="1" applyFill="1" applyBorder="1" applyAlignment="1">
      <alignment vertical="center"/>
    </xf>
    <xf numFmtId="3" fontId="4" fillId="5" borderId="4" xfId="0" applyNumberFormat="1" applyFont="1" applyFill="1" applyBorder="1" applyAlignment="1">
      <alignment vertical="center"/>
    </xf>
    <xf numFmtId="3" fontId="4" fillId="6" borderId="0" xfId="0" applyNumberFormat="1" applyFont="1" applyFill="1" applyAlignment="1">
      <alignment vertical="center"/>
    </xf>
    <xf numFmtId="3" fontId="5" fillId="7" borderId="4" xfId="0" applyNumberFormat="1" applyFont="1" applyFill="1" applyBorder="1"/>
    <xf numFmtId="3" fontId="5" fillId="7" borderId="8" xfId="0" applyNumberFormat="1" applyFont="1" applyFill="1" applyBorder="1"/>
    <xf numFmtId="3" fontId="28" fillId="0" borderId="0" xfId="0" applyNumberFormat="1" applyFont="1"/>
    <xf numFmtId="167" fontId="5" fillId="0" borderId="0" xfId="2" applyNumberFormat="1" applyFont="1" applyBorder="1" applyAlignment="1">
      <alignment horizontal="right"/>
    </xf>
    <xf numFmtId="167" fontId="5" fillId="0" borderId="0" xfId="2" applyNumberFormat="1" applyFont="1" applyFill="1" applyBorder="1" applyAlignment="1">
      <alignment horizontal="right"/>
    </xf>
    <xf numFmtId="167" fontId="5" fillId="3" borderId="0" xfId="2" applyNumberFormat="1" applyFont="1" applyFill="1" applyBorder="1" applyAlignment="1">
      <alignment horizontal="right"/>
    </xf>
    <xf numFmtId="3" fontId="5" fillId="7" borderId="0" xfId="0" applyNumberFormat="1" applyFont="1" applyFill="1" applyAlignment="1">
      <alignment vertical="center"/>
    </xf>
    <xf numFmtId="3" fontId="5" fillId="7" borderId="0" xfId="0" applyNumberFormat="1" applyFont="1" applyFill="1" applyAlignment="1">
      <alignment horizontal="right" vertical="center"/>
    </xf>
    <xf numFmtId="3" fontId="0" fillId="3" borderId="0" xfId="0" applyNumberFormat="1" applyFill="1"/>
    <xf numFmtId="3" fontId="29" fillId="0" borderId="0" xfId="0" applyNumberFormat="1" applyFont="1"/>
    <xf numFmtId="3" fontId="29" fillId="0" borderId="8" xfId="0" applyNumberFormat="1" applyFont="1" applyBorder="1"/>
    <xf numFmtId="3" fontId="29" fillId="6" borderId="0" xfId="0" applyNumberFormat="1" applyFont="1" applyFill="1" applyAlignment="1">
      <alignment horizontal="right" vertical="center"/>
    </xf>
    <xf numFmtId="3" fontId="30" fillId="0" borderId="0" xfId="0" applyNumberFormat="1" applyFont="1" applyAlignment="1">
      <alignment horizontal="right"/>
    </xf>
    <xf numFmtId="3" fontId="31" fillId="6" borderId="3" xfId="0" applyNumberFormat="1" applyFont="1" applyFill="1" applyBorder="1" applyAlignment="1">
      <alignment horizontal="center" vertical="center"/>
    </xf>
    <xf numFmtId="3" fontId="31" fillId="0" borderId="4" xfId="0" applyNumberFormat="1" applyFont="1" applyBorder="1"/>
    <xf numFmtId="3" fontId="31" fillId="0" borderId="0" xfId="0" applyNumberFormat="1" applyFont="1"/>
    <xf numFmtId="165" fontId="31" fillId="0" borderId="0" xfId="0" applyNumberFormat="1" applyFont="1"/>
    <xf numFmtId="3" fontId="31" fillId="0" borderId="8" xfId="0" applyNumberFormat="1" applyFont="1" applyBorder="1"/>
    <xf numFmtId="3" fontId="31" fillId="6" borderId="0" xfId="0" applyNumberFormat="1" applyFont="1" applyFill="1" applyAlignment="1">
      <alignment horizontal="right" vertical="center"/>
    </xf>
    <xf numFmtId="3" fontId="31" fillId="6" borderId="8" xfId="0" applyNumberFormat="1" applyFont="1" applyFill="1" applyBorder="1" applyAlignment="1">
      <alignment vertical="center"/>
    </xf>
    <xf numFmtId="3" fontId="32" fillId="0" borderId="4" xfId="0" applyNumberFormat="1" applyFont="1" applyBorder="1"/>
    <xf numFmtId="3" fontId="32" fillId="0" borderId="0" xfId="0" applyNumberFormat="1" applyFont="1"/>
    <xf numFmtId="3" fontId="32" fillId="0" borderId="0" xfId="0" applyNumberFormat="1" applyFont="1" applyAlignment="1">
      <alignment horizontal="right"/>
    </xf>
    <xf numFmtId="3" fontId="32" fillId="0" borderId="8" xfId="0" applyNumberFormat="1" applyFont="1" applyBorder="1"/>
    <xf numFmtId="3" fontId="32" fillId="3" borderId="0" xfId="0" applyNumberFormat="1" applyFont="1" applyFill="1"/>
    <xf numFmtId="166" fontId="1" fillId="0" borderId="0" xfId="0" applyNumberFormat="1" applyFont="1" applyAlignment="1">
      <alignment horizontal="right"/>
    </xf>
    <xf numFmtId="3" fontId="32" fillId="3" borderId="0" xfId="0" applyNumberFormat="1" applyFont="1" applyFill="1" applyAlignment="1">
      <alignment horizontal="right"/>
    </xf>
    <xf numFmtId="0" fontId="29" fillId="6" borderId="10" xfId="0" applyFont="1" applyFill="1" applyBorder="1" applyAlignment="1">
      <alignment horizontal="center"/>
    </xf>
    <xf numFmtId="0" fontId="29" fillId="6" borderId="12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 vertical="center"/>
    </xf>
    <xf numFmtId="0" fontId="29" fillId="0" borderId="4" xfId="0" applyFont="1" applyBorder="1"/>
    <xf numFmtId="0" fontId="29" fillId="0" borderId="0" xfId="0" applyFont="1"/>
    <xf numFmtId="3" fontId="29" fillId="0" borderId="14" xfId="0" applyNumberFormat="1" applyFont="1" applyBorder="1"/>
    <xf numFmtId="3" fontId="29" fillId="6" borderId="8" xfId="0" applyNumberFormat="1" applyFont="1" applyFill="1" applyBorder="1" applyAlignment="1">
      <alignment horizontal="right" vertical="center"/>
    </xf>
    <xf numFmtId="3" fontId="30" fillId="0" borderId="6" xfId="0" applyNumberFormat="1" applyFont="1" applyBorder="1"/>
    <xf numFmtId="0" fontId="31" fillId="0" borderId="4" xfId="0" applyFont="1" applyBorder="1"/>
    <xf numFmtId="0" fontId="31" fillId="0" borderId="0" xfId="0" applyFont="1"/>
    <xf numFmtId="3" fontId="32" fillId="0" borderId="8" xfId="0" applyNumberFormat="1" applyFont="1" applyBorder="1" applyAlignment="1">
      <alignment horizontal="right"/>
    </xf>
    <xf numFmtId="167" fontId="32" fillId="0" borderId="0" xfId="2" applyNumberFormat="1" applyFont="1" applyBorder="1" applyAlignment="1">
      <alignment horizontal="right"/>
    </xf>
    <xf numFmtId="167" fontId="32" fillId="0" borderId="8" xfId="2" applyNumberFormat="1" applyFont="1" applyBorder="1" applyAlignment="1">
      <alignment horizontal="right"/>
    </xf>
    <xf numFmtId="167" fontId="32" fillId="0" borderId="0" xfId="2" applyNumberFormat="1" applyFont="1" applyFill="1" applyBorder="1" applyAlignment="1">
      <alignment horizontal="right"/>
    </xf>
    <xf numFmtId="167" fontId="32" fillId="0" borderId="8" xfId="2" applyNumberFormat="1" applyFont="1" applyFill="1" applyBorder="1" applyAlignment="1">
      <alignment horizontal="right"/>
    </xf>
    <xf numFmtId="167" fontId="32" fillId="0" borderId="0" xfId="2" applyNumberFormat="1" applyFont="1" applyBorder="1"/>
    <xf numFmtId="167" fontId="32" fillId="0" borderId="8" xfId="2" applyNumberFormat="1" applyFont="1" applyBorder="1"/>
    <xf numFmtId="167" fontId="32" fillId="3" borderId="0" xfId="2" applyNumberFormat="1" applyFont="1" applyFill="1" applyBorder="1" applyAlignment="1">
      <alignment horizontal="right"/>
    </xf>
    <xf numFmtId="3" fontId="32" fillId="0" borderId="5" xfId="0" applyNumberFormat="1" applyFont="1" applyBorder="1"/>
    <xf numFmtId="3" fontId="32" fillId="0" borderId="6" xfId="0" applyNumberFormat="1" applyFont="1" applyBorder="1"/>
    <xf numFmtId="3" fontId="32" fillId="0" borderId="6" xfId="0" applyNumberFormat="1" applyFont="1" applyBorder="1" applyAlignment="1">
      <alignment horizontal="right"/>
    </xf>
    <xf numFmtId="3" fontId="32" fillId="0" borderId="9" xfId="0" applyNumberFormat="1" applyFont="1" applyBorder="1" applyAlignment="1">
      <alignment horizontal="right"/>
    </xf>
    <xf numFmtId="3" fontId="35" fillId="3" borderId="0" xfId="0" applyNumberFormat="1" applyFont="1" applyFill="1"/>
    <xf numFmtId="3" fontId="35" fillId="0" borderId="0" xfId="0" applyNumberFormat="1" applyFont="1"/>
    <xf numFmtId="0" fontId="29" fillId="6" borderId="3" xfId="0" applyFont="1" applyFill="1" applyBorder="1" applyAlignment="1">
      <alignment horizontal="center" vertical="center"/>
    </xf>
    <xf numFmtId="0" fontId="29" fillId="0" borderId="8" xfId="0" applyFont="1" applyBorder="1"/>
    <xf numFmtId="3" fontId="29" fillId="6" borderId="0" xfId="0" applyNumberFormat="1" applyFont="1" applyFill="1" applyAlignment="1">
      <alignment horizontal="right"/>
    </xf>
    <xf numFmtId="0" fontId="29" fillId="6" borderId="8" xfId="0" applyFont="1" applyFill="1" applyBorder="1"/>
    <xf numFmtId="0" fontId="30" fillId="0" borderId="4" xfId="0" applyFont="1" applyBorder="1"/>
    <xf numFmtId="0" fontId="30" fillId="0" borderId="0" xfId="0" applyFont="1"/>
    <xf numFmtId="0" fontId="30" fillId="0" borderId="8" xfId="0" applyFont="1" applyBorder="1"/>
    <xf numFmtId="3" fontId="30" fillId="0" borderId="0" xfId="0" applyNumberFormat="1" applyFont="1"/>
    <xf numFmtId="4" fontId="1" fillId="0" borderId="0" xfId="0" applyNumberFormat="1" applyFont="1" applyAlignment="1">
      <alignment horizontal="right"/>
    </xf>
    <xf numFmtId="167" fontId="1" fillId="0" borderId="0" xfId="2" applyNumberFormat="1" applyFont="1" applyAlignment="1">
      <alignment horizontal="right"/>
    </xf>
    <xf numFmtId="0" fontId="31" fillId="6" borderId="3" xfId="0" applyFont="1" applyFill="1" applyBorder="1" applyAlignment="1">
      <alignment horizontal="center" vertical="center"/>
    </xf>
    <xf numFmtId="0" fontId="31" fillId="0" borderId="8" xfId="0" applyFont="1" applyBorder="1"/>
    <xf numFmtId="3" fontId="31" fillId="6" borderId="0" xfId="0" applyNumberFormat="1" applyFont="1" applyFill="1" applyAlignment="1">
      <alignment horizontal="right"/>
    </xf>
    <xf numFmtId="0" fontId="31" fillId="6" borderId="8" xfId="0" applyFont="1" applyFill="1" applyBorder="1"/>
    <xf numFmtId="0" fontId="32" fillId="0" borderId="4" xfId="0" applyFont="1" applyBorder="1"/>
    <xf numFmtId="0" fontId="32" fillId="0" borderId="0" xfId="0" applyFont="1"/>
    <xf numFmtId="0" fontId="32" fillId="0" borderId="8" xfId="0" applyFont="1" applyBorder="1"/>
    <xf numFmtId="167" fontId="32" fillId="0" borderId="0" xfId="2" applyNumberFormat="1" applyFont="1"/>
    <xf numFmtId="167" fontId="1" fillId="8" borderId="0" xfId="2" applyNumberFormat="1" applyFont="1" applyFill="1"/>
    <xf numFmtId="167" fontId="1" fillId="8" borderId="0" xfId="2" applyNumberFormat="1" applyFont="1" applyFill="1" applyBorder="1"/>
    <xf numFmtId="0" fontId="30" fillId="0" borderId="5" xfId="0" applyFont="1" applyBorder="1"/>
    <xf numFmtId="0" fontId="30" fillId="0" borderId="6" xfId="0" applyFont="1" applyBorder="1"/>
    <xf numFmtId="0" fontId="30" fillId="0" borderId="9" xfId="0" applyFont="1" applyBorder="1"/>
    <xf numFmtId="0" fontId="32" fillId="0" borderId="5" xfId="0" applyFont="1" applyBorder="1"/>
    <xf numFmtId="0" fontId="32" fillId="0" borderId="6" xfId="0" applyFont="1" applyBorder="1"/>
    <xf numFmtId="0" fontId="32" fillId="0" borderId="9" xfId="0" applyFont="1" applyBorder="1"/>
    <xf numFmtId="3" fontId="2" fillId="0" borderId="0" xfId="0" applyNumberFormat="1" applyFont="1" applyAlignment="1">
      <alignment horizontal="center"/>
    </xf>
    <xf numFmtId="3" fontId="4" fillId="6" borderId="1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3" fontId="4" fillId="6" borderId="4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Alignment="1">
      <alignment horizontal="center" vertical="center"/>
    </xf>
    <xf numFmtId="3" fontId="31" fillId="6" borderId="4" xfId="0" applyNumberFormat="1" applyFont="1" applyFill="1" applyBorder="1" applyAlignment="1">
      <alignment horizontal="center" vertical="center"/>
    </xf>
    <xf numFmtId="3" fontId="31" fillId="6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3" fontId="31" fillId="6" borderId="1" xfId="0" applyNumberFormat="1" applyFont="1" applyFill="1" applyBorder="1" applyAlignment="1">
      <alignment horizontal="center" vertical="center"/>
    </xf>
    <xf numFmtId="3" fontId="31" fillId="6" borderId="2" xfId="0" applyNumberFormat="1" applyFont="1" applyFill="1" applyBorder="1" applyAlignment="1">
      <alignment horizontal="center" vertical="center"/>
    </xf>
    <xf numFmtId="3" fontId="31" fillId="6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9" fillId="6" borderId="12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3" fontId="29" fillId="6" borderId="4" xfId="0" applyNumberFormat="1" applyFont="1" applyFill="1" applyBorder="1" applyAlignment="1">
      <alignment horizontal="center" vertical="center"/>
    </xf>
    <xf numFmtId="3" fontId="29" fillId="6" borderId="0" xfId="0" applyNumberFormat="1" applyFont="1" applyFill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/>
    </xf>
    <xf numFmtId="0" fontId="29" fillId="6" borderId="0" xfId="0" applyFont="1" applyFill="1" applyAlignment="1">
      <alignment horizontal="center"/>
    </xf>
    <xf numFmtId="0" fontId="31" fillId="6" borderId="1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/>
    </xf>
    <xf numFmtId="0" fontId="31" fillId="6" borderId="0" xfId="0" applyFont="1" applyFill="1" applyAlignment="1">
      <alignment horizontal="center"/>
    </xf>
    <xf numFmtId="3" fontId="0" fillId="0" borderId="0" xfId="0" applyNumberFormat="1" applyFill="1"/>
    <xf numFmtId="3" fontId="23" fillId="0" borderId="0" xfId="0" applyNumberFormat="1" applyFont="1" applyFill="1"/>
    <xf numFmtId="3" fontId="13" fillId="0" borderId="0" xfId="0" applyNumberFormat="1" applyFont="1" applyFill="1"/>
    <xf numFmtId="3" fontId="23" fillId="0" borderId="0" xfId="0" applyNumberFormat="1" applyFont="1" applyFill="1" applyAlignment="1">
      <alignment horizontal="center"/>
    </xf>
  </cellXfs>
  <cellStyles count="3">
    <cellStyle name="F2" xfId="1" xr:uid="{00000000-0005-0000-0000-000000000000}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>
                <a:latin typeface="Arial" panose="020B0604020202020204" pitchFamily="7" charset="0"/>
                <a:cs typeface="Arial" panose="020B0604020202020204" pitchFamily="7" charset="0"/>
              </a:rPr>
              <a:t>PERÚ: PRODUCCIÓN DE RECURSOS HIDROBIOLÓGICOS MARÍTIMOS</a:t>
            </a:r>
            <a:r>
              <a:rPr lang="es-PE" sz="1100" b="1" baseline="0">
                <a:latin typeface="Arial" panose="020B0604020202020204" pitchFamily="7" charset="0"/>
                <a:cs typeface="Arial" panose="020B0604020202020204" pitchFamily="7" charset="0"/>
              </a:rPr>
              <a:t> Y CONTINENTALES SEGÚN GIRO INDUSTRIAL, 2020</a:t>
            </a:r>
          </a:p>
          <a:p>
            <a:pPr>
              <a:defRPr/>
            </a:pPr>
            <a:r>
              <a:rPr lang="es-PE" baseline="0"/>
              <a:t>(</a:t>
            </a:r>
            <a:r>
              <a:rPr lang="es-PE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rPr>
              <a:t>TM</a:t>
            </a:r>
            <a:r>
              <a:rPr lang="es-PE" sz="1100" baseline="0">
                <a:latin typeface="Arial" panose="020B0604020202020204" pitchFamily="7" charset="0"/>
                <a:cs typeface="Arial" panose="020B0604020202020204" pitchFamily="7" charset="0"/>
              </a:rPr>
              <a:t>B)</a:t>
            </a:r>
            <a:endParaRPr lang="es-PE" sz="1100">
              <a:latin typeface="Arial" panose="020B0604020202020204" pitchFamily="7" charset="0"/>
              <a:cs typeface="Arial" panose="020B0604020202020204" pitchFamily="7" charset="0"/>
            </a:endParaRPr>
          </a:p>
        </c:rich>
      </c:tx>
      <c:layout>
        <c:manualLayout>
          <c:xMode val="edge"/>
          <c:yMode val="edge"/>
          <c:x val="0.133590451023162"/>
          <c:y val="2.7827382582687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5.1346763472747727E-2"/>
          <c:y val="0.16128571428571431"/>
          <c:w val="0.90307847882651038"/>
          <c:h val="0.690623172103487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 Total'!$AE$69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 Total'!$AF$68:$AQ$68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Total'!$AF$69:$AQ$69</c:f>
              <c:numCache>
                <c:formatCode>#,##0</c:formatCode>
                <c:ptCount val="12"/>
                <c:pt idx="0">
                  <c:v>1373.3200000000002</c:v>
                </c:pt>
                <c:pt idx="1">
                  <c:v>5.88</c:v>
                </c:pt>
                <c:pt idx="2">
                  <c:v>0.54</c:v>
                </c:pt>
                <c:pt idx="3">
                  <c:v>64.099999999999994</c:v>
                </c:pt>
                <c:pt idx="4">
                  <c:v>151558.32</c:v>
                </c:pt>
                <c:pt idx="5">
                  <c:v>361374.48</c:v>
                </c:pt>
                <c:pt idx="6">
                  <c:v>134566.51</c:v>
                </c:pt>
                <c:pt idx="7">
                  <c:v>70.160000000000011</c:v>
                </c:pt>
                <c:pt idx="8">
                  <c:v>126.83000000000001</c:v>
                </c:pt>
                <c:pt idx="9">
                  <c:v>259.05</c:v>
                </c:pt>
                <c:pt idx="10">
                  <c:v>194270.58000000002</c:v>
                </c:pt>
                <c:pt idx="11">
                  <c:v>374252.48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8-4E8A-8E6D-A7A0238FE7D1}"/>
            </c:ext>
          </c:extLst>
        </c:ser>
        <c:ser>
          <c:idx val="1"/>
          <c:order val="1"/>
          <c:tx>
            <c:strRef>
              <c:f>'Prod Total'!$AE$70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 Total'!$AF$68:$AQ$68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Total'!$AF$70:$AQ$70</c:f>
              <c:numCache>
                <c:formatCode>#,##0</c:formatCode>
                <c:ptCount val="12"/>
                <c:pt idx="0">
                  <c:v>46879</c:v>
                </c:pt>
                <c:pt idx="1">
                  <c:v>76007</c:v>
                </c:pt>
                <c:pt idx="2">
                  <c:v>25931</c:v>
                </c:pt>
                <c:pt idx="3">
                  <c:v>11409</c:v>
                </c:pt>
                <c:pt idx="4">
                  <c:v>13869</c:v>
                </c:pt>
                <c:pt idx="5">
                  <c:v>39011</c:v>
                </c:pt>
                <c:pt idx="6">
                  <c:v>70276</c:v>
                </c:pt>
                <c:pt idx="7">
                  <c:v>59022</c:v>
                </c:pt>
                <c:pt idx="8">
                  <c:v>82689</c:v>
                </c:pt>
                <c:pt idx="9">
                  <c:v>72683</c:v>
                </c:pt>
                <c:pt idx="10">
                  <c:v>41001</c:v>
                </c:pt>
                <c:pt idx="11">
                  <c:v>48414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8-4E8A-8E6D-A7A0238FE7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09573872"/>
        <c:axId val="409571696"/>
      </c:barChart>
      <c:lineChart>
        <c:grouping val="standard"/>
        <c:varyColors val="0"/>
        <c:ser>
          <c:idx val="2"/>
          <c:order val="2"/>
          <c:tx>
            <c:strRef>
              <c:f>'Prod Total'!$AE$71</c:f>
              <c:strCache>
                <c:ptCount val="1"/>
                <c:pt idx="0">
                  <c:v>TOTAL</c:v>
                </c:pt>
              </c:strCache>
            </c:strRef>
          </c:tx>
          <c:spPr>
            <a:ln w="0" cap="rnd">
              <a:solidFill>
                <a:schemeClr val="bg1">
                  <a:lumMod val="65000"/>
                </a:schemeClr>
              </a:solidFill>
              <a:round/>
            </a:ln>
            <a:effectLst>
              <a:outerShdw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32"/>
            <c:spPr>
              <a:solidFill>
                <a:schemeClr val="bg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>
                <a:outerShdw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 Total'!$AF$68:$AQ$68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'Prod Total'!$AF$71:$AQ$71</c:f>
              <c:numCache>
                <c:formatCode>#,##0</c:formatCode>
                <c:ptCount val="12"/>
                <c:pt idx="0">
                  <c:v>48252.32</c:v>
                </c:pt>
                <c:pt idx="1">
                  <c:v>76012.88</c:v>
                </c:pt>
                <c:pt idx="2">
                  <c:v>25931.54</c:v>
                </c:pt>
                <c:pt idx="3">
                  <c:v>11473.1</c:v>
                </c:pt>
                <c:pt idx="4">
                  <c:v>165427.32</c:v>
                </c:pt>
                <c:pt idx="5">
                  <c:v>400385.48</c:v>
                </c:pt>
                <c:pt idx="6">
                  <c:v>204842.51</c:v>
                </c:pt>
                <c:pt idx="7">
                  <c:v>59092.160000000003</c:v>
                </c:pt>
                <c:pt idx="8">
                  <c:v>82815.83</c:v>
                </c:pt>
                <c:pt idx="9">
                  <c:v>72942.05</c:v>
                </c:pt>
                <c:pt idx="10">
                  <c:v>235271.58000000002</c:v>
                </c:pt>
                <c:pt idx="11">
                  <c:v>422666.48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88-4E8A-8E6D-A7A0238FE7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8969896"/>
        <c:axId val="498973832"/>
      </c:lineChart>
      <c:catAx>
        <c:axId val="40957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9571696"/>
        <c:crosses val="autoZero"/>
        <c:auto val="1"/>
        <c:lblAlgn val="ctr"/>
        <c:lblOffset val="100"/>
        <c:noMultiLvlLbl val="0"/>
      </c:catAx>
      <c:valAx>
        <c:axId val="409571696"/>
        <c:scaling>
          <c:orientation val="minMax"/>
          <c:max val="500000"/>
          <c:min val="12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9573872"/>
        <c:crosses val="autoZero"/>
        <c:crossBetween val="between"/>
        <c:majorUnit val="40000"/>
        <c:minorUnit val="6000"/>
      </c:valAx>
      <c:valAx>
        <c:axId val="498973832"/>
        <c:scaling>
          <c:orientation val="minMax"/>
          <c:max val="43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es-PE"/>
          </a:p>
        </c:txPr>
        <c:crossAx val="498969896"/>
        <c:crosses val="max"/>
        <c:crossBetween val="between"/>
        <c:majorUnit val="60000"/>
        <c:minorUnit val="8000"/>
      </c:valAx>
      <c:catAx>
        <c:axId val="498969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8973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784072445489771"/>
          <c:y val="0.93346981627296588"/>
          <c:w val="0.40816216154798834"/>
          <c:h val="6.5774653168353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en-US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 sz="1100"/>
              <a:t>PERÚ: PRODUCCIÓN DE HARINA DE PESCADO                                                                               SEGÚN PUERTO, 2020</a:t>
            </a:r>
          </a:p>
          <a:p>
            <a:pPr>
              <a:defRPr sz="1100" b="1"/>
            </a:pPr>
            <a:endParaRPr lang="es-PE" sz="800"/>
          </a:p>
          <a:p>
            <a:pPr>
              <a:defRPr sz="1100" b="1"/>
            </a:pPr>
            <a:r>
              <a:rPr lang="es-PE" sz="1100"/>
              <a:t>(TMB)</a:t>
            </a:r>
          </a:p>
        </c:rich>
      </c:tx>
      <c:layout>
        <c:manualLayout>
          <c:xMode val="edge"/>
          <c:yMode val="edge"/>
          <c:x val="0.19108157565250899"/>
          <c:y val="6.262841861178680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3.12396065263091E-2"/>
          <c:y val="0.22631612497089801"/>
          <c:w val="0.92143038160323498"/>
          <c:h val="0.52439703339252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ED-464A-B47B-DFCABC8B5692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ED-464A-B47B-DFCABC8B5692}"/>
              </c:ext>
            </c:extLst>
          </c:dPt>
          <c:dPt>
            <c:idx val="2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ED-464A-B47B-DFCABC8B56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ED-464A-B47B-DFCABC8B569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ED-464A-B47B-DFCABC8B5692}"/>
              </c:ext>
            </c:extLst>
          </c:dPt>
          <c:dPt>
            <c:idx val="5"/>
            <c:invertIfNegative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BED-464A-B47B-DFCABC8B569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BED-464A-B47B-DFCABC8B56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BED-464A-B47B-DFCABC8B5692}"/>
              </c:ext>
            </c:extLst>
          </c:dPt>
          <c:dPt>
            <c:idx val="8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BED-464A-B47B-DFCABC8B5692}"/>
              </c:ext>
            </c:extLst>
          </c:dPt>
          <c:dPt>
            <c:idx val="9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ED-464A-B47B-DFCABC8B569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BED-464A-B47B-DFCABC8B56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BED-464A-B47B-DFCABC8B5692}"/>
              </c:ext>
            </c:extLst>
          </c:dPt>
          <c:dPt>
            <c:idx val="12"/>
            <c:invertIfNegative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BED-464A-B47B-DFCABC8B5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'Harina Aceite Puertos'!$C$91:$C$103</c:f>
              <c:strCache>
                <c:ptCount val="13"/>
                <c:pt idx="0">
                  <c:v>Pisco</c:v>
                </c:pt>
                <c:pt idx="1">
                  <c:v>Chimbote</c:v>
                </c:pt>
                <c:pt idx="2">
                  <c:v>Callao</c:v>
                </c:pt>
                <c:pt idx="3">
                  <c:v>Chicama</c:v>
                </c:pt>
                <c:pt idx="4">
                  <c:v>Coishco</c:v>
                </c:pt>
                <c:pt idx="5">
                  <c:v>Chancay</c:v>
                </c:pt>
                <c:pt idx="6">
                  <c:v>Supe</c:v>
                </c:pt>
                <c:pt idx="7">
                  <c:v>Tambo de Mora</c:v>
                </c:pt>
                <c:pt idx="8">
                  <c:v>Végueta</c:v>
                </c:pt>
                <c:pt idx="9">
                  <c:v>Ilo</c:v>
                </c:pt>
                <c:pt idx="10">
                  <c:v>Samanco</c:v>
                </c:pt>
                <c:pt idx="11">
                  <c:v>Bayóvar</c:v>
                </c:pt>
                <c:pt idx="12">
                  <c:v>Otros</c:v>
                </c:pt>
              </c:strCache>
            </c:strRef>
          </c:cat>
          <c:val>
            <c:numRef>
              <c:f>'Harina Aceite Puertos'!$D$91:$D$103</c:f>
              <c:numCache>
                <c:formatCode>#,##0</c:formatCode>
                <c:ptCount val="13"/>
                <c:pt idx="0" formatCode="#,##0.0">
                  <c:v>25177.23</c:v>
                </c:pt>
                <c:pt idx="1">
                  <c:v>223437.99</c:v>
                </c:pt>
                <c:pt idx="2">
                  <c:v>101900.35</c:v>
                </c:pt>
                <c:pt idx="3">
                  <c:v>317503.68</c:v>
                </c:pt>
                <c:pt idx="4">
                  <c:v>126346.14</c:v>
                </c:pt>
                <c:pt idx="5">
                  <c:v>40616.04</c:v>
                </c:pt>
                <c:pt idx="6">
                  <c:v>38100.89</c:v>
                </c:pt>
                <c:pt idx="7">
                  <c:v>39278.14</c:v>
                </c:pt>
                <c:pt idx="8">
                  <c:v>49337.95</c:v>
                </c:pt>
                <c:pt idx="9">
                  <c:v>0</c:v>
                </c:pt>
                <c:pt idx="10">
                  <c:v>8453.25</c:v>
                </c:pt>
                <c:pt idx="11">
                  <c:v>45404.43</c:v>
                </c:pt>
                <c:pt idx="12">
                  <c:v>32957.699999999953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BED-464A-B47B-DFCABC8B5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9568432"/>
        <c:axId val="409568976"/>
      </c:barChart>
      <c:catAx>
        <c:axId val="40956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09568976"/>
        <c:crosses val="autoZero"/>
        <c:auto val="1"/>
        <c:lblAlgn val="ctr"/>
        <c:lblOffset val="100"/>
        <c:noMultiLvlLbl val="0"/>
      </c:catAx>
      <c:valAx>
        <c:axId val="409568976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09568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bg1">
          <a:lumMod val="65000"/>
        </a:schemeClr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lang="en-US" sz="17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 sz="1100"/>
              <a:t>PERÚ: PRODUCCIÓN DE ACEITE DE PESCADO                                                                               SEGÚN PUERTO, 2020</a:t>
            </a:r>
          </a:p>
          <a:p>
            <a:pPr>
              <a:defRPr sz="1100" b="1"/>
            </a:pPr>
            <a:endParaRPr lang="es-PE" sz="800"/>
          </a:p>
          <a:p>
            <a:pPr>
              <a:defRPr sz="1100" b="1"/>
            </a:pPr>
            <a:r>
              <a:rPr lang="es-PE" sz="1100"/>
              <a:t>(TMB)</a:t>
            </a:r>
          </a:p>
        </c:rich>
      </c:tx>
      <c:layout>
        <c:manualLayout>
          <c:xMode val="edge"/>
          <c:yMode val="edge"/>
          <c:x val="0.285455271494026"/>
          <c:y val="6.523439498426769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3.12396065263091E-2"/>
          <c:y val="0.22631612497089801"/>
          <c:w val="0.92143038160323498"/>
          <c:h val="0.52439703339252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E9-4ACA-BB97-3A0B3833FF4D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E9-4ACA-BB97-3A0B3833FF4D}"/>
              </c:ext>
            </c:extLst>
          </c:dPt>
          <c:dPt>
            <c:idx val="2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E9-4ACA-BB97-3A0B3833FF4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E9-4ACA-BB97-3A0B3833FF4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E9-4ACA-BB97-3A0B3833FF4D}"/>
              </c:ext>
            </c:extLst>
          </c:dPt>
          <c:dPt>
            <c:idx val="5"/>
            <c:invertIfNegative val="0"/>
            <c:bubble3D val="0"/>
            <c:explosion val="2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E9-4ACA-BB97-3A0B3833FF4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E9-4ACA-BB97-3A0B3833FF4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FE9-4ACA-BB97-3A0B3833FF4D}"/>
              </c:ext>
            </c:extLst>
          </c:dPt>
          <c:dPt>
            <c:idx val="8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FE9-4ACA-BB97-3A0B3833FF4D}"/>
              </c:ext>
            </c:extLst>
          </c:dPt>
          <c:dPt>
            <c:idx val="9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FE9-4ACA-BB97-3A0B3833FF4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FE9-4ACA-BB97-3A0B3833FF4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FE9-4ACA-BB97-3A0B3833FF4D}"/>
              </c:ext>
            </c:extLst>
          </c:dPt>
          <c:dPt>
            <c:idx val="12"/>
            <c:invertIfNegative val="0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FE9-4ACA-BB97-3A0B3833FF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'Harina Aceite Puertos'!$C$108:$C$120</c:f>
              <c:strCache>
                <c:ptCount val="13"/>
                <c:pt idx="0">
                  <c:v>Pisco</c:v>
                </c:pt>
                <c:pt idx="1">
                  <c:v>Chimbote</c:v>
                </c:pt>
                <c:pt idx="2">
                  <c:v>Callao</c:v>
                </c:pt>
                <c:pt idx="3">
                  <c:v>Supe</c:v>
                </c:pt>
                <c:pt idx="4">
                  <c:v>Chicama</c:v>
                </c:pt>
                <c:pt idx="5">
                  <c:v>Chancay</c:v>
                </c:pt>
                <c:pt idx="6">
                  <c:v>Coishco</c:v>
                </c:pt>
                <c:pt idx="7">
                  <c:v>Végueta</c:v>
                </c:pt>
                <c:pt idx="8">
                  <c:v>Tambo de Mora</c:v>
                </c:pt>
                <c:pt idx="9">
                  <c:v>Samanco</c:v>
                </c:pt>
                <c:pt idx="10">
                  <c:v>Bayóvar</c:v>
                </c:pt>
                <c:pt idx="11">
                  <c:v>Atico</c:v>
                </c:pt>
                <c:pt idx="12">
                  <c:v>Otros</c:v>
                </c:pt>
              </c:strCache>
            </c:strRef>
          </c:cat>
          <c:val>
            <c:numRef>
              <c:f>'Harina Aceite Puertos'!$D$108:$D$120</c:f>
              <c:numCache>
                <c:formatCode>#,##0</c:formatCode>
                <c:ptCount val="13"/>
                <c:pt idx="0">
                  <c:v>1757.76</c:v>
                </c:pt>
                <c:pt idx="1">
                  <c:v>40813.129999999997</c:v>
                </c:pt>
                <c:pt idx="2">
                  <c:v>8450.56</c:v>
                </c:pt>
                <c:pt idx="3">
                  <c:v>5041.22</c:v>
                </c:pt>
                <c:pt idx="4">
                  <c:v>61426.64</c:v>
                </c:pt>
                <c:pt idx="5">
                  <c:v>3744.55</c:v>
                </c:pt>
                <c:pt idx="6">
                  <c:v>24882.85</c:v>
                </c:pt>
                <c:pt idx="7">
                  <c:v>5779.87</c:v>
                </c:pt>
                <c:pt idx="8">
                  <c:v>2618.37</c:v>
                </c:pt>
                <c:pt idx="9">
                  <c:v>1800.61</c:v>
                </c:pt>
                <c:pt idx="10">
                  <c:v>9742.84</c:v>
                </c:pt>
                <c:pt idx="11">
                  <c:v>0</c:v>
                </c:pt>
                <c:pt idx="12">
                  <c:v>3350.070000000007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FE9-4ACA-BB97-3A0B3833F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9571152"/>
        <c:axId val="412920528"/>
      </c:barChart>
      <c:catAx>
        <c:axId val="40957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12920528"/>
        <c:crosses val="autoZero"/>
        <c:auto val="1"/>
        <c:lblAlgn val="ctr"/>
        <c:lblOffset val="100"/>
        <c:noMultiLvlLbl val="0"/>
      </c:catAx>
      <c:valAx>
        <c:axId val="412920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095711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bg1">
          <a:lumMod val="65000"/>
        </a:schemeClr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lang="en-US" sz="17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s-PE"/>
              <a:t>PERÚ : PRODUCCIÓN DE HARINA DE PESCADO                                                                             POR TIPO, 2020</a:t>
            </a:r>
          </a:p>
        </c:rich>
      </c:tx>
      <c:layout>
        <c:manualLayout>
          <c:xMode val="edge"/>
          <c:yMode val="edge"/>
          <c:x val="0.27403203330540099"/>
          <c:y val="3.74386560493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68721599128307E-2"/>
          <c:y val="0.25843710551688032"/>
          <c:w val="0.85850640849907001"/>
          <c:h val="0.58308534271107904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plosion val="17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658-4414-B6CC-D6DEEA723385}"/>
              </c:ext>
            </c:extLst>
          </c:dPt>
          <c:dPt>
            <c:idx val="1"/>
            <c:invertIfNegative val="0"/>
            <c:bubble3D val="0"/>
            <c:explosion val="13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658-4414-B6CC-D6DEEA723385}"/>
              </c:ext>
            </c:extLst>
          </c:dPt>
          <c:dPt>
            <c:idx val="2"/>
            <c:invertIfNegative val="0"/>
            <c:bubble3D val="0"/>
            <c:explosion val="8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658-4414-B6CC-D6DEEA723385}"/>
              </c:ext>
            </c:extLst>
          </c:dPt>
          <c:cat>
            <c:strRef>
              <c:f>'Harina Tipo Puertos'!$E$5:$H$5</c:f>
              <c:strCache>
                <c:ptCount val="4"/>
                <c:pt idx="0">
                  <c:v>Tradicional</c:v>
                </c:pt>
                <c:pt idx="1">
                  <c:v>Prime</c:v>
                </c:pt>
                <c:pt idx="2">
                  <c:v>Super</c:v>
                </c:pt>
                <c:pt idx="3">
                  <c:v>Residual1/</c:v>
                </c:pt>
              </c:strCache>
            </c:strRef>
          </c:cat>
          <c:val>
            <c:numRef>
              <c:f>'Harina Tipo Puertos'!$E$6:$H$6</c:f>
              <c:numCache>
                <c:formatCode>General</c:formatCode>
                <c:ptCount val="4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58-4414-B6CC-D6DEEA723385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'Harina Tipo Puertos'!$E$5:$H$5</c:f>
              <c:strCache>
                <c:ptCount val="4"/>
                <c:pt idx="0">
                  <c:v>Tradicional</c:v>
                </c:pt>
                <c:pt idx="1">
                  <c:v>Prime</c:v>
                </c:pt>
                <c:pt idx="2">
                  <c:v>Super</c:v>
                </c:pt>
                <c:pt idx="3">
                  <c:v>Residual1/</c:v>
                </c:pt>
              </c:strCache>
            </c:strRef>
          </c:cat>
          <c:val>
            <c:numRef>
              <c:f>'Harina Tipo Puertos'!$E$8:$H$8</c:f>
              <c:numCache>
                <c:formatCode>#,##0</c:formatCode>
                <c:ptCount val="4"/>
                <c:pt idx="0">
                  <c:v>425653.65000000008</c:v>
                </c:pt>
                <c:pt idx="1">
                  <c:v>504363.97</c:v>
                </c:pt>
                <c:pt idx="2">
                  <c:v>118496.18999999999</c:v>
                </c:pt>
                <c:pt idx="3">
                  <c:v>21662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58-4414-B6CC-D6DEEA723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922160"/>
        <c:axId val="412922704"/>
      </c:barChart>
      <c:catAx>
        <c:axId val="41292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12922704"/>
        <c:crosses val="autoZero"/>
        <c:auto val="1"/>
        <c:lblAlgn val="ctr"/>
        <c:lblOffset val="100"/>
        <c:noMultiLvlLbl val="0"/>
      </c:catAx>
      <c:valAx>
        <c:axId val="41292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s-PE"/>
          </a:p>
        </c:txPr>
        <c:crossAx val="412922160"/>
        <c:crosses val="autoZero"/>
        <c:crossBetween val="between"/>
      </c:valAx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lang="en-US" sz="17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123265</xdr:colOff>
      <xdr:row>36</xdr:row>
      <xdr:rowOff>100852</xdr:rowOff>
    </xdr:from>
    <xdr:to>
      <xdr:col>17</xdr:col>
      <xdr:colOff>313765</xdr:colOff>
      <xdr:row>68</xdr:row>
      <xdr:rowOff>100852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37</xdr:row>
      <xdr:rowOff>157163</xdr:rowOff>
    </xdr:from>
    <xdr:to>
      <xdr:col>4</xdr:col>
      <xdr:colOff>1907383</xdr:colOff>
      <xdr:row>60</xdr:row>
      <xdr:rowOff>88107</xdr:rowOff>
    </xdr:to>
    <xdr:graphicFrame macro="">
      <xdr:nvGraphicFramePr>
        <xdr:cNvPr id="4182" name="Chart 1">
          <a:extLst>
            <a:ext uri="{FF2B5EF4-FFF2-40B4-BE49-F238E27FC236}">
              <a16:creationId xmlns:a16="http://schemas.microsoft.com/office/drawing/2014/main" id="{00000000-0008-0000-0100-0000561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2019300</xdr:colOff>
      <xdr:row>37</xdr:row>
      <xdr:rowOff>152400</xdr:rowOff>
    </xdr:from>
    <xdr:to>
      <xdr:col>13</xdr:col>
      <xdr:colOff>488156</xdr:colOff>
      <xdr:row>60</xdr:row>
      <xdr:rowOff>83344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31749</xdr:colOff>
      <xdr:row>39</xdr:row>
      <xdr:rowOff>42334</xdr:rowOff>
    </xdr:from>
    <xdr:to>
      <xdr:col>7</xdr:col>
      <xdr:colOff>1016000</xdr:colOff>
      <xdr:row>61</xdr:row>
      <xdr:rowOff>144728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W235"/>
  <sheetViews>
    <sheetView showGridLines="0" zoomScale="90" zoomScaleNormal="90" workbookViewId="0">
      <selection activeCell="T25" sqref="T25"/>
    </sheetView>
  </sheetViews>
  <sheetFormatPr baseColWidth="10" defaultColWidth="11.42578125" defaultRowHeight="12.75"/>
  <cols>
    <col min="1" max="1" width="2.7109375" style="10" customWidth="1"/>
    <col min="2" max="2" width="1.140625" style="10" customWidth="1"/>
    <col min="3" max="3" width="4.5703125" style="10" customWidth="1"/>
    <col min="4" max="4" width="4.7109375" style="10" customWidth="1"/>
    <col min="5" max="5" width="28.140625" style="10" customWidth="1"/>
    <col min="6" max="6" width="12.7109375" style="10" customWidth="1"/>
    <col min="7" max="10" width="10.140625" style="10" customWidth="1"/>
    <col min="11" max="11" width="12.28515625" style="10" customWidth="1"/>
    <col min="12" max="12" width="12.140625" style="10" customWidth="1"/>
    <col min="13" max="13" width="11.5703125" style="10" customWidth="1"/>
    <col min="14" max="14" width="11.7109375" style="10" customWidth="1"/>
    <col min="15" max="16" width="10.140625" style="10" customWidth="1"/>
    <col min="17" max="17" width="12" style="10" customWidth="1"/>
    <col min="18" max="18" width="10.7109375" style="88" customWidth="1"/>
    <col min="19" max="19" width="1" style="10" customWidth="1"/>
    <col min="20" max="22" width="10.85546875" style="10" customWidth="1"/>
    <col min="23" max="23" width="19.85546875" style="10" customWidth="1"/>
    <col min="24" max="24" width="30" style="10" customWidth="1"/>
    <col min="25" max="16384" width="11.42578125" style="10"/>
  </cols>
  <sheetData>
    <row r="3" spans="2:24" s="26" customFormat="1" ht="16.5">
      <c r="B3" s="194" t="s">
        <v>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98"/>
      <c r="U3" s="98"/>
      <c r="V3" s="98"/>
    </row>
    <row r="4" spans="2:24" s="26" customFormat="1" ht="16.5">
      <c r="B4" s="194" t="s">
        <v>1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98"/>
      <c r="U4" s="98"/>
      <c r="V4" s="98"/>
    </row>
    <row r="5" spans="2:24" s="26" customFormat="1">
      <c r="C5" s="26" t="s">
        <v>2</v>
      </c>
      <c r="R5" s="99"/>
    </row>
    <row r="6" spans="2:24" s="14" customFormat="1" ht="37.5" customHeight="1">
      <c r="B6" s="195" t="s">
        <v>3</v>
      </c>
      <c r="C6" s="196"/>
      <c r="D6" s="196"/>
      <c r="E6" s="196"/>
      <c r="F6" s="111" t="s">
        <v>4</v>
      </c>
      <c r="G6" s="111" t="s">
        <v>5</v>
      </c>
      <c r="H6" s="111" t="s">
        <v>6</v>
      </c>
      <c r="I6" s="111" t="s">
        <v>7</v>
      </c>
      <c r="J6" s="111" t="s">
        <v>8</v>
      </c>
      <c r="K6" s="111" t="s">
        <v>9</v>
      </c>
      <c r="L6" s="111" t="s">
        <v>10</v>
      </c>
      <c r="M6" s="111" t="s">
        <v>11</v>
      </c>
      <c r="N6" s="111" t="s">
        <v>12</v>
      </c>
      <c r="O6" s="111" t="s">
        <v>13</v>
      </c>
      <c r="P6" s="111" t="s">
        <v>14</v>
      </c>
      <c r="Q6" s="111" t="s">
        <v>15</v>
      </c>
      <c r="R6" s="196" t="s">
        <v>16</v>
      </c>
      <c r="S6" s="197"/>
      <c r="T6" s="100"/>
      <c r="U6" s="100"/>
      <c r="V6" s="100"/>
    </row>
    <row r="7" spans="2:24" s="27" customFormat="1" ht="21" customHeight="1"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89"/>
      <c r="S7" s="41"/>
    </row>
    <row r="8" spans="2:24" s="14" customFormat="1" ht="21" customHeight="1">
      <c r="B8" s="198" t="s">
        <v>4</v>
      </c>
      <c r="C8" s="199"/>
      <c r="D8" s="199"/>
      <c r="E8" s="199"/>
      <c r="F8" s="112">
        <f>+F10+F25</f>
        <v>1805113.25</v>
      </c>
      <c r="G8" s="112">
        <f t="shared" ref="G8:R8" si="0">+G10+G25</f>
        <v>48252.32</v>
      </c>
      <c r="H8" s="112">
        <f t="shared" si="0"/>
        <v>76012.88</v>
      </c>
      <c r="I8" s="112">
        <f t="shared" si="0"/>
        <v>25931.54</v>
      </c>
      <c r="J8" s="112">
        <f t="shared" si="0"/>
        <v>11473.1</v>
      </c>
      <c r="K8" s="112">
        <f t="shared" si="0"/>
        <v>165427.32</v>
      </c>
      <c r="L8" s="112">
        <f t="shared" si="0"/>
        <v>400385.48</v>
      </c>
      <c r="M8" s="112">
        <f t="shared" si="0"/>
        <v>204842.51</v>
      </c>
      <c r="N8" s="112">
        <f t="shared" si="0"/>
        <v>59092.160000000003</v>
      </c>
      <c r="O8" s="112">
        <f t="shared" si="0"/>
        <v>82815.83</v>
      </c>
      <c r="P8" s="112">
        <f t="shared" si="0"/>
        <v>72942.05</v>
      </c>
      <c r="Q8" s="112">
        <f t="shared" si="0"/>
        <v>235271.58000000002</v>
      </c>
      <c r="R8" s="112">
        <f t="shared" si="0"/>
        <v>422666.48</v>
      </c>
      <c r="S8" s="113"/>
    </row>
    <row r="9" spans="2:24" s="27" customFormat="1" ht="21" customHeight="1">
      <c r="B9" s="40"/>
      <c r="C9" s="17"/>
      <c r="D9" s="17"/>
      <c r="E9" s="17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41"/>
      <c r="X9" s="93"/>
    </row>
    <row r="10" spans="2:24" s="14" customFormat="1" ht="21" customHeight="1">
      <c r="B10" s="114"/>
      <c r="C10" s="115" t="s">
        <v>17</v>
      </c>
      <c r="D10" s="115" t="s">
        <v>18</v>
      </c>
      <c r="E10" s="115"/>
      <c r="F10" s="112">
        <f>+F12+F17+F21</f>
        <v>587191</v>
      </c>
      <c r="G10" s="112">
        <f t="shared" ref="G10:R10" si="1">+G12+G17+G21</f>
        <v>46879</v>
      </c>
      <c r="H10" s="112">
        <f t="shared" si="1"/>
        <v>76007</v>
      </c>
      <c r="I10" s="112">
        <f t="shared" si="1"/>
        <v>25931</v>
      </c>
      <c r="J10" s="112">
        <f t="shared" si="1"/>
        <v>11409</v>
      </c>
      <c r="K10" s="112">
        <f t="shared" si="1"/>
        <v>13869</v>
      </c>
      <c r="L10" s="112">
        <f t="shared" si="1"/>
        <v>39011</v>
      </c>
      <c r="M10" s="112">
        <f t="shared" si="1"/>
        <v>70276</v>
      </c>
      <c r="N10" s="112">
        <f t="shared" si="1"/>
        <v>59022</v>
      </c>
      <c r="O10" s="112">
        <f t="shared" si="1"/>
        <v>82689</v>
      </c>
      <c r="P10" s="112">
        <f t="shared" si="1"/>
        <v>72683</v>
      </c>
      <c r="Q10" s="112">
        <f t="shared" si="1"/>
        <v>41001</v>
      </c>
      <c r="R10" s="112">
        <f t="shared" si="1"/>
        <v>48414</v>
      </c>
      <c r="S10" s="113"/>
    </row>
    <row r="11" spans="2:24" s="85" customFormat="1" ht="21" customHeight="1">
      <c r="B11" s="90"/>
      <c r="C11" s="91"/>
      <c r="D11" s="91"/>
      <c r="E11" s="91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101"/>
    </row>
    <row r="12" spans="2:24" s="15" customFormat="1" ht="24.95" customHeight="1">
      <c r="B12" s="116"/>
      <c r="C12" s="122"/>
      <c r="D12" s="122"/>
      <c r="E12" s="122" t="s">
        <v>19</v>
      </c>
      <c r="F12" s="123">
        <f>+F14+F15</f>
        <v>100362</v>
      </c>
      <c r="G12" s="123">
        <f t="shared" ref="G12:R12" si="2">+G14+G15</f>
        <v>7636</v>
      </c>
      <c r="H12" s="123">
        <f t="shared" si="2"/>
        <v>12562</v>
      </c>
      <c r="I12" s="123">
        <f t="shared" si="2"/>
        <v>7750</v>
      </c>
      <c r="J12" s="123">
        <f t="shared" si="2"/>
        <v>5320</v>
      </c>
      <c r="K12" s="123">
        <f t="shared" si="2"/>
        <v>4888</v>
      </c>
      <c r="L12" s="123">
        <f t="shared" si="2"/>
        <v>7084</v>
      </c>
      <c r="M12" s="123">
        <f t="shared" si="2"/>
        <v>8473</v>
      </c>
      <c r="N12" s="123">
        <f t="shared" si="2"/>
        <v>8267</v>
      </c>
      <c r="O12" s="123">
        <f t="shared" si="2"/>
        <v>9450</v>
      </c>
      <c r="P12" s="123">
        <f t="shared" si="2"/>
        <v>11691</v>
      </c>
      <c r="Q12" s="123">
        <f t="shared" si="2"/>
        <v>8042</v>
      </c>
      <c r="R12" s="123">
        <f t="shared" si="2"/>
        <v>9199</v>
      </c>
      <c r="S12" s="117"/>
    </row>
    <row r="13" spans="2:24" s="15" customFormat="1" ht="6.95" customHeight="1">
      <c r="B13" s="18"/>
      <c r="C13" s="45"/>
      <c r="D13" s="45"/>
      <c r="E13" s="45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43"/>
    </row>
    <row r="14" spans="2:24" s="15" customFormat="1" ht="13.5" customHeight="1">
      <c r="B14" s="18"/>
      <c r="C14" s="45"/>
      <c r="D14" s="45"/>
      <c r="E14" s="45" t="s">
        <v>20</v>
      </c>
      <c r="F14" s="93">
        <f t="shared" ref="F14:F19" si="3">SUM(G14:R14)</f>
        <v>100362</v>
      </c>
      <c r="G14" s="93">
        <v>7636</v>
      </c>
      <c r="H14" s="93">
        <v>12562</v>
      </c>
      <c r="I14" s="93">
        <v>7750</v>
      </c>
      <c r="J14" s="93">
        <v>5320</v>
      </c>
      <c r="K14" s="93">
        <v>4888</v>
      </c>
      <c r="L14" s="93">
        <v>7084</v>
      </c>
      <c r="M14" s="93">
        <v>8473</v>
      </c>
      <c r="N14" s="93">
        <v>8267</v>
      </c>
      <c r="O14" s="93">
        <v>9450</v>
      </c>
      <c r="P14" s="93">
        <v>11691</v>
      </c>
      <c r="Q14" s="93">
        <v>8042</v>
      </c>
      <c r="R14" s="93">
        <v>9199</v>
      </c>
      <c r="S14" s="43"/>
    </row>
    <row r="15" spans="2:24" s="15" customFormat="1" ht="24.95" hidden="1" customHeight="1">
      <c r="B15" s="18"/>
      <c r="C15" s="45"/>
      <c r="D15" s="45"/>
      <c r="E15" s="45" t="s">
        <v>21</v>
      </c>
      <c r="F15" s="93">
        <f t="shared" si="3"/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43"/>
      <c r="W15" s="15">
        <f>M15+M14</f>
        <v>8473</v>
      </c>
    </row>
    <row r="16" spans="2:24" s="15" customFormat="1" ht="12" customHeight="1">
      <c r="B16" s="18"/>
      <c r="C16" s="45"/>
      <c r="D16" s="45"/>
      <c r="E16" s="45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43"/>
    </row>
    <row r="17" spans="2:35" s="15" customFormat="1" ht="24.95" customHeight="1">
      <c r="B17" s="116"/>
      <c r="C17" s="122"/>
      <c r="D17" s="122"/>
      <c r="E17" s="122" t="s">
        <v>22</v>
      </c>
      <c r="F17" s="123">
        <f>+F18+F19</f>
        <v>459541</v>
      </c>
      <c r="G17" s="123">
        <f t="shared" ref="G17:R17" si="4">+G18+G19</f>
        <v>36784</v>
      </c>
      <c r="H17" s="123">
        <f t="shared" si="4"/>
        <v>60233</v>
      </c>
      <c r="I17" s="123">
        <f t="shared" si="4"/>
        <v>16624</v>
      </c>
      <c r="J17" s="123">
        <f t="shared" si="4"/>
        <v>5722</v>
      </c>
      <c r="K17" s="123">
        <f t="shared" si="4"/>
        <v>8403</v>
      </c>
      <c r="L17" s="123">
        <f t="shared" si="4"/>
        <v>30849</v>
      </c>
      <c r="M17" s="123">
        <f t="shared" si="4"/>
        <v>58588</v>
      </c>
      <c r="N17" s="123">
        <f t="shared" si="4"/>
        <v>48494</v>
      </c>
      <c r="O17" s="123">
        <f t="shared" si="4"/>
        <v>69903</v>
      </c>
      <c r="P17" s="123">
        <f t="shared" si="4"/>
        <v>57742</v>
      </c>
      <c r="Q17" s="123">
        <f t="shared" si="4"/>
        <v>29627</v>
      </c>
      <c r="R17" s="123">
        <f t="shared" si="4"/>
        <v>36572</v>
      </c>
      <c r="S17" s="117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</row>
    <row r="18" spans="2:35" s="15" customFormat="1" ht="24.95" customHeight="1">
      <c r="B18" s="18"/>
      <c r="C18" s="4"/>
      <c r="D18" s="4"/>
      <c r="E18" s="4" t="s">
        <v>20</v>
      </c>
      <c r="F18" s="3">
        <f t="shared" si="3"/>
        <v>453492</v>
      </c>
      <c r="G18" s="93">
        <v>36327</v>
      </c>
      <c r="H18" s="93">
        <v>59813</v>
      </c>
      <c r="I18" s="93">
        <v>15994</v>
      </c>
      <c r="J18" s="93">
        <v>5268</v>
      </c>
      <c r="K18" s="93">
        <v>7832</v>
      </c>
      <c r="L18" s="93">
        <v>30256</v>
      </c>
      <c r="M18" s="93">
        <v>57984</v>
      </c>
      <c r="N18" s="93">
        <v>47977</v>
      </c>
      <c r="O18" s="93">
        <v>69413</v>
      </c>
      <c r="P18" s="93">
        <v>57299</v>
      </c>
      <c r="Q18" s="93">
        <v>29185</v>
      </c>
      <c r="R18" s="93">
        <v>36144</v>
      </c>
      <c r="S18" s="43"/>
    </row>
    <row r="19" spans="2:35" s="15" customFormat="1" ht="24.95" customHeight="1">
      <c r="B19" s="18"/>
      <c r="C19" s="4"/>
      <c r="D19" s="4"/>
      <c r="E19" s="4" t="s">
        <v>21</v>
      </c>
      <c r="F19" s="3">
        <f t="shared" si="3"/>
        <v>6049</v>
      </c>
      <c r="G19" s="93">
        <v>457</v>
      </c>
      <c r="H19" s="93">
        <v>420</v>
      </c>
      <c r="I19" s="93">
        <v>630</v>
      </c>
      <c r="J19" s="93">
        <v>454</v>
      </c>
      <c r="K19" s="93">
        <v>571</v>
      </c>
      <c r="L19" s="93">
        <v>593</v>
      </c>
      <c r="M19" s="93">
        <v>604</v>
      </c>
      <c r="N19" s="93">
        <v>517</v>
      </c>
      <c r="O19" s="93">
        <v>490</v>
      </c>
      <c r="P19" s="93">
        <v>443</v>
      </c>
      <c r="Q19" s="93">
        <v>442</v>
      </c>
      <c r="R19" s="93">
        <v>428</v>
      </c>
      <c r="S19" s="43"/>
    </row>
    <row r="20" spans="2:35" s="15" customFormat="1" ht="24.95" customHeight="1">
      <c r="B20" s="18"/>
      <c r="C20" s="4"/>
      <c r="D20" s="4"/>
      <c r="E20" s="4"/>
      <c r="F20" s="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43"/>
    </row>
    <row r="21" spans="2:35" s="15" customFormat="1" ht="24.95" customHeight="1">
      <c r="B21" s="116"/>
      <c r="C21" s="122"/>
      <c r="D21" s="122"/>
      <c r="E21" s="122" t="s">
        <v>23</v>
      </c>
      <c r="F21" s="123">
        <f>+F22+F23</f>
        <v>27288</v>
      </c>
      <c r="G21" s="123">
        <f t="shared" ref="G21:R21" si="5">+G22+G23</f>
        <v>2459</v>
      </c>
      <c r="H21" s="123">
        <f t="shared" si="5"/>
        <v>3212</v>
      </c>
      <c r="I21" s="123">
        <f t="shared" si="5"/>
        <v>1557</v>
      </c>
      <c r="J21" s="123">
        <f t="shared" si="5"/>
        <v>367</v>
      </c>
      <c r="K21" s="123">
        <f t="shared" si="5"/>
        <v>578</v>
      </c>
      <c r="L21" s="123">
        <f t="shared" si="5"/>
        <v>1078</v>
      </c>
      <c r="M21" s="123">
        <f t="shared" si="5"/>
        <v>3215</v>
      </c>
      <c r="N21" s="123">
        <f t="shared" si="5"/>
        <v>2261</v>
      </c>
      <c r="O21" s="123">
        <f t="shared" si="5"/>
        <v>3336</v>
      </c>
      <c r="P21" s="123">
        <f t="shared" si="5"/>
        <v>3250</v>
      </c>
      <c r="Q21" s="123">
        <f t="shared" si="5"/>
        <v>3332</v>
      </c>
      <c r="R21" s="123">
        <f t="shared" si="5"/>
        <v>2643</v>
      </c>
      <c r="S21" s="117"/>
    </row>
    <row r="22" spans="2:35" s="15" customFormat="1" ht="24.95" customHeight="1">
      <c r="B22" s="18"/>
      <c r="C22" s="4"/>
      <c r="D22" s="4"/>
      <c r="E22" s="4" t="s">
        <v>20</v>
      </c>
      <c r="F22" s="3">
        <f t="shared" ref="F22:F23" si="6">SUM(G22:R22)</f>
        <v>25856</v>
      </c>
      <c r="G22" s="93">
        <v>2377</v>
      </c>
      <c r="H22" s="93">
        <v>3144</v>
      </c>
      <c r="I22" s="93">
        <v>1478</v>
      </c>
      <c r="J22" s="93">
        <v>333</v>
      </c>
      <c r="K22" s="93">
        <v>509</v>
      </c>
      <c r="L22" s="93">
        <v>958</v>
      </c>
      <c r="M22" s="93">
        <v>3065</v>
      </c>
      <c r="N22" s="93">
        <v>2085</v>
      </c>
      <c r="O22" s="93">
        <v>3144</v>
      </c>
      <c r="P22" s="93">
        <v>3034</v>
      </c>
      <c r="Q22" s="93">
        <v>3195</v>
      </c>
      <c r="R22" s="93">
        <v>2534</v>
      </c>
      <c r="S22" s="43"/>
    </row>
    <row r="23" spans="2:35" s="15" customFormat="1" ht="24.95" customHeight="1">
      <c r="B23" s="18"/>
      <c r="C23" s="4"/>
      <c r="D23" s="4"/>
      <c r="E23" s="4" t="s">
        <v>21</v>
      </c>
      <c r="F23" s="3">
        <f t="shared" si="6"/>
        <v>1432</v>
      </c>
      <c r="G23" s="93">
        <v>82</v>
      </c>
      <c r="H23" s="93">
        <v>68</v>
      </c>
      <c r="I23" s="93">
        <v>79</v>
      </c>
      <c r="J23" s="93">
        <v>34</v>
      </c>
      <c r="K23" s="93">
        <v>69</v>
      </c>
      <c r="L23" s="93">
        <v>120</v>
      </c>
      <c r="M23" s="93">
        <v>150</v>
      </c>
      <c r="N23" s="93">
        <v>176</v>
      </c>
      <c r="O23" s="93">
        <v>192</v>
      </c>
      <c r="P23" s="93">
        <v>216</v>
      </c>
      <c r="Q23" s="93">
        <v>137</v>
      </c>
      <c r="R23" s="93">
        <v>109</v>
      </c>
      <c r="S23" s="43"/>
    </row>
    <row r="24" spans="2:35" s="15" customFormat="1" ht="12" customHeight="1">
      <c r="B24" s="18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3"/>
    </row>
    <row r="25" spans="2:35" s="14" customFormat="1" ht="21" customHeight="1">
      <c r="B25" s="114"/>
      <c r="C25" s="115" t="s">
        <v>24</v>
      </c>
      <c r="D25" s="115" t="s">
        <v>25</v>
      </c>
      <c r="E25" s="115"/>
      <c r="F25" s="112">
        <f>SUM(F26:F27)</f>
        <v>1217922.25</v>
      </c>
      <c r="G25" s="112">
        <f>SUM(G26:G27)</f>
        <v>1373.3200000000002</v>
      </c>
      <c r="H25" s="112">
        <f t="shared" ref="H25:R25" si="7">SUM(H26:H27)</f>
        <v>5.88</v>
      </c>
      <c r="I25" s="112">
        <f t="shared" si="7"/>
        <v>0.54</v>
      </c>
      <c r="J25" s="97">
        <f t="shared" si="7"/>
        <v>64.099999999999994</v>
      </c>
      <c r="K25" s="97">
        <f>SUM(K26:K27)</f>
        <v>151558.32</v>
      </c>
      <c r="L25" s="97">
        <f t="shared" si="7"/>
        <v>361374.48</v>
      </c>
      <c r="M25" s="97">
        <f t="shared" si="7"/>
        <v>134566.51</v>
      </c>
      <c r="N25" s="97">
        <f t="shared" si="7"/>
        <v>70.160000000000011</v>
      </c>
      <c r="O25" s="97">
        <f t="shared" si="7"/>
        <v>126.83000000000001</v>
      </c>
      <c r="P25" s="97">
        <f t="shared" si="7"/>
        <v>259.05</v>
      </c>
      <c r="Q25" s="97">
        <f t="shared" si="7"/>
        <v>194270.58000000002</v>
      </c>
      <c r="R25" s="112">
        <f t="shared" si="7"/>
        <v>374252.48</v>
      </c>
      <c r="S25" s="113"/>
      <c r="X25" s="21"/>
    </row>
    <row r="26" spans="2:35" s="15" customFormat="1" ht="24.95" customHeight="1">
      <c r="B26" s="18"/>
      <c r="C26" s="4"/>
      <c r="D26" s="4"/>
      <c r="E26" s="4" t="s">
        <v>26</v>
      </c>
      <c r="F26" s="119">
        <f>SUM(G26:R26)</f>
        <v>1048513.7800000001</v>
      </c>
      <c r="G26" s="121">
        <v>1314.41</v>
      </c>
      <c r="H26" s="121">
        <v>5.6</v>
      </c>
      <c r="I26" s="121">
        <v>0.54</v>
      </c>
      <c r="J26" s="120">
        <v>59.92</v>
      </c>
      <c r="K26" s="120">
        <v>132025.09</v>
      </c>
      <c r="L26" s="120">
        <v>320059.39</v>
      </c>
      <c r="M26" s="120">
        <v>121985.65</v>
      </c>
      <c r="N26" s="120">
        <v>68.23</v>
      </c>
      <c r="O26" s="120">
        <v>122.93</v>
      </c>
      <c r="P26" s="120">
        <v>251.93</v>
      </c>
      <c r="Q26" s="120">
        <v>173580.7</v>
      </c>
      <c r="R26" s="120">
        <v>299039.39</v>
      </c>
      <c r="S26" s="43"/>
      <c r="Y26" s="22"/>
      <c r="Z26" s="22"/>
      <c r="AA26" s="22"/>
      <c r="AB26" s="22"/>
      <c r="AC26" s="22"/>
      <c r="AD26" s="22"/>
      <c r="AE26" s="22"/>
      <c r="AF26" s="22"/>
      <c r="AG26" s="22"/>
    </row>
    <row r="27" spans="2:35" s="15" customFormat="1" ht="24.95" customHeight="1">
      <c r="B27" s="18"/>
      <c r="C27" s="4"/>
      <c r="D27" s="4"/>
      <c r="E27" s="4" t="s">
        <v>27</v>
      </c>
      <c r="F27" s="119">
        <f>SUM(G27:R27)</f>
        <v>169408.46999999997</v>
      </c>
      <c r="G27" s="121">
        <v>58.91</v>
      </c>
      <c r="H27" s="121">
        <v>0.28000000000000003</v>
      </c>
      <c r="I27" s="121">
        <v>0</v>
      </c>
      <c r="J27" s="120">
        <v>4.18</v>
      </c>
      <c r="K27" s="120">
        <v>19533.23</v>
      </c>
      <c r="L27" s="120">
        <v>41315.089999999997</v>
      </c>
      <c r="M27" s="120">
        <v>12580.86</v>
      </c>
      <c r="N27" s="120">
        <v>1.93</v>
      </c>
      <c r="O27" s="120">
        <v>3.9</v>
      </c>
      <c r="P27" s="120">
        <v>7.12</v>
      </c>
      <c r="Q27" s="120">
        <v>20689.88</v>
      </c>
      <c r="R27" s="120">
        <v>75213.09</v>
      </c>
      <c r="S27" s="43"/>
      <c r="X27" s="102"/>
    </row>
    <row r="28" spans="2:35" s="15" customFormat="1" ht="12" customHeight="1">
      <c r="B28" s="1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20"/>
      <c r="S28" s="103"/>
    </row>
    <row r="29" spans="2:35" ht="0.75" customHeight="1">
      <c r="F29" s="10" t="s">
        <v>28</v>
      </c>
    </row>
    <row r="30" spans="2:35" s="9" customFormat="1" ht="12">
      <c r="B30" s="9" t="s">
        <v>29</v>
      </c>
      <c r="R30" s="104"/>
    </row>
    <row r="31" spans="2:35" s="9" customFormat="1" ht="12">
      <c r="B31" s="9" t="s">
        <v>30</v>
      </c>
      <c r="R31" s="104"/>
    </row>
    <row r="32" spans="2:35" s="9" customFormat="1" ht="12">
      <c r="B32" s="9" t="s">
        <v>31</v>
      </c>
      <c r="R32" s="104"/>
    </row>
    <row r="33" spans="2:18" s="9" customFormat="1" ht="12">
      <c r="B33" s="9" t="s">
        <v>32</v>
      </c>
      <c r="R33" s="104"/>
    </row>
    <row r="34" spans="2:18">
      <c r="B34" s="118" t="s">
        <v>33</v>
      </c>
    </row>
    <row r="36" spans="2:18" ht="13.5"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</row>
    <row r="37" spans="2:18"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41" spans="2:18" s="25" customFormat="1">
      <c r="R41" s="105"/>
    </row>
    <row r="42" spans="2:18" s="86" customFormat="1">
      <c r="R42" s="106"/>
    </row>
    <row r="43" spans="2:18" s="86" customFormat="1">
      <c r="R43" s="106"/>
    </row>
    <row r="44" spans="2:18" s="87" customFormat="1">
      <c r="E44" s="96" t="s">
        <v>34</v>
      </c>
      <c r="F44" s="87">
        <f>+F10</f>
        <v>587191</v>
      </c>
      <c r="R44" s="107"/>
    </row>
    <row r="45" spans="2:18" s="87" customFormat="1">
      <c r="E45" s="96" t="s">
        <v>35</v>
      </c>
      <c r="F45" s="87">
        <f>+F25</f>
        <v>1217922.25</v>
      </c>
      <c r="R45" s="107"/>
    </row>
    <row r="46" spans="2:18" s="86" customFormat="1">
      <c r="E46" s="86" t="s">
        <v>36</v>
      </c>
      <c r="F46" s="86">
        <f>+F12</f>
        <v>100362</v>
      </c>
      <c r="R46" s="106"/>
    </row>
    <row r="47" spans="2:18" s="86" customFormat="1">
      <c r="E47" s="86" t="s">
        <v>37</v>
      </c>
      <c r="F47" s="86">
        <f>+F17</f>
        <v>459541</v>
      </c>
      <c r="R47" s="106"/>
    </row>
    <row r="48" spans="2:18" s="86" customFormat="1">
      <c r="E48" s="86" t="s">
        <v>38</v>
      </c>
      <c r="F48" s="86">
        <f>+F21</f>
        <v>27288</v>
      </c>
      <c r="R48" s="106"/>
    </row>
    <row r="49" spans="5:49" s="86" customFormat="1">
      <c r="E49" s="86" t="s">
        <v>39</v>
      </c>
      <c r="F49" s="86">
        <f>+F26</f>
        <v>1048513.7800000001</v>
      </c>
      <c r="R49" s="106"/>
    </row>
    <row r="50" spans="5:49" s="86" customFormat="1">
      <c r="E50" s="86" t="s">
        <v>40</v>
      </c>
      <c r="F50" s="86">
        <f>+F27</f>
        <v>169408.46999999997</v>
      </c>
      <c r="R50" s="106"/>
    </row>
    <row r="51" spans="5:49" s="86" customFormat="1">
      <c r="R51" s="106"/>
    </row>
    <row r="52" spans="5:49" s="86" customFormat="1">
      <c r="R52" s="106"/>
    </row>
    <row r="53" spans="5:49" s="86" customFormat="1">
      <c r="E53" s="86" t="s">
        <v>41</v>
      </c>
      <c r="F53" s="86">
        <f>+F27</f>
        <v>169408.46999999997</v>
      </c>
      <c r="R53" s="106"/>
    </row>
    <row r="54" spans="5:49" s="86" customFormat="1">
      <c r="R54" s="106"/>
    </row>
    <row r="58" spans="5:49"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  <c r="AV58" s="223"/>
      <c r="AW58" s="223"/>
    </row>
    <row r="59" spans="5:49"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</row>
    <row r="60" spans="5:49"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</row>
    <row r="61" spans="5:49"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23"/>
      <c r="AT61" s="223"/>
      <c r="AU61" s="223"/>
      <c r="AV61" s="223"/>
      <c r="AW61" s="223"/>
    </row>
    <row r="62" spans="5:49">
      <c r="AC62" s="223"/>
      <c r="AD62" s="223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223"/>
      <c r="AS62" s="223"/>
      <c r="AT62" s="223"/>
      <c r="AU62" s="223"/>
      <c r="AV62" s="223"/>
      <c r="AW62" s="223"/>
    </row>
    <row r="63" spans="5:49">
      <c r="AC63" s="223"/>
      <c r="AD63" s="223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223"/>
      <c r="AS63" s="223"/>
      <c r="AT63" s="223"/>
      <c r="AU63" s="223"/>
      <c r="AV63" s="223"/>
      <c r="AW63" s="223"/>
    </row>
    <row r="64" spans="5:49">
      <c r="AC64" s="223"/>
      <c r="AD64" s="223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4"/>
      <c r="AR64" s="223"/>
      <c r="AS64" s="223"/>
      <c r="AT64" s="223"/>
      <c r="AU64" s="223"/>
      <c r="AV64" s="223"/>
      <c r="AW64" s="223"/>
    </row>
    <row r="65" spans="4:49">
      <c r="AC65" s="223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4"/>
      <c r="AU65" s="224"/>
      <c r="AV65" s="224"/>
      <c r="AW65" s="224"/>
    </row>
    <row r="66" spans="4:49">
      <c r="AC66" s="223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24"/>
      <c r="AR66" s="224"/>
      <c r="AS66" s="224"/>
      <c r="AT66" s="224"/>
      <c r="AU66" s="224"/>
      <c r="AV66" s="224"/>
      <c r="AW66" s="224"/>
    </row>
    <row r="67" spans="4:49">
      <c r="AC67" s="223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  <c r="AQ67" s="224"/>
      <c r="AR67" s="224"/>
      <c r="AS67" s="224"/>
      <c r="AT67" s="224"/>
      <c r="AU67" s="224"/>
      <c r="AV67" s="224"/>
      <c r="AW67" s="224"/>
    </row>
    <row r="68" spans="4:49">
      <c r="AC68" s="223"/>
      <c r="AD68" s="225"/>
      <c r="AE68" s="224" t="s">
        <v>42</v>
      </c>
      <c r="AF68" s="226" t="s">
        <v>43</v>
      </c>
      <c r="AG68" s="226" t="s">
        <v>6</v>
      </c>
      <c r="AH68" s="226" t="s">
        <v>7</v>
      </c>
      <c r="AI68" s="226" t="s">
        <v>8</v>
      </c>
      <c r="AJ68" s="226" t="s">
        <v>9</v>
      </c>
      <c r="AK68" s="226" t="s">
        <v>10</v>
      </c>
      <c r="AL68" s="226" t="s">
        <v>11</v>
      </c>
      <c r="AM68" s="226" t="s">
        <v>12</v>
      </c>
      <c r="AN68" s="226" t="s">
        <v>44</v>
      </c>
      <c r="AO68" s="226" t="s">
        <v>14</v>
      </c>
      <c r="AP68" s="226" t="s">
        <v>15</v>
      </c>
      <c r="AQ68" s="226" t="s">
        <v>16</v>
      </c>
      <c r="AR68" s="225"/>
      <c r="AS68" s="224"/>
      <c r="AT68" s="224"/>
      <c r="AU68" s="224"/>
      <c r="AV68" s="224"/>
      <c r="AW68" s="224"/>
    </row>
    <row r="69" spans="4:49">
      <c r="AC69" s="223"/>
      <c r="AD69" s="225"/>
      <c r="AE69" s="224" t="s">
        <v>45</v>
      </c>
      <c r="AF69" s="224">
        <f>G25</f>
        <v>1373.3200000000002</v>
      </c>
      <c r="AG69" s="224">
        <f>H25</f>
        <v>5.88</v>
      </c>
      <c r="AH69" s="224">
        <f>I25</f>
        <v>0.54</v>
      </c>
      <c r="AI69" s="224">
        <f>J25</f>
        <v>64.099999999999994</v>
      </c>
      <c r="AJ69" s="224">
        <f>K25</f>
        <v>151558.32</v>
      </c>
      <c r="AK69" s="224">
        <f>L25</f>
        <v>361374.48</v>
      </c>
      <c r="AL69" s="224">
        <f>M25</f>
        <v>134566.51</v>
      </c>
      <c r="AM69" s="224">
        <f>N25</f>
        <v>70.160000000000011</v>
      </c>
      <c r="AN69" s="224">
        <f>O25</f>
        <v>126.83000000000001</v>
      </c>
      <c r="AO69" s="224">
        <f>P25</f>
        <v>259.05</v>
      </c>
      <c r="AP69" s="224">
        <f>Q25</f>
        <v>194270.58000000002</v>
      </c>
      <c r="AQ69" s="224">
        <f>R25</f>
        <v>374252.48</v>
      </c>
      <c r="AR69" s="225"/>
      <c r="AS69" s="224"/>
      <c r="AT69" s="224"/>
      <c r="AU69" s="224"/>
      <c r="AV69" s="224"/>
      <c r="AW69" s="224"/>
    </row>
    <row r="70" spans="4:49">
      <c r="D70" s="9" t="s">
        <v>32</v>
      </c>
      <c r="AC70" s="223"/>
      <c r="AD70" s="225"/>
      <c r="AE70" s="224" t="s">
        <v>46</v>
      </c>
      <c r="AF70" s="224">
        <f>G10</f>
        <v>46879</v>
      </c>
      <c r="AG70" s="224">
        <f>H10</f>
        <v>76007</v>
      </c>
      <c r="AH70" s="224">
        <f>I10</f>
        <v>25931</v>
      </c>
      <c r="AI70" s="224">
        <f>J10</f>
        <v>11409</v>
      </c>
      <c r="AJ70" s="224">
        <f>K10</f>
        <v>13869</v>
      </c>
      <c r="AK70" s="224">
        <f>L10</f>
        <v>39011</v>
      </c>
      <c r="AL70" s="224">
        <f>M10</f>
        <v>70276</v>
      </c>
      <c r="AM70" s="224">
        <f>N10</f>
        <v>59022</v>
      </c>
      <c r="AN70" s="224">
        <f>O10</f>
        <v>82689</v>
      </c>
      <c r="AO70" s="224">
        <f>P10</f>
        <v>72683</v>
      </c>
      <c r="AP70" s="224">
        <f>Q10</f>
        <v>41001</v>
      </c>
      <c r="AQ70" s="224">
        <f>R10</f>
        <v>48414</v>
      </c>
      <c r="AR70" s="225"/>
      <c r="AS70" s="224"/>
      <c r="AT70" s="224"/>
      <c r="AU70" s="224"/>
      <c r="AV70" s="224"/>
      <c r="AW70" s="224"/>
    </row>
    <row r="71" spans="4:49">
      <c r="AC71" s="223"/>
      <c r="AD71" s="225"/>
      <c r="AE71" s="224" t="s">
        <v>47</v>
      </c>
      <c r="AF71" s="224">
        <f>G8</f>
        <v>48252.32</v>
      </c>
      <c r="AG71" s="224">
        <f>H8</f>
        <v>76012.88</v>
      </c>
      <c r="AH71" s="224">
        <f>I8</f>
        <v>25931.54</v>
      </c>
      <c r="AI71" s="224">
        <f>J8</f>
        <v>11473.1</v>
      </c>
      <c r="AJ71" s="224">
        <f>K8</f>
        <v>165427.32</v>
      </c>
      <c r="AK71" s="224">
        <f>L8</f>
        <v>400385.48</v>
      </c>
      <c r="AL71" s="224">
        <f>M8</f>
        <v>204842.51</v>
      </c>
      <c r="AM71" s="224">
        <f>N8</f>
        <v>59092.160000000003</v>
      </c>
      <c r="AN71" s="224">
        <f>O8</f>
        <v>82815.83</v>
      </c>
      <c r="AO71" s="224">
        <f>P8</f>
        <v>72942.05</v>
      </c>
      <c r="AP71" s="224">
        <f>Q8</f>
        <v>235271.58000000002</v>
      </c>
      <c r="AQ71" s="224">
        <f>R8</f>
        <v>422666.48</v>
      </c>
      <c r="AR71" s="225"/>
      <c r="AS71" s="224"/>
      <c r="AT71" s="224"/>
      <c r="AU71" s="224"/>
      <c r="AV71" s="224"/>
      <c r="AW71" s="224"/>
    </row>
    <row r="72" spans="4:49">
      <c r="AC72" s="223"/>
      <c r="AD72" s="225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5"/>
      <c r="AS72" s="224"/>
      <c r="AT72" s="224"/>
      <c r="AU72" s="224"/>
      <c r="AV72" s="224"/>
      <c r="AW72" s="224"/>
    </row>
    <row r="73" spans="4:49">
      <c r="AC73" s="223"/>
      <c r="AD73" s="225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24"/>
      <c r="AR73" s="225"/>
      <c r="AS73" s="224"/>
      <c r="AT73" s="224"/>
      <c r="AU73" s="224"/>
      <c r="AV73" s="224"/>
      <c r="AW73" s="224"/>
    </row>
    <row r="74" spans="4:49">
      <c r="AC74" s="223"/>
      <c r="AD74" s="225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5"/>
      <c r="AS74" s="224"/>
      <c r="AT74" s="224"/>
      <c r="AU74" s="224"/>
      <c r="AV74" s="224"/>
      <c r="AW74" s="224"/>
    </row>
    <row r="75" spans="4:49">
      <c r="AC75" s="223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</row>
    <row r="76" spans="4:49">
      <c r="AC76" s="223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</row>
    <row r="77" spans="4:49">
      <c r="W77" s="86"/>
      <c r="X77" s="86"/>
      <c r="Y77" s="86"/>
      <c r="Z77" s="86"/>
      <c r="AA77" s="86"/>
      <c r="AB77" s="86"/>
      <c r="AC77" s="223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</row>
    <row r="78" spans="4:49">
      <c r="AC78" s="223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</row>
    <row r="98" spans="23:27">
      <c r="W98" s="108"/>
      <c r="X98" s="108"/>
      <c r="Y98" s="108"/>
      <c r="Z98" s="108"/>
      <c r="AA98" s="108"/>
    </row>
    <row r="99" spans="23:27">
      <c r="W99" s="108"/>
      <c r="X99" s="108"/>
      <c r="Y99" s="108"/>
      <c r="Z99" s="108"/>
      <c r="AA99" s="108"/>
    </row>
    <row r="100" spans="23:27">
      <c r="W100" s="108"/>
      <c r="X100" s="108"/>
      <c r="Y100" s="108"/>
      <c r="Z100" s="108"/>
      <c r="AA100" s="108"/>
    </row>
    <row r="101" spans="23:27">
      <c r="W101" s="108"/>
      <c r="X101" s="108"/>
      <c r="Y101" s="108">
        <f>SUM(Y102:Y103)</f>
        <v>1805113.25</v>
      </c>
      <c r="Z101" s="108"/>
      <c r="AA101" s="108"/>
    </row>
    <row r="102" spans="23:27">
      <c r="W102" s="108"/>
      <c r="X102" s="108" t="s">
        <v>45</v>
      </c>
      <c r="Y102" s="108">
        <f>F25</f>
        <v>1217922.25</v>
      </c>
      <c r="Z102" s="109">
        <f>Y102/$Y$101*100</f>
        <v>67.470683626082746</v>
      </c>
      <c r="AA102" s="108"/>
    </row>
    <row r="103" spans="23:27">
      <c r="W103" s="108"/>
      <c r="X103" s="108" t="s">
        <v>46</v>
      </c>
      <c r="Y103" s="108">
        <f>F10</f>
        <v>587191</v>
      </c>
      <c r="Z103" s="109">
        <f>Y103/$Y$101*100</f>
        <v>32.529316373917261</v>
      </c>
      <c r="AA103" s="108"/>
    </row>
    <row r="104" spans="23:27">
      <c r="W104" s="108"/>
      <c r="X104" s="108"/>
      <c r="Y104" s="108"/>
      <c r="Z104" s="108"/>
      <c r="AA104" s="108"/>
    </row>
    <row r="105" spans="23:27">
      <c r="W105" s="108"/>
      <c r="X105" s="108"/>
      <c r="Y105" s="108"/>
      <c r="Z105" s="108"/>
      <c r="AA105" s="108"/>
    </row>
    <row r="106" spans="23:27">
      <c r="W106" s="108"/>
      <c r="X106" s="108"/>
      <c r="Y106" s="108"/>
      <c r="Z106" s="108"/>
      <c r="AA106" s="108"/>
    </row>
    <row r="107" spans="23:27">
      <c r="W107" s="108"/>
      <c r="X107" s="108"/>
      <c r="Y107" s="108"/>
      <c r="Z107" s="108"/>
      <c r="AA107" s="108"/>
    </row>
    <row r="108" spans="23:27">
      <c r="W108" s="108"/>
      <c r="X108" s="108"/>
      <c r="Y108" s="108"/>
      <c r="Z108" s="108"/>
      <c r="AA108" s="108"/>
    </row>
    <row r="109" spans="23:27">
      <c r="W109" s="108"/>
      <c r="X109" s="108"/>
      <c r="Y109" s="108"/>
      <c r="Z109" s="108"/>
      <c r="AA109" s="108"/>
    </row>
    <row r="110" spans="23:27">
      <c r="W110" s="108"/>
      <c r="X110" s="108"/>
      <c r="Y110" s="108"/>
      <c r="Z110" s="108"/>
      <c r="AA110" s="108"/>
    </row>
    <row r="111" spans="23:27">
      <c r="W111" s="108"/>
      <c r="X111" s="108"/>
      <c r="Y111" s="108"/>
      <c r="Z111" s="108"/>
      <c r="AA111" s="108"/>
    </row>
    <row r="112" spans="23:27">
      <c r="W112" s="108"/>
      <c r="X112" s="108"/>
      <c r="Y112" s="108"/>
      <c r="Z112" s="108"/>
      <c r="AA112" s="108"/>
    </row>
    <row r="113" spans="23:28">
      <c r="W113" s="108"/>
      <c r="X113" s="108"/>
      <c r="Y113" s="108"/>
      <c r="Z113" s="108"/>
      <c r="AA113" s="108"/>
    </row>
    <row r="114" spans="23:28">
      <c r="W114" s="108"/>
      <c r="X114" s="108"/>
      <c r="Y114" s="108"/>
      <c r="Z114" s="108"/>
      <c r="AA114" s="108"/>
    </row>
    <row r="115" spans="23:28">
      <c r="W115" s="108"/>
      <c r="X115" s="108"/>
      <c r="Y115" s="108"/>
      <c r="Z115" s="108"/>
      <c r="AA115" s="108"/>
    </row>
    <row r="116" spans="23:28">
      <c r="W116" s="108"/>
      <c r="X116" s="108"/>
      <c r="Y116" s="108"/>
      <c r="Z116" s="108"/>
      <c r="AA116" s="108"/>
    </row>
    <row r="117" spans="23:28">
      <c r="W117" s="108"/>
      <c r="X117" s="108"/>
      <c r="Y117" s="108"/>
      <c r="Z117" s="108"/>
      <c r="AA117" s="108"/>
    </row>
    <row r="118" spans="23:28">
      <c r="W118" s="108"/>
      <c r="X118" s="108"/>
      <c r="Y118" s="108"/>
      <c r="Z118" s="108"/>
      <c r="AA118" s="108"/>
    </row>
    <row r="119" spans="23:28">
      <c r="W119" s="108"/>
      <c r="X119" s="108"/>
      <c r="Y119" s="108"/>
      <c r="Z119" s="108"/>
      <c r="AA119" s="108"/>
      <c r="AB119" s="108"/>
    </row>
    <row r="120" spans="23:28">
      <c r="W120" s="108"/>
      <c r="X120" s="108"/>
      <c r="Y120" s="108"/>
      <c r="Z120" s="108"/>
      <c r="AA120" s="108"/>
      <c r="AB120" s="108"/>
    </row>
    <row r="121" spans="23:28">
      <c r="W121" s="108"/>
      <c r="X121" s="108"/>
      <c r="Y121" s="108">
        <f>SUM(Y123:Y125)</f>
        <v>587191</v>
      </c>
      <c r="Z121" s="108"/>
      <c r="AA121" s="108"/>
      <c r="AB121" s="108"/>
    </row>
    <row r="122" spans="23:28">
      <c r="W122" s="108"/>
      <c r="X122" s="108"/>
      <c r="Y122" s="108"/>
      <c r="Z122" s="108"/>
      <c r="AA122" s="108"/>
      <c r="AB122" s="108"/>
    </row>
    <row r="123" spans="23:28">
      <c r="W123" s="108"/>
      <c r="X123" s="108" t="s">
        <v>36</v>
      </c>
      <c r="Y123" s="108">
        <f>F12</f>
        <v>100362</v>
      </c>
      <c r="Z123" s="110">
        <f>+Y123/$Y$121*100</f>
        <v>17.091883220280966</v>
      </c>
      <c r="AA123" s="108"/>
      <c r="AB123" s="108"/>
    </row>
    <row r="124" spans="23:28">
      <c r="W124" s="108"/>
      <c r="X124" s="108" t="s">
        <v>37</v>
      </c>
      <c r="Y124" s="108">
        <f>F17</f>
        <v>459541</v>
      </c>
      <c r="Z124" s="110">
        <f>+Y124/$Y$121*100</f>
        <v>78.260906587464731</v>
      </c>
      <c r="AA124" s="108"/>
      <c r="AB124" s="108"/>
    </row>
    <row r="125" spans="23:28">
      <c r="W125" s="108"/>
      <c r="X125" s="108" t="s">
        <v>48</v>
      </c>
      <c r="Y125" s="108">
        <f>F21</f>
        <v>27288</v>
      </c>
      <c r="Z125" s="110">
        <f>+Y125/$Y$121*100</f>
        <v>4.6472101922543096</v>
      </c>
      <c r="AA125" s="108"/>
      <c r="AB125" s="108"/>
    </row>
    <row r="126" spans="23:28">
      <c r="W126" s="108"/>
      <c r="X126" s="108"/>
      <c r="Y126" s="108"/>
      <c r="Z126" s="108"/>
      <c r="AA126" s="108"/>
      <c r="AB126" s="108"/>
    </row>
    <row r="127" spans="23:28">
      <c r="W127" s="108"/>
      <c r="X127" s="108"/>
      <c r="Y127" s="108"/>
      <c r="Z127" s="108"/>
      <c r="AA127" s="108"/>
      <c r="AB127" s="108"/>
    </row>
    <row r="128" spans="23:28">
      <c r="W128" s="108"/>
      <c r="X128" s="108"/>
      <c r="Y128" s="108"/>
      <c r="Z128" s="108"/>
      <c r="AA128" s="108"/>
      <c r="AB128" s="108"/>
    </row>
    <row r="129" spans="23:28">
      <c r="W129" s="108"/>
      <c r="X129" s="108"/>
      <c r="Y129" s="108"/>
      <c r="Z129" s="108"/>
      <c r="AA129" s="108"/>
      <c r="AB129" s="108"/>
    </row>
    <row r="130" spans="23:28">
      <c r="W130" s="108"/>
      <c r="X130" s="108"/>
      <c r="Y130" s="108"/>
      <c r="Z130" s="108"/>
      <c r="AA130" s="108"/>
      <c r="AB130" s="108"/>
    </row>
    <row r="131" spans="23:28">
      <c r="W131" s="108"/>
      <c r="X131" s="108"/>
      <c r="Y131" s="108"/>
      <c r="Z131" s="108"/>
      <c r="AA131" s="108"/>
      <c r="AB131" s="108"/>
    </row>
    <row r="134" spans="23:28">
      <c r="W134" s="108"/>
      <c r="X134" s="108"/>
      <c r="Y134" s="108"/>
      <c r="Z134" s="108"/>
      <c r="AA134" s="108"/>
    </row>
    <row r="135" spans="23:28">
      <c r="W135" s="108"/>
      <c r="X135" s="108"/>
      <c r="Y135" s="108"/>
      <c r="Z135" s="108"/>
      <c r="AA135" s="108"/>
    </row>
    <row r="136" spans="23:28">
      <c r="W136" s="108"/>
      <c r="X136" s="108"/>
      <c r="Y136" s="108"/>
      <c r="Z136" s="108"/>
      <c r="AA136" s="108"/>
    </row>
    <row r="137" spans="23:28">
      <c r="W137" s="108"/>
      <c r="X137" s="108"/>
      <c r="Y137" s="108"/>
      <c r="Z137" s="108"/>
      <c r="AA137" s="108"/>
    </row>
    <row r="138" spans="23:28" ht="10.5" customHeight="1">
      <c r="W138" s="108"/>
      <c r="X138" s="108"/>
      <c r="Y138" s="108"/>
      <c r="Z138" s="108"/>
      <c r="AA138" s="108"/>
    </row>
    <row r="139" spans="23:28">
      <c r="W139" s="108"/>
      <c r="X139" s="108"/>
      <c r="Y139" s="108"/>
      <c r="Z139" s="108"/>
      <c r="AA139" s="108"/>
    </row>
    <row r="140" spans="23:28">
      <c r="W140" s="108"/>
      <c r="X140" s="108"/>
      <c r="Y140" s="108"/>
      <c r="Z140" s="108"/>
      <c r="AA140" s="108"/>
    </row>
    <row r="141" spans="23:28">
      <c r="W141" s="108"/>
      <c r="X141" s="108"/>
      <c r="Y141" s="108"/>
      <c r="Z141" s="108"/>
      <c r="AA141" s="108"/>
    </row>
    <row r="142" spans="23:28">
      <c r="W142" s="108"/>
      <c r="X142" s="108"/>
      <c r="Y142" s="108"/>
      <c r="Z142" s="108"/>
      <c r="AA142" s="108"/>
    </row>
    <row r="143" spans="23:28">
      <c r="W143" s="108"/>
      <c r="X143" s="108"/>
      <c r="Y143" s="108"/>
      <c r="Z143" s="108"/>
      <c r="AA143" s="108"/>
    </row>
    <row r="144" spans="23:28">
      <c r="W144" s="108"/>
      <c r="X144" s="108" t="s">
        <v>49</v>
      </c>
      <c r="Y144" s="108">
        <f>F26</f>
        <v>1048513.7800000001</v>
      </c>
      <c r="Z144" s="108"/>
      <c r="AA144" s="108"/>
    </row>
    <row r="145" spans="23:27">
      <c r="W145" s="108"/>
      <c r="X145" s="108" t="s">
        <v>41</v>
      </c>
      <c r="Y145" s="108">
        <f>F27</f>
        <v>169408.46999999997</v>
      </c>
      <c r="Z145" s="108"/>
      <c r="AA145" s="108"/>
    </row>
    <row r="146" spans="23:27">
      <c r="W146" s="108"/>
      <c r="X146" s="108"/>
      <c r="Y146" s="108"/>
      <c r="Z146" s="108"/>
      <c r="AA146" s="108"/>
    </row>
    <row r="147" spans="23:27">
      <c r="W147" s="108"/>
      <c r="X147" s="108"/>
      <c r="Y147" s="108"/>
      <c r="Z147" s="108"/>
      <c r="AA147" s="108"/>
    </row>
    <row r="148" spans="23:27">
      <c r="W148" s="108"/>
      <c r="X148" s="108"/>
      <c r="Y148" s="108"/>
      <c r="Z148" s="108"/>
      <c r="AA148" s="108"/>
    </row>
    <row r="149" spans="23:27">
      <c r="W149" s="108"/>
      <c r="X149" s="108"/>
      <c r="Y149" s="108"/>
      <c r="Z149" s="108"/>
      <c r="AA149" s="108"/>
    </row>
    <row r="150" spans="23:27">
      <c r="W150" s="108"/>
      <c r="X150" s="108"/>
      <c r="Y150" s="108"/>
      <c r="Z150" s="108"/>
      <c r="AA150" s="108"/>
    </row>
    <row r="151" spans="23:27">
      <c r="W151" s="108"/>
      <c r="X151" s="108"/>
      <c r="Y151" s="108"/>
      <c r="Z151" s="108"/>
      <c r="AA151" s="108"/>
    </row>
    <row r="152" spans="23:27">
      <c r="W152" s="108"/>
      <c r="X152" s="108"/>
      <c r="Y152" s="108"/>
      <c r="Z152" s="108"/>
      <c r="AA152" s="108"/>
    </row>
    <row r="153" spans="23:27">
      <c r="W153" s="108"/>
      <c r="X153" s="108"/>
      <c r="Y153" s="108"/>
      <c r="Z153" s="108"/>
      <c r="AA153" s="108"/>
    </row>
    <row r="154" spans="23:27">
      <c r="W154" s="108"/>
      <c r="X154" s="108"/>
      <c r="Y154" s="108"/>
      <c r="Z154" s="108"/>
      <c r="AA154" s="108"/>
    </row>
    <row r="155" spans="23:27">
      <c r="W155" s="108"/>
      <c r="X155" s="108"/>
      <c r="Y155" s="108"/>
      <c r="Z155" s="108"/>
      <c r="AA155" s="108"/>
    </row>
    <row r="156" spans="23:27">
      <c r="W156" s="108"/>
      <c r="X156" s="108"/>
      <c r="Y156" s="108"/>
      <c r="Z156" s="108"/>
      <c r="AA156" s="108"/>
    </row>
    <row r="157" spans="23:27">
      <c r="W157" s="108"/>
      <c r="X157" s="108"/>
      <c r="Y157" s="108"/>
      <c r="Z157" s="108"/>
      <c r="AA157" s="108"/>
    </row>
    <row r="158" spans="23:27">
      <c r="W158" s="108"/>
      <c r="X158" s="108"/>
      <c r="Y158" s="108"/>
      <c r="Z158" s="108"/>
      <c r="AA158" s="108"/>
    </row>
    <row r="159" spans="23:27">
      <c r="W159" s="108"/>
      <c r="X159" s="108"/>
      <c r="Y159" s="108"/>
      <c r="Z159" s="108"/>
      <c r="AA159" s="108"/>
    </row>
    <row r="160" spans="23:27">
      <c r="W160" s="108"/>
      <c r="X160" s="108"/>
      <c r="Y160" s="108"/>
      <c r="Z160" s="108"/>
      <c r="AA160" s="108"/>
    </row>
    <row r="161" spans="23:27">
      <c r="W161" s="108"/>
      <c r="X161" s="108"/>
      <c r="Y161" s="108"/>
      <c r="Z161" s="108"/>
      <c r="AA161" s="108"/>
    </row>
    <row r="162" spans="23:27">
      <c r="W162" s="108"/>
      <c r="X162" s="108"/>
      <c r="Y162" s="108"/>
      <c r="Z162" s="108"/>
      <c r="AA162" s="108"/>
    </row>
    <row r="163" spans="23:27">
      <c r="W163" s="108"/>
      <c r="X163" s="108"/>
      <c r="Y163" s="108"/>
      <c r="Z163" s="108"/>
      <c r="AA163" s="108"/>
    </row>
    <row r="164" spans="23:27">
      <c r="W164" s="108"/>
      <c r="X164" s="108"/>
      <c r="Y164" s="108"/>
      <c r="Z164" s="108"/>
      <c r="AA164" s="108"/>
    </row>
    <row r="165" spans="23:27">
      <c r="W165" s="108"/>
      <c r="X165" s="108"/>
      <c r="Y165" s="108"/>
      <c r="Z165" s="108"/>
      <c r="AA165" s="108"/>
    </row>
    <row r="166" spans="23:27">
      <c r="W166" s="108"/>
      <c r="X166" s="108"/>
      <c r="Y166" s="108"/>
      <c r="Z166" s="108"/>
      <c r="AA166" s="108"/>
    </row>
    <row r="167" spans="23:27">
      <c r="W167" s="108"/>
      <c r="X167" s="108"/>
      <c r="Y167" s="108"/>
      <c r="Z167" s="108"/>
      <c r="AA167" s="108"/>
    </row>
    <row r="168" spans="23:27">
      <c r="W168" s="108"/>
      <c r="X168" s="108"/>
      <c r="Y168" s="108"/>
      <c r="Z168" s="108"/>
      <c r="AA168" s="108"/>
    </row>
    <row r="169" spans="23:27">
      <c r="W169" s="108"/>
      <c r="X169" s="108"/>
      <c r="Y169" s="108"/>
      <c r="Z169" s="108"/>
      <c r="AA169" s="108"/>
    </row>
    <row r="170" spans="23:27">
      <c r="W170" s="108"/>
      <c r="X170" s="108"/>
      <c r="Y170" s="108"/>
      <c r="Z170" s="108"/>
      <c r="AA170" s="108"/>
    </row>
    <row r="171" spans="23:27">
      <c r="W171" s="108"/>
      <c r="X171" s="108"/>
      <c r="Y171" s="108"/>
      <c r="Z171" s="108"/>
      <c r="AA171" s="108"/>
    </row>
    <row r="172" spans="23:27">
      <c r="W172" s="108"/>
      <c r="X172" s="108"/>
      <c r="Y172" s="108"/>
      <c r="Z172" s="108"/>
      <c r="AA172" s="108"/>
    </row>
    <row r="173" spans="23:27">
      <c r="W173" s="108"/>
      <c r="X173" s="108"/>
      <c r="Y173" s="108"/>
      <c r="Z173" s="108"/>
      <c r="AA173" s="108"/>
    </row>
    <row r="174" spans="23:27">
      <c r="W174" s="108"/>
      <c r="X174" s="108"/>
      <c r="Y174" s="108"/>
      <c r="Z174" s="108"/>
      <c r="AA174" s="108"/>
    </row>
    <row r="175" spans="23:27">
      <c r="W175" s="108"/>
      <c r="X175" s="108"/>
      <c r="Y175" s="108"/>
      <c r="Z175" s="108"/>
      <c r="AA175" s="108"/>
    </row>
    <row r="176" spans="23:27">
      <c r="W176" s="108"/>
      <c r="X176" s="108"/>
      <c r="Y176" s="108"/>
      <c r="Z176" s="108"/>
      <c r="AA176" s="108"/>
    </row>
    <row r="177" spans="23:27">
      <c r="W177" s="108"/>
      <c r="X177" s="108"/>
      <c r="Y177" s="108"/>
      <c r="Z177" s="108"/>
      <c r="AA177" s="108"/>
    </row>
    <row r="178" spans="23:27">
      <c r="W178" s="108"/>
      <c r="X178" s="108"/>
      <c r="Y178" s="108"/>
      <c r="Z178" s="108"/>
      <c r="AA178" s="108"/>
    </row>
    <row r="179" spans="23:27">
      <c r="W179" s="108"/>
      <c r="X179" s="108"/>
      <c r="Y179" s="108"/>
      <c r="Z179" s="108"/>
      <c r="AA179" s="108"/>
    </row>
    <row r="180" spans="23:27">
      <c r="W180" s="108"/>
      <c r="X180" s="108"/>
      <c r="Y180" s="108"/>
      <c r="Z180" s="108"/>
      <c r="AA180" s="108"/>
    </row>
    <row r="181" spans="23:27">
      <c r="W181" s="108"/>
      <c r="X181" s="108"/>
      <c r="Y181" s="108"/>
      <c r="Z181" s="108"/>
      <c r="AA181" s="108"/>
    </row>
    <row r="182" spans="23:27">
      <c r="W182" s="108"/>
      <c r="X182" s="108"/>
      <c r="Y182" s="108"/>
      <c r="Z182" s="108"/>
      <c r="AA182" s="108"/>
    </row>
    <row r="183" spans="23:27">
      <c r="W183" s="108"/>
      <c r="X183" s="108"/>
      <c r="Y183" s="108"/>
      <c r="Z183" s="108"/>
      <c r="AA183" s="108"/>
    </row>
    <row r="184" spans="23:27">
      <c r="W184" s="108"/>
      <c r="X184" s="108"/>
      <c r="Y184" s="108"/>
      <c r="Z184" s="108"/>
      <c r="AA184" s="108"/>
    </row>
    <row r="185" spans="23:27">
      <c r="W185" s="108"/>
      <c r="X185" s="108"/>
      <c r="Y185" s="108"/>
      <c r="Z185" s="108"/>
      <c r="AA185" s="108"/>
    </row>
    <row r="186" spans="23:27">
      <c r="W186" s="108"/>
      <c r="X186" s="108"/>
      <c r="Y186" s="108"/>
      <c r="Z186" s="108"/>
      <c r="AA186" s="108"/>
    </row>
    <row r="187" spans="23:27">
      <c r="W187" s="108"/>
      <c r="X187" s="108"/>
      <c r="Y187" s="108"/>
      <c r="Z187" s="108"/>
      <c r="AA187" s="108"/>
    </row>
    <row r="188" spans="23:27">
      <c r="W188" s="108"/>
      <c r="X188" s="108"/>
      <c r="Y188" s="108"/>
      <c r="Z188" s="108"/>
      <c r="AA188" s="108"/>
    </row>
    <row r="189" spans="23:27">
      <c r="W189" s="108"/>
      <c r="X189" s="108"/>
      <c r="Y189" s="108"/>
      <c r="Z189" s="108"/>
      <c r="AA189" s="108"/>
    </row>
    <row r="190" spans="23:27">
      <c r="W190" s="108"/>
      <c r="X190" s="108"/>
      <c r="Y190" s="108"/>
      <c r="Z190" s="108"/>
      <c r="AA190" s="108"/>
    </row>
    <row r="191" spans="23:27">
      <c r="W191" s="108"/>
      <c r="X191" s="108"/>
      <c r="Y191" s="108"/>
      <c r="Z191" s="108"/>
      <c r="AA191" s="108"/>
    </row>
    <row r="192" spans="23:27">
      <c r="W192" s="108"/>
      <c r="X192" s="108"/>
      <c r="Y192" s="108"/>
      <c r="Z192" s="108"/>
      <c r="AA192" s="108"/>
    </row>
    <row r="193" spans="23:27">
      <c r="W193" s="108"/>
      <c r="X193" s="108"/>
      <c r="Y193" s="108"/>
      <c r="Z193" s="108"/>
      <c r="AA193" s="108"/>
    </row>
    <row r="194" spans="23:27">
      <c r="W194" s="108"/>
      <c r="X194" s="108"/>
      <c r="Y194" s="108"/>
      <c r="Z194" s="108"/>
      <c r="AA194" s="108"/>
    </row>
    <row r="195" spans="23:27">
      <c r="W195" s="108"/>
      <c r="X195" s="108"/>
      <c r="Y195" s="108"/>
      <c r="Z195" s="108"/>
      <c r="AA195" s="108"/>
    </row>
    <row r="196" spans="23:27">
      <c r="W196" s="108"/>
      <c r="X196" s="108"/>
      <c r="Y196" s="108"/>
      <c r="Z196" s="108"/>
      <c r="AA196" s="108"/>
    </row>
    <row r="197" spans="23:27">
      <c r="W197" s="108"/>
      <c r="X197" s="108"/>
      <c r="Y197" s="108"/>
      <c r="Z197" s="108"/>
      <c r="AA197" s="108"/>
    </row>
    <row r="198" spans="23:27">
      <c r="W198" s="108"/>
      <c r="X198" s="108"/>
      <c r="Y198" s="108"/>
      <c r="Z198" s="108"/>
      <c r="AA198" s="108"/>
    </row>
    <row r="199" spans="23:27">
      <c r="W199" s="108"/>
      <c r="X199" s="108"/>
      <c r="Y199" s="108"/>
      <c r="Z199" s="108"/>
      <c r="AA199" s="108"/>
    </row>
    <row r="200" spans="23:27">
      <c r="W200" s="108"/>
      <c r="X200" s="108"/>
      <c r="Y200" s="108"/>
      <c r="Z200" s="108"/>
      <c r="AA200" s="108"/>
    </row>
    <row r="201" spans="23:27">
      <c r="W201" s="108"/>
      <c r="X201" s="108"/>
      <c r="Y201" s="108"/>
      <c r="Z201" s="108"/>
      <c r="AA201" s="108"/>
    </row>
    <row r="202" spans="23:27">
      <c r="W202" s="108"/>
      <c r="X202" s="108"/>
      <c r="Y202" s="108"/>
      <c r="Z202" s="108"/>
      <c r="AA202" s="108"/>
    </row>
    <row r="203" spans="23:27">
      <c r="W203" s="108"/>
      <c r="X203" s="108"/>
      <c r="Y203" s="108"/>
      <c r="Z203" s="108"/>
      <c r="AA203" s="108"/>
    </row>
    <row r="204" spans="23:27">
      <c r="W204" s="108"/>
      <c r="X204" s="108"/>
      <c r="Y204" s="108"/>
      <c r="Z204" s="108"/>
      <c r="AA204" s="108"/>
    </row>
    <row r="205" spans="23:27">
      <c r="W205" s="108"/>
      <c r="X205" s="108"/>
      <c r="Y205" s="108"/>
      <c r="Z205" s="108"/>
      <c r="AA205" s="108"/>
    </row>
    <row r="206" spans="23:27">
      <c r="W206" s="108"/>
      <c r="X206" s="108"/>
      <c r="Y206" s="108"/>
      <c r="Z206" s="108"/>
      <c r="AA206" s="108"/>
    </row>
    <row r="207" spans="23:27">
      <c r="W207" s="108"/>
      <c r="X207" s="108"/>
      <c r="Y207" s="108"/>
      <c r="Z207" s="108"/>
      <c r="AA207" s="108"/>
    </row>
    <row r="208" spans="23:27">
      <c r="W208" s="108"/>
      <c r="X208" s="108"/>
      <c r="Y208" s="108"/>
      <c r="Z208" s="108"/>
      <c r="AA208" s="108"/>
    </row>
    <row r="209" spans="23:27">
      <c r="W209" s="108"/>
      <c r="X209" s="108"/>
      <c r="Y209" s="108"/>
      <c r="Z209" s="108"/>
      <c r="AA209" s="108"/>
    </row>
    <row r="210" spans="23:27">
      <c r="W210" s="108"/>
      <c r="X210" s="108"/>
      <c r="Y210" s="108"/>
      <c r="Z210" s="108"/>
      <c r="AA210" s="108"/>
    </row>
    <row r="211" spans="23:27">
      <c r="W211" s="108"/>
      <c r="X211" s="108"/>
      <c r="Y211" s="108"/>
      <c r="Z211" s="108"/>
      <c r="AA211" s="108"/>
    </row>
    <row r="212" spans="23:27">
      <c r="W212" s="108"/>
      <c r="X212" s="108"/>
      <c r="Y212" s="108"/>
      <c r="Z212" s="108"/>
      <c r="AA212" s="108"/>
    </row>
    <row r="213" spans="23:27">
      <c r="W213" s="108"/>
      <c r="X213" s="108"/>
      <c r="Y213" s="108"/>
      <c r="Z213" s="108"/>
      <c r="AA213" s="108"/>
    </row>
    <row r="214" spans="23:27">
      <c r="W214" s="108"/>
      <c r="X214" s="108"/>
      <c r="Y214" s="108"/>
      <c r="Z214" s="108"/>
      <c r="AA214" s="108"/>
    </row>
    <row r="215" spans="23:27">
      <c r="W215" s="108"/>
      <c r="X215" s="108"/>
      <c r="Y215" s="108"/>
      <c r="Z215" s="108"/>
      <c r="AA215" s="108"/>
    </row>
    <row r="216" spans="23:27">
      <c r="W216" s="108"/>
      <c r="X216" s="108"/>
      <c r="Y216" s="108"/>
      <c r="Z216" s="108"/>
      <c r="AA216" s="108"/>
    </row>
    <row r="217" spans="23:27">
      <c r="W217" s="108"/>
      <c r="X217" s="108"/>
      <c r="Y217" s="108"/>
      <c r="Z217" s="108"/>
      <c r="AA217" s="108"/>
    </row>
    <row r="218" spans="23:27">
      <c r="W218" s="108"/>
      <c r="X218" s="108"/>
      <c r="Y218" s="108"/>
      <c r="Z218" s="108"/>
      <c r="AA218" s="108"/>
    </row>
    <row r="219" spans="23:27">
      <c r="W219" s="108"/>
      <c r="X219" s="108"/>
      <c r="Y219" s="108"/>
      <c r="Z219" s="108"/>
      <c r="AA219" s="108"/>
    </row>
    <row r="220" spans="23:27">
      <c r="W220" s="108"/>
      <c r="X220" s="108"/>
      <c r="Y220" s="108"/>
      <c r="Z220" s="108"/>
      <c r="AA220" s="108"/>
    </row>
    <row r="221" spans="23:27">
      <c r="W221" s="108"/>
      <c r="X221" s="108"/>
      <c r="Y221" s="108"/>
      <c r="Z221" s="108"/>
      <c r="AA221" s="108"/>
    </row>
    <row r="222" spans="23:27">
      <c r="W222" s="108"/>
      <c r="X222" s="108"/>
      <c r="Y222" s="108"/>
      <c r="Z222" s="108"/>
      <c r="AA222" s="108"/>
    </row>
    <row r="223" spans="23:27">
      <c r="W223" s="108"/>
      <c r="X223" s="108"/>
      <c r="Y223" s="108"/>
      <c r="Z223" s="108"/>
      <c r="AA223" s="108"/>
    </row>
    <row r="224" spans="23:27">
      <c r="W224" s="108"/>
      <c r="X224" s="108"/>
      <c r="Y224" s="108"/>
      <c r="Z224" s="108"/>
      <c r="AA224" s="108"/>
    </row>
    <row r="225" spans="23:27">
      <c r="W225" s="108"/>
      <c r="X225" s="108"/>
      <c r="Y225" s="108"/>
      <c r="Z225" s="108"/>
      <c r="AA225" s="108"/>
    </row>
    <row r="226" spans="23:27">
      <c r="W226" s="108"/>
      <c r="X226" s="108"/>
      <c r="Y226" s="108"/>
      <c r="Z226" s="108"/>
      <c r="AA226" s="108"/>
    </row>
    <row r="227" spans="23:27">
      <c r="W227" s="108"/>
      <c r="X227" s="108"/>
      <c r="Y227" s="108"/>
      <c r="Z227" s="108"/>
      <c r="AA227" s="108"/>
    </row>
    <row r="228" spans="23:27">
      <c r="W228" s="108"/>
      <c r="X228" s="108"/>
      <c r="Y228" s="108"/>
      <c r="Z228" s="108"/>
      <c r="AA228" s="108"/>
    </row>
    <row r="229" spans="23:27">
      <c r="W229" s="108"/>
      <c r="X229" s="108"/>
      <c r="Y229" s="108"/>
      <c r="Z229" s="108"/>
      <c r="AA229" s="108"/>
    </row>
    <row r="230" spans="23:27">
      <c r="W230" s="108"/>
      <c r="X230" s="108"/>
      <c r="Y230" s="108"/>
      <c r="Z230" s="108"/>
      <c r="AA230" s="108"/>
    </row>
    <row r="231" spans="23:27">
      <c r="W231" s="108"/>
      <c r="X231" s="108"/>
      <c r="Y231" s="108"/>
      <c r="Z231" s="108"/>
      <c r="AA231" s="108"/>
    </row>
    <row r="232" spans="23:27">
      <c r="W232" s="108"/>
      <c r="X232" s="108"/>
      <c r="Y232" s="108"/>
      <c r="Z232" s="108"/>
      <c r="AA232" s="108"/>
    </row>
    <row r="233" spans="23:27">
      <c r="W233" s="108"/>
      <c r="X233" s="108"/>
      <c r="Y233" s="108"/>
      <c r="Z233" s="108"/>
      <c r="AA233" s="108"/>
    </row>
    <row r="234" spans="23:27">
      <c r="W234" s="108"/>
      <c r="X234" s="108"/>
      <c r="Y234" s="108"/>
      <c r="Z234" s="108"/>
      <c r="AA234" s="108"/>
    </row>
    <row r="235" spans="23:27">
      <c r="W235" s="108"/>
      <c r="X235" s="108"/>
      <c r="Y235" s="108"/>
      <c r="Z235" s="108"/>
      <c r="AA235" s="108"/>
    </row>
  </sheetData>
  <mergeCells count="5">
    <mergeCell ref="B3:S3"/>
    <mergeCell ref="B4:S4"/>
    <mergeCell ref="B6:E6"/>
    <mergeCell ref="R6:S6"/>
    <mergeCell ref="B8:E8"/>
  </mergeCells>
  <printOptions horizontalCentered="1" verticalCentered="1"/>
  <pageMargins left="0.196850393700787" right="0" top="0" bottom="0" header="0" footer="0"/>
  <pageSetup paperSize="9" scale="60" orientation="portrait"/>
  <headerFooter alignWithMargins="0"/>
  <rowBreaks count="1" manualBreakCount="1">
    <brk id="81" max="16383" man="1"/>
  </rowBreaks>
  <colBreaks count="1" manualBreakCount="1">
    <brk id="22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50"/>
  <sheetViews>
    <sheetView showGridLines="0" workbookViewId="0">
      <selection activeCell="G35" sqref="G35"/>
    </sheetView>
  </sheetViews>
  <sheetFormatPr baseColWidth="10" defaultColWidth="11" defaultRowHeight="12.75"/>
  <cols>
    <col min="1" max="1" width="2.28515625" customWidth="1"/>
    <col min="2" max="2" width="1.5703125" customWidth="1"/>
    <col min="3" max="3" width="36.7109375" customWidth="1"/>
    <col min="4" max="4" width="30.7109375" customWidth="1"/>
    <col min="5" max="5" width="30.7109375" style="31" customWidth="1"/>
    <col min="6" max="6" width="1.140625" customWidth="1"/>
    <col min="7" max="7" width="16.28515625" customWidth="1"/>
    <col min="9" max="9" width="18.7109375" customWidth="1"/>
  </cols>
  <sheetData>
    <row r="1" spans="2:16"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2:16" s="1" customFormat="1" ht="16.5">
      <c r="B2" s="202" t="s">
        <v>50</v>
      </c>
      <c r="C2" s="202"/>
      <c r="D2" s="202"/>
      <c r="E2" s="202"/>
      <c r="F2" s="202"/>
      <c r="G2" s="33"/>
      <c r="H2" s="34"/>
      <c r="I2" s="34"/>
      <c r="J2" s="34"/>
      <c r="K2" s="34"/>
      <c r="L2" s="34"/>
      <c r="M2" s="34"/>
      <c r="N2" s="34"/>
      <c r="O2" s="34"/>
      <c r="P2" s="34"/>
    </row>
    <row r="3" spans="2:16" s="1" customFormat="1" ht="16.5">
      <c r="B3" s="202" t="s">
        <v>51</v>
      </c>
      <c r="C3" s="202"/>
      <c r="D3" s="202"/>
      <c r="E3" s="202"/>
      <c r="F3" s="202"/>
      <c r="G3" s="33"/>
      <c r="H3" s="34"/>
      <c r="I3" s="34"/>
      <c r="J3" s="34"/>
      <c r="K3" s="34"/>
      <c r="L3" s="34"/>
      <c r="M3" s="34"/>
      <c r="N3" s="34"/>
      <c r="O3" s="34"/>
      <c r="P3" s="34"/>
    </row>
    <row r="4" spans="2:16" s="1" customFormat="1" ht="16.5">
      <c r="B4" s="202" t="s">
        <v>52</v>
      </c>
      <c r="C4" s="202"/>
      <c r="D4" s="202"/>
      <c r="E4" s="202"/>
      <c r="F4" s="202"/>
      <c r="G4" s="33"/>
      <c r="H4" s="34"/>
      <c r="I4" s="34"/>
      <c r="J4" s="34"/>
      <c r="K4" s="34"/>
      <c r="L4" s="34"/>
      <c r="M4" s="34"/>
      <c r="N4" s="34"/>
      <c r="O4" s="34"/>
      <c r="P4" s="34"/>
    </row>
    <row r="5" spans="2:16" s="26" customFormat="1" ht="8.25" customHeight="1">
      <c r="E5" s="35"/>
      <c r="G5" s="36"/>
      <c r="H5" s="37"/>
      <c r="I5" s="59"/>
      <c r="J5" s="36"/>
      <c r="K5" s="36"/>
      <c r="L5" s="36"/>
      <c r="M5" s="36"/>
      <c r="N5" s="36"/>
      <c r="O5" s="36"/>
      <c r="P5" s="36"/>
    </row>
    <row r="6" spans="2:16" s="14" customFormat="1" ht="28.5" customHeight="1">
      <c r="B6" s="203" t="s">
        <v>53</v>
      </c>
      <c r="C6" s="204"/>
      <c r="D6" s="129" t="s">
        <v>54</v>
      </c>
      <c r="E6" s="203" t="s">
        <v>55</v>
      </c>
      <c r="F6" s="205"/>
      <c r="G6" s="38"/>
      <c r="H6" s="39"/>
      <c r="I6" s="60"/>
      <c r="J6" s="61"/>
      <c r="K6" s="61"/>
      <c r="L6" s="61"/>
      <c r="M6" s="61"/>
      <c r="N6" s="61"/>
      <c r="O6" s="61"/>
      <c r="P6" s="61"/>
    </row>
    <row r="7" spans="2:16" s="27" customFormat="1" ht="5.25" customHeight="1">
      <c r="B7" s="130"/>
      <c r="C7" s="131"/>
      <c r="D7" s="131"/>
      <c r="E7" s="132"/>
      <c r="F7" s="133"/>
      <c r="G7" s="23"/>
      <c r="H7" s="24"/>
      <c r="I7" s="59"/>
      <c r="J7" s="23"/>
      <c r="K7" s="23"/>
      <c r="L7" s="23"/>
      <c r="M7" s="23"/>
      <c r="N7" s="23"/>
      <c r="O7" s="23"/>
      <c r="P7" s="23"/>
    </row>
    <row r="8" spans="2:16" s="14" customFormat="1" ht="15" customHeight="1">
      <c r="B8" s="200" t="s">
        <v>4</v>
      </c>
      <c r="C8" s="201"/>
      <c r="D8" s="134">
        <f>SUM(D10:D31)</f>
        <v>1048513.79</v>
      </c>
      <c r="E8" s="134">
        <f>SUM(E10:E31)</f>
        <v>169408.46999999997</v>
      </c>
      <c r="F8" s="135"/>
      <c r="G8" s="42"/>
      <c r="H8" s="15"/>
      <c r="I8" s="62"/>
      <c r="J8" s="50"/>
      <c r="K8" s="61"/>
      <c r="L8" s="61"/>
      <c r="M8" s="61"/>
      <c r="N8" s="61"/>
      <c r="O8" s="61"/>
      <c r="P8" s="61"/>
    </row>
    <row r="9" spans="2:16" s="15" customFormat="1" ht="7.5" customHeight="1">
      <c r="B9" s="136"/>
      <c r="C9" s="137"/>
      <c r="D9" s="138"/>
      <c r="E9" s="138" t="s">
        <v>28</v>
      </c>
      <c r="F9" s="139"/>
      <c r="G9" s="44"/>
      <c r="I9" s="62"/>
      <c r="J9" s="50"/>
      <c r="K9" s="44"/>
      <c r="L9" s="44"/>
      <c r="M9" s="44"/>
      <c r="N9" s="44"/>
      <c r="O9" s="44"/>
      <c r="P9" s="44"/>
    </row>
    <row r="10" spans="2:16" s="15" customFormat="1" ht="20.100000000000001" customHeight="1">
      <c r="B10" s="136"/>
      <c r="C10" s="140" t="s">
        <v>56</v>
      </c>
      <c r="D10" s="138">
        <v>19.8</v>
      </c>
      <c r="E10" s="138">
        <v>2.14</v>
      </c>
      <c r="F10" s="139"/>
      <c r="G10" s="44"/>
      <c r="H10" s="22"/>
      <c r="I10" s="63"/>
      <c r="J10" s="50"/>
      <c r="K10" s="44"/>
      <c r="L10" s="44"/>
      <c r="M10" s="44"/>
      <c r="N10" s="44"/>
      <c r="O10" s="44"/>
      <c r="P10" s="44"/>
    </row>
    <row r="11" spans="2:16" s="15" customFormat="1" ht="20.100000000000001" customHeight="1">
      <c r="B11" s="136"/>
      <c r="C11" s="140" t="s">
        <v>57</v>
      </c>
      <c r="D11" s="141" t="s">
        <v>58</v>
      </c>
      <c r="E11" s="141" t="s">
        <v>58</v>
      </c>
      <c r="F11" s="139"/>
      <c r="G11" s="46"/>
      <c r="H11" s="22"/>
      <c r="I11" s="63"/>
      <c r="J11" s="50"/>
      <c r="K11" s="44"/>
      <c r="L11" s="44"/>
      <c r="M11" s="44"/>
      <c r="N11" s="44"/>
      <c r="O11" s="44"/>
      <c r="P11" s="44"/>
    </row>
    <row r="12" spans="2:16" s="15" customFormat="1" ht="20.100000000000001" customHeight="1">
      <c r="B12" s="136"/>
      <c r="C12" s="140" t="s">
        <v>59</v>
      </c>
      <c r="D12" s="138">
        <v>45404.43</v>
      </c>
      <c r="E12" s="138">
        <v>9742.84</v>
      </c>
      <c r="F12" s="139"/>
      <c r="G12" s="44"/>
      <c r="H12" s="22"/>
      <c r="I12" s="63"/>
      <c r="J12" s="50"/>
      <c r="K12" s="44"/>
      <c r="L12" s="44"/>
      <c r="M12" s="44"/>
      <c r="N12" s="44"/>
      <c r="O12" s="44"/>
      <c r="P12" s="44"/>
    </row>
    <row r="13" spans="2:16" s="15" customFormat="1" ht="20.100000000000001" customHeight="1">
      <c r="B13" s="136"/>
      <c r="C13" s="140" t="s">
        <v>60</v>
      </c>
      <c r="D13" s="138">
        <v>317503.68</v>
      </c>
      <c r="E13" s="138">
        <v>61426.64</v>
      </c>
      <c r="F13" s="139"/>
      <c r="G13" s="44"/>
      <c r="H13" s="22"/>
      <c r="I13" s="63"/>
      <c r="J13" s="50"/>
      <c r="K13" s="44"/>
      <c r="L13" s="44"/>
      <c r="M13" s="44"/>
      <c r="N13" s="44"/>
      <c r="O13" s="44"/>
      <c r="P13" s="44"/>
    </row>
    <row r="14" spans="2:16" s="15" customFormat="1" ht="20.100000000000001" customHeight="1">
      <c r="B14" s="136"/>
      <c r="C14" s="140" t="s">
        <v>61</v>
      </c>
      <c r="D14" s="138">
        <v>126346.14</v>
      </c>
      <c r="E14" s="138">
        <v>24882.85</v>
      </c>
      <c r="F14" s="139"/>
      <c r="G14" s="44"/>
      <c r="H14" s="22"/>
      <c r="I14" s="63"/>
      <c r="J14" s="50"/>
      <c r="K14" s="44"/>
      <c r="L14" s="44"/>
      <c r="M14" s="44"/>
      <c r="N14" s="44"/>
      <c r="O14" s="44"/>
      <c r="P14" s="44"/>
    </row>
    <row r="15" spans="2:16" s="15" customFormat="1" ht="20.100000000000001" customHeight="1">
      <c r="B15" s="136"/>
      <c r="C15" s="140" t="s">
        <v>62</v>
      </c>
      <c r="D15" s="138">
        <v>223437.99</v>
      </c>
      <c r="E15" s="138">
        <v>40813.129999999997</v>
      </c>
      <c r="F15" s="139"/>
      <c r="G15" s="44"/>
      <c r="H15" s="22"/>
      <c r="I15" s="63"/>
      <c r="J15" s="50"/>
      <c r="K15" s="44"/>
      <c r="L15" s="44"/>
      <c r="M15" s="44"/>
      <c r="N15" s="44"/>
      <c r="O15" s="44"/>
      <c r="P15" s="44"/>
    </row>
    <row r="16" spans="2:16" s="15" customFormat="1" ht="20.100000000000001" customHeight="1">
      <c r="B16" s="136"/>
      <c r="C16" s="140" t="s">
        <v>63</v>
      </c>
      <c r="D16" s="138">
        <v>8453.25</v>
      </c>
      <c r="E16" s="138">
        <v>1800.61</v>
      </c>
      <c r="F16" s="139"/>
      <c r="G16" s="44"/>
      <c r="H16" s="22"/>
      <c r="I16" s="63"/>
      <c r="J16" s="50"/>
      <c r="K16" s="44"/>
      <c r="L16" s="44"/>
      <c r="M16" s="44"/>
      <c r="N16" s="44"/>
      <c r="O16" s="44"/>
      <c r="P16" s="44"/>
    </row>
    <row r="17" spans="2:16" s="15" customFormat="1" ht="20.100000000000001" customHeight="1">
      <c r="B17" s="136"/>
      <c r="C17" s="140" t="s">
        <v>64</v>
      </c>
      <c r="D17" s="141" t="s">
        <v>58</v>
      </c>
      <c r="E17" s="141" t="s">
        <v>58</v>
      </c>
      <c r="F17" s="139"/>
      <c r="G17" s="44"/>
      <c r="H17" s="22"/>
      <c r="I17" s="63"/>
      <c r="J17" s="50"/>
      <c r="K17" s="44"/>
      <c r="L17" s="44"/>
      <c r="M17" s="44"/>
      <c r="N17" s="44"/>
      <c r="O17" s="44"/>
      <c r="P17" s="44"/>
    </row>
    <row r="18" spans="2:16" s="15" customFormat="1" ht="20.100000000000001" customHeight="1">
      <c r="B18" s="136"/>
      <c r="C18" s="140" t="s">
        <v>65</v>
      </c>
      <c r="D18" s="138">
        <v>38100.89</v>
      </c>
      <c r="E18" s="138">
        <v>5041.22</v>
      </c>
      <c r="F18" s="139"/>
      <c r="G18" s="44"/>
      <c r="H18" s="22"/>
      <c r="I18" s="63"/>
      <c r="J18" s="50"/>
      <c r="K18" s="44"/>
      <c r="L18" s="44"/>
      <c r="M18" s="44"/>
      <c r="N18" s="44"/>
      <c r="O18" s="44"/>
      <c r="P18" s="44"/>
    </row>
    <row r="19" spans="2:16" s="15" customFormat="1" ht="20.100000000000001" customHeight="1">
      <c r="B19" s="136"/>
      <c r="C19" s="140" t="s">
        <v>66</v>
      </c>
      <c r="D19" s="138">
        <v>49337.95</v>
      </c>
      <c r="E19" s="138">
        <v>5779.87</v>
      </c>
      <c r="F19" s="139"/>
      <c r="G19" s="44"/>
      <c r="H19" s="22"/>
      <c r="I19" s="63"/>
      <c r="J19" s="50"/>
      <c r="K19" s="44"/>
      <c r="L19" s="44"/>
      <c r="M19" s="44"/>
      <c r="N19" s="44"/>
      <c r="O19" s="44"/>
      <c r="P19" s="44"/>
    </row>
    <row r="20" spans="2:16" s="15" customFormat="1" ht="20.100000000000001" customHeight="1">
      <c r="B20" s="136"/>
      <c r="C20" s="140" t="s">
        <v>67</v>
      </c>
      <c r="D20" s="138">
        <v>32937.9</v>
      </c>
      <c r="E20" s="138">
        <v>3347.93</v>
      </c>
      <c r="F20" s="139"/>
      <c r="G20" s="44"/>
      <c r="H20" s="22"/>
      <c r="I20" s="63"/>
      <c r="J20" s="50"/>
      <c r="K20" s="44"/>
      <c r="L20" s="44"/>
      <c r="M20" s="44"/>
      <c r="N20" s="44"/>
      <c r="O20" s="44"/>
      <c r="P20" s="44"/>
    </row>
    <row r="21" spans="2:16" s="15" customFormat="1" ht="20.100000000000001" customHeight="1">
      <c r="B21" s="136"/>
      <c r="C21" s="140" t="s">
        <v>68</v>
      </c>
      <c r="D21" s="138">
        <v>40616.04</v>
      </c>
      <c r="E21" s="138">
        <v>3744.55</v>
      </c>
      <c r="F21" s="139"/>
      <c r="G21" s="44"/>
      <c r="H21" s="22"/>
      <c r="I21" s="63"/>
      <c r="J21" s="50"/>
      <c r="K21" s="44"/>
      <c r="L21" s="44"/>
      <c r="M21" s="44"/>
      <c r="N21" s="44"/>
      <c r="O21" s="44"/>
      <c r="P21" s="44"/>
    </row>
    <row r="22" spans="2:16" s="15" customFormat="1" ht="20.100000000000001" customHeight="1">
      <c r="B22" s="136"/>
      <c r="C22" s="140" t="s">
        <v>69</v>
      </c>
      <c r="D22" s="142">
        <v>101900.35</v>
      </c>
      <c r="E22" s="142">
        <v>8450.56</v>
      </c>
      <c r="F22" s="139"/>
      <c r="G22" s="44"/>
      <c r="H22" s="22"/>
      <c r="I22" s="63"/>
      <c r="J22" s="50"/>
      <c r="K22" s="44"/>
      <c r="L22" s="44"/>
      <c r="M22" s="44"/>
      <c r="N22" s="44"/>
      <c r="O22" s="44"/>
      <c r="P22" s="44"/>
    </row>
    <row r="23" spans="2:16" s="15" customFormat="1" ht="20.100000000000001" customHeight="1">
      <c r="B23" s="136"/>
      <c r="C23" s="140" t="s">
        <v>70</v>
      </c>
      <c r="D23" s="138">
        <v>39278.14</v>
      </c>
      <c r="E23" s="138">
        <v>2618.37</v>
      </c>
      <c r="F23" s="139"/>
      <c r="G23" s="44"/>
      <c r="H23" s="22"/>
      <c r="I23" s="63"/>
      <c r="J23" s="50"/>
      <c r="K23" s="44"/>
      <c r="L23" s="44"/>
      <c r="M23" s="44"/>
      <c r="N23" s="44"/>
      <c r="O23" s="44"/>
      <c r="P23" s="44"/>
    </row>
    <row r="24" spans="2:16" s="15" customFormat="1" ht="20.100000000000001" customHeight="1">
      <c r="B24" s="136"/>
      <c r="C24" s="140" t="s">
        <v>71</v>
      </c>
      <c r="D24" s="138">
        <v>25177.23</v>
      </c>
      <c r="E24" s="138">
        <v>1757.76</v>
      </c>
      <c r="F24" s="139"/>
      <c r="G24" s="44"/>
      <c r="H24" s="22"/>
      <c r="I24" s="63"/>
      <c r="J24" s="50"/>
      <c r="K24" s="44"/>
      <c r="L24" s="44"/>
      <c r="M24" s="44"/>
      <c r="N24" s="44"/>
      <c r="O24" s="44"/>
      <c r="P24" s="44"/>
    </row>
    <row r="25" spans="2:16" s="15" customFormat="1" ht="20.100000000000001" customHeight="1">
      <c r="B25" s="136"/>
      <c r="C25" s="140" t="s">
        <v>72</v>
      </c>
      <c r="D25" s="141" t="s">
        <v>58</v>
      </c>
      <c r="E25" s="141" t="s">
        <v>58</v>
      </c>
      <c r="F25" s="139"/>
      <c r="G25" s="44"/>
      <c r="H25" s="22"/>
      <c r="I25" s="63"/>
      <c r="J25" s="50"/>
      <c r="K25" s="44"/>
      <c r="L25" s="44"/>
      <c r="M25" s="44"/>
      <c r="N25" s="44"/>
      <c r="O25" s="44"/>
      <c r="P25" s="44"/>
    </row>
    <row r="26" spans="2:16" s="15" customFormat="1" ht="20.100000000000001" customHeight="1">
      <c r="B26" s="136"/>
      <c r="C26" s="140" t="s">
        <v>73</v>
      </c>
      <c r="D26" s="141" t="s">
        <v>58</v>
      </c>
      <c r="E26" s="141" t="s">
        <v>58</v>
      </c>
      <c r="F26" s="139"/>
      <c r="G26" s="44"/>
      <c r="H26" s="22"/>
      <c r="I26" s="22"/>
      <c r="J26" s="50"/>
      <c r="K26" s="44"/>
      <c r="L26" s="44"/>
      <c r="M26" s="44"/>
      <c r="N26" s="44"/>
      <c r="O26" s="44"/>
      <c r="P26" s="44"/>
    </row>
    <row r="27" spans="2:16" s="15" customFormat="1" ht="20.100000000000001" customHeight="1">
      <c r="B27" s="136"/>
      <c r="C27" s="140" t="s">
        <v>74</v>
      </c>
      <c r="D27" s="141" t="s">
        <v>58</v>
      </c>
      <c r="E27" s="141" t="s">
        <v>58</v>
      </c>
      <c r="F27" s="139"/>
      <c r="G27" s="44"/>
      <c r="H27" s="22"/>
      <c r="I27" s="22"/>
      <c r="J27" s="50"/>
      <c r="K27" s="44"/>
      <c r="L27" s="44"/>
      <c r="M27" s="44"/>
      <c r="N27" s="44"/>
      <c r="O27" s="44"/>
      <c r="P27" s="44"/>
    </row>
    <row r="28" spans="2:16" s="15" customFormat="1" ht="20.100000000000001" customHeight="1">
      <c r="B28" s="136"/>
      <c r="C28" s="140" t="s">
        <v>75</v>
      </c>
      <c r="D28" s="141" t="s">
        <v>58</v>
      </c>
      <c r="E28" s="141" t="s">
        <v>58</v>
      </c>
      <c r="F28" s="139"/>
      <c r="G28" s="44"/>
      <c r="H28" s="22"/>
      <c r="I28" s="22"/>
      <c r="J28" s="50"/>
      <c r="K28" s="44"/>
      <c r="L28" s="44"/>
      <c r="M28" s="44"/>
      <c r="N28" s="44"/>
      <c r="O28" s="44"/>
      <c r="P28" s="44"/>
    </row>
    <row r="29" spans="2:16" s="15" customFormat="1" ht="20.100000000000001" customHeight="1">
      <c r="B29" s="136"/>
      <c r="C29" s="140" t="s">
        <v>76</v>
      </c>
      <c r="D29" s="141" t="s">
        <v>58</v>
      </c>
      <c r="E29" s="141" t="s">
        <v>58</v>
      </c>
      <c r="F29" s="139"/>
      <c r="G29" s="44"/>
      <c r="H29" s="22"/>
      <c r="I29" s="22"/>
      <c r="J29" s="50"/>
      <c r="K29" s="44"/>
      <c r="L29" s="44"/>
      <c r="M29" s="44"/>
      <c r="N29" s="44"/>
      <c r="O29" s="44"/>
      <c r="P29" s="44"/>
    </row>
    <row r="30" spans="2:16" s="15" customFormat="1" ht="20.100000000000001" customHeight="1">
      <c r="B30" s="136"/>
      <c r="C30" s="140" t="s">
        <v>77</v>
      </c>
      <c r="D30" s="141" t="s">
        <v>58</v>
      </c>
      <c r="E30" s="141" t="s">
        <v>58</v>
      </c>
      <c r="F30" s="139"/>
      <c r="G30" s="44"/>
      <c r="H30" s="22"/>
      <c r="I30" s="22"/>
      <c r="J30" s="44"/>
      <c r="K30" s="44"/>
      <c r="L30" s="44"/>
      <c r="M30" s="44"/>
      <c r="N30" s="44"/>
      <c r="O30" s="44"/>
      <c r="P30" s="44"/>
    </row>
    <row r="31" spans="2:16" s="15" customFormat="1" ht="20.100000000000001" customHeight="1">
      <c r="B31" s="136"/>
      <c r="C31" s="140" t="s">
        <v>78</v>
      </c>
      <c r="D31" s="141" t="s">
        <v>58</v>
      </c>
      <c r="E31" s="141" t="s">
        <v>58</v>
      </c>
      <c r="F31" s="139"/>
      <c r="G31" s="44"/>
      <c r="H31" s="22"/>
      <c r="I31" s="22"/>
      <c r="J31" s="44"/>
      <c r="K31" s="44"/>
      <c r="L31" s="44"/>
      <c r="M31" s="44"/>
      <c r="N31" s="44"/>
      <c r="O31" s="44"/>
      <c r="P31" s="44"/>
    </row>
    <row r="32" spans="2:16" s="15" customFormat="1" ht="6.75" customHeight="1">
      <c r="B32" s="47"/>
      <c r="C32" s="48"/>
      <c r="D32" s="48"/>
      <c r="E32" s="48"/>
      <c r="F32" s="49"/>
      <c r="G32" s="44"/>
      <c r="H32" s="50"/>
      <c r="I32" s="50"/>
      <c r="J32" s="44"/>
      <c r="K32" s="44"/>
      <c r="L32" s="44"/>
      <c r="M32" s="44"/>
      <c r="N32" s="44"/>
      <c r="O32" s="44"/>
      <c r="P32" s="44"/>
    </row>
    <row r="33" spans="2:16" s="10" customFormat="1" ht="4.5" customHeight="1">
      <c r="E33" s="31"/>
      <c r="G33" s="51"/>
      <c r="H33" s="32"/>
      <c r="I33" s="32"/>
      <c r="J33" s="51"/>
      <c r="K33" s="51"/>
      <c r="L33" s="51"/>
      <c r="M33" s="51"/>
      <c r="N33" s="51"/>
      <c r="O33" s="51"/>
      <c r="P33" s="51"/>
    </row>
    <row r="34" spans="2:16" s="9" customFormat="1" ht="12">
      <c r="B34" s="9" t="s">
        <v>79</v>
      </c>
      <c r="E34" s="52"/>
      <c r="G34" s="53"/>
      <c r="H34" s="39"/>
      <c r="I34" s="39"/>
      <c r="J34" s="53"/>
      <c r="K34" s="53"/>
      <c r="L34" s="53"/>
      <c r="M34" s="53"/>
      <c r="N34" s="53"/>
      <c r="O34" s="53"/>
      <c r="P34" s="53"/>
    </row>
    <row r="35" spans="2:16" s="9" customFormat="1" ht="12">
      <c r="C35" s="9" t="s">
        <v>80</v>
      </c>
      <c r="E35" s="52"/>
      <c r="G35" s="53"/>
      <c r="H35" s="39"/>
      <c r="I35" s="39"/>
      <c r="J35" s="53"/>
      <c r="K35" s="53"/>
      <c r="L35" s="53"/>
      <c r="M35" s="53"/>
      <c r="N35" s="53"/>
      <c r="O35" s="53"/>
      <c r="P35" s="53"/>
    </row>
    <row r="36" spans="2:16" s="9" customFormat="1" ht="12">
      <c r="B36" s="9" t="s">
        <v>81</v>
      </c>
      <c r="D36" s="54"/>
      <c r="E36" s="52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2:16" s="10" customFormat="1" ht="12" customHeight="1">
      <c r="B37" s="118" t="s">
        <v>33</v>
      </c>
      <c r="E37" s="3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2:16" s="10" customFormat="1">
      <c r="E38" s="3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2:16" s="25" customFormat="1">
      <c r="C39" s="55"/>
      <c r="D39" s="55"/>
      <c r="E39" s="56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2:16" s="25" customFormat="1">
      <c r="C40" s="55"/>
      <c r="D40" s="55"/>
      <c r="E40" s="56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2:16" s="16" customFormat="1">
      <c r="C41" s="57"/>
      <c r="D41" s="55"/>
      <c r="E41" s="56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2:16" s="16" customFormat="1">
      <c r="C42" s="57"/>
      <c r="D42" s="55"/>
      <c r="E42" s="56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2:16" s="16" customFormat="1">
      <c r="C43" s="57"/>
      <c r="D43" s="55"/>
      <c r="E43" s="56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2:16" s="16" customFormat="1">
      <c r="C44" s="57"/>
      <c r="D44" s="55"/>
      <c r="E44" s="56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2:16" s="16" customFormat="1">
      <c r="C45" s="57"/>
      <c r="D45" s="55"/>
      <c r="E45" s="56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2:16" s="16" customFormat="1">
      <c r="C46" s="57"/>
      <c r="D46" s="55"/>
      <c r="E46" s="56"/>
      <c r="G46" s="58"/>
      <c r="H46" s="32"/>
      <c r="I46" s="32"/>
      <c r="J46" s="32"/>
      <c r="K46" s="32"/>
      <c r="L46" s="32"/>
      <c r="M46" s="32"/>
      <c r="N46" s="32"/>
      <c r="O46" s="32"/>
      <c r="P46" s="32"/>
    </row>
    <row r="47" spans="2:16" s="16" customFormat="1">
      <c r="C47" s="57"/>
      <c r="D47" s="55"/>
      <c r="E47" s="56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2:16" s="16" customFormat="1">
      <c r="C48" s="57"/>
      <c r="D48" s="55"/>
      <c r="E48" s="56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2:16" s="16" customFormat="1">
      <c r="C49" s="57"/>
      <c r="D49" s="57"/>
      <c r="E49" s="56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2:16">
      <c r="C50" s="57"/>
      <c r="D50" s="57"/>
      <c r="E50" s="56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2:16">
      <c r="C51" s="57"/>
      <c r="D51" s="57"/>
      <c r="E51" s="56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2:16">
      <c r="C52" s="57"/>
      <c r="D52" s="57"/>
      <c r="E52" s="56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2:16">
      <c r="C53" s="57"/>
      <c r="D53" s="57"/>
      <c r="E53" s="56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2:16"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2:16"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2:16"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2:16">
      <c r="G57" s="32"/>
      <c r="H57" s="32"/>
      <c r="I57" s="32"/>
      <c r="J57" s="32"/>
      <c r="K57" s="32"/>
      <c r="L57" s="32"/>
      <c r="M57" s="32"/>
      <c r="N57" s="32"/>
      <c r="O57" s="32"/>
      <c r="P57" s="32"/>
    </row>
    <row r="58" spans="2:16"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2:16"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2:16"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2:16"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2:16">
      <c r="B62" s="9" t="s">
        <v>81</v>
      </c>
      <c r="G62" s="9" t="s">
        <v>81</v>
      </c>
      <c r="H62" s="32"/>
      <c r="I62" s="32"/>
      <c r="J62" s="32"/>
      <c r="K62" s="32"/>
      <c r="L62" s="32"/>
      <c r="M62" s="32"/>
      <c r="N62" s="32"/>
      <c r="O62" s="32"/>
      <c r="P62" s="32"/>
    </row>
    <row r="63" spans="2:16"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2:16">
      <c r="G64" s="32"/>
      <c r="H64" s="32"/>
      <c r="I64" s="32"/>
      <c r="J64" s="32"/>
      <c r="K64" s="32"/>
      <c r="L64" s="32"/>
      <c r="M64" s="32"/>
      <c r="N64" s="32"/>
      <c r="O64" s="32"/>
      <c r="P64" s="32"/>
    </row>
    <row r="65" spans="7:16"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7:16"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7:16">
      <c r="G67" s="58"/>
      <c r="H67" s="32"/>
      <c r="I67" s="32"/>
      <c r="J67" s="32"/>
      <c r="K67" s="32"/>
      <c r="L67" s="32"/>
      <c r="M67" s="32"/>
      <c r="N67" s="32"/>
      <c r="O67" s="32"/>
      <c r="P67" s="32"/>
    </row>
    <row r="68" spans="7:16"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7:16"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7:16"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7:16"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7:16"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7:16"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7:16"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7:16"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7:16"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7:16">
      <c r="G77" s="32"/>
      <c r="H77" s="32"/>
      <c r="I77" s="32"/>
      <c r="J77" s="32"/>
      <c r="K77" s="32"/>
      <c r="L77" s="32"/>
      <c r="M77" s="32"/>
      <c r="N77" s="32"/>
      <c r="O77" s="32"/>
      <c r="P77" s="32"/>
    </row>
    <row r="78" spans="7:16"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7:16"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7:16"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3:16">
      <c r="G81" s="32"/>
      <c r="H81" s="32"/>
      <c r="I81" s="32"/>
      <c r="J81" s="32"/>
      <c r="K81" s="32"/>
      <c r="L81" s="32"/>
      <c r="M81" s="32"/>
      <c r="N81" s="32"/>
      <c r="O81" s="32"/>
      <c r="P81" s="32"/>
    </row>
    <row r="82" spans="3:16">
      <c r="G82" s="32"/>
      <c r="H82" s="32"/>
      <c r="I82" s="32"/>
      <c r="J82" s="32"/>
      <c r="K82" s="32"/>
      <c r="L82" s="32"/>
      <c r="M82" s="32"/>
      <c r="N82" s="32"/>
      <c r="O82" s="32"/>
      <c r="P82" s="32"/>
    </row>
    <row r="83" spans="3:16"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3:16" s="16" customFormat="1">
      <c r="E84" s="64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3:16" s="28" customFormat="1">
      <c r="E85" s="65"/>
      <c r="G85" s="32"/>
      <c r="H85" s="32"/>
      <c r="I85" s="32"/>
      <c r="J85" s="32"/>
      <c r="K85" s="32"/>
      <c r="L85" s="32"/>
      <c r="M85" s="32"/>
      <c r="N85" s="32"/>
      <c r="O85" s="32"/>
      <c r="P85" s="32"/>
    </row>
    <row r="86" spans="3:16" s="28" customFormat="1">
      <c r="E86" s="65"/>
    </row>
    <row r="87" spans="3:16" s="28" customFormat="1">
      <c r="E87" s="65"/>
    </row>
    <row r="88" spans="3:16" s="29" customFormat="1">
      <c r="E88" s="66"/>
    </row>
    <row r="89" spans="3:16" s="30" customFormat="1">
      <c r="C89" s="30" t="s">
        <v>49</v>
      </c>
      <c r="D89" s="67">
        <f>SUM(D91:D103)</f>
        <v>1048513.79</v>
      </c>
      <c r="E89" s="68"/>
      <c r="G89" s="69"/>
    </row>
    <row r="90" spans="3:16" s="29" customFormat="1">
      <c r="C90" s="70" t="s">
        <v>53</v>
      </c>
      <c r="D90" s="70" t="s">
        <v>82</v>
      </c>
      <c r="E90" s="71"/>
    </row>
    <row r="91" spans="3:16" s="29" customFormat="1" ht="15">
      <c r="C91" s="72" t="s">
        <v>71</v>
      </c>
      <c r="D91" s="73">
        <f>+D24</f>
        <v>25177.23</v>
      </c>
      <c r="E91" s="74"/>
      <c r="G91" s="71"/>
    </row>
    <row r="92" spans="3:16" s="29" customFormat="1" ht="15">
      <c r="C92" s="72" t="s">
        <v>62</v>
      </c>
      <c r="D92" s="75">
        <f>+D15</f>
        <v>223437.99</v>
      </c>
      <c r="E92" s="74"/>
      <c r="G92" s="71"/>
    </row>
    <row r="93" spans="3:16" s="29" customFormat="1" ht="15">
      <c r="C93" s="72" t="s">
        <v>69</v>
      </c>
      <c r="D93" s="75">
        <f>+D22</f>
        <v>101900.35</v>
      </c>
      <c r="E93" s="74"/>
      <c r="G93" s="71"/>
    </row>
    <row r="94" spans="3:16" s="29" customFormat="1" ht="15">
      <c r="C94" s="72" t="s">
        <v>60</v>
      </c>
      <c r="D94" s="75">
        <f>+D13</f>
        <v>317503.68</v>
      </c>
      <c r="E94" s="74"/>
      <c r="G94" s="71"/>
    </row>
    <row r="95" spans="3:16" s="29" customFormat="1" ht="15">
      <c r="C95" s="72" t="s">
        <v>61</v>
      </c>
      <c r="D95" s="75">
        <f>+D14</f>
        <v>126346.14</v>
      </c>
      <c r="E95" s="74"/>
      <c r="G95" s="71"/>
    </row>
    <row r="96" spans="3:16" s="29" customFormat="1" ht="15">
      <c r="C96" s="72" t="s">
        <v>68</v>
      </c>
      <c r="D96" s="75">
        <f>+D21</f>
        <v>40616.04</v>
      </c>
      <c r="E96" s="74"/>
      <c r="G96" s="71"/>
    </row>
    <row r="97" spans="3:8" s="29" customFormat="1" ht="15">
      <c r="C97" s="72" t="s">
        <v>65</v>
      </c>
      <c r="D97" s="75">
        <f>+D18</f>
        <v>38100.89</v>
      </c>
      <c r="E97" s="74"/>
      <c r="G97" s="71"/>
    </row>
    <row r="98" spans="3:8" s="29" customFormat="1" ht="15">
      <c r="C98" s="72" t="s">
        <v>70</v>
      </c>
      <c r="D98" s="75">
        <f>+D23</f>
        <v>39278.14</v>
      </c>
      <c r="E98" s="74"/>
      <c r="G98" s="71"/>
    </row>
    <row r="99" spans="3:8" s="29" customFormat="1" ht="15">
      <c r="C99" s="72" t="s">
        <v>66</v>
      </c>
      <c r="D99" s="75">
        <f>+D19</f>
        <v>49337.95</v>
      </c>
      <c r="E99" s="74"/>
      <c r="G99" s="71"/>
    </row>
    <row r="100" spans="3:8" s="29" customFormat="1" ht="15">
      <c r="C100" s="72" t="s">
        <v>78</v>
      </c>
      <c r="D100" s="75" t="str">
        <f>+D31</f>
        <v>-</v>
      </c>
      <c r="E100" s="74"/>
      <c r="G100" s="71"/>
    </row>
    <row r="101" spans="3:8" s="29" customFormat="1" ht="15">
      <c r="C101" s="72" t="s">
        <v>63</v>
      </c>
      <c r="D101" s="75">
        <f>+D16</f>
        <v>8453.25</v>
      </c>
      <c r="E101" s="74"/>
      <c r="G101" s="71"/>
    </row>
    <row r="102" spans="3:8" s="29" customFormat="1" ht="15">
      <c r="C102" s="72" t="s">
        <v>59</v>
      </c>
      <c r="D102" s="75">
        <f>+D12</f>
        <v>45404.43</v>
      </c>
      <c r="E102" s="74"/>
      <c r="G102" s="71"/>
    </row>
    <row r="103" spans="3:8" s="29" customFormat="1" ht="15">
      <c r="C103" s="72" t="s">
        <v>83</v>
      </c>
      <c r="D103" s="75">
        <f>+D8-SUM(D91:D102)</f>
        <v>32957.699999999953</v>
      </c>
      <c r="E103" s="74"/>
      <c r="G103" s="71"/>
    </row>
    <row r="104" spans="3:8" s="29" customFormat="1" ht="15">
      <c r="C104" s="72"/>
      <c r="D104" s="75"/>
      <c r="E104" s="74"/>
      <c r="G104" s="71"/>
      <c r="H104" s="76"/>
    </row>
    <row r="105" spans="3:8" s="29" customFormat="1" ht="14.25">
      <c r="C105" s="77"/>
      <c r="D105" s="78"/>
      <c r="E105" s="71"/>
      <c r="G105" s="71"/>
      <c r="H105" s="76"/>
    </row>
    <row r="106" spans="3:8" s="30" customFormat="1" ht="15">
      <c r="C106" s="79" t="s">
        <v>40</v>
      </c>
      <c r="D106" s="80">
        <f>SUM(D108:D120)</f>
        <v>169408.46999999997</v>
      </c>
      <c r="E106" s="68"/>
      <c r="G106" s="69"/>
    </row>
    <row r="107" spans="3:8" s="29" customFormat="1">
      <c r="C107" s="70" t="s">
        <v>53</v>
      </c>
      <c r="D107" s="70" t="s">
        <v>82</v>
      </c>
      <c r="E107" s="71"/>
    </row>
    <row r="108" spans="3:8" s="29" customFormat="1" ht="14.25">
      <c r="C108" s="77" t="s">
        <v>71</v>
      </c>
      <c r="D108" s="78">
        <f>+E24</f>
        <v>1757.76</v>
      </c>
      <c r="E108" s="74"/>
      <c r="G108" s="71"/>
    </row>
    <row r="109" spans="3:8" s="29" customFormat="1" ht="14.25">
      <c r="C109" s="77" t="s">
        <v>62</v>
      </c>
      <c r="D109" s="78">
        <f>+E15</f>
        <v>40813.129999999997</v>
      </c>
      <c r="E109" s="74"/>
      <c r="G109" s="71"/>
    </row>
    <row r="110" spans="3:8" s="29" customFormat="1" ht="14.25">
      <c r="C110" s="77" t="s">
        <v>69</v>
      </c>
      <c r="D110" s="78">
        <f>+E22</f>
        <v>8450.56</v>
      </c>
      <c r="E110" s="74"/>
      <c r="G110" s="71"/>
    </row>
    <row r="111" spans="3:8" s="29" customFormat="1" ht="14.25">
      <c r="C111" s="81" t="s">
        <v>65</v>
      </c>
      <c r="D111" s="82">
        <f>+E18</f>
        <v>5041.22</v>
      </c>
      <c r="E111" s="74"/>
      <c r="G111" s="71"/>
    </row>
    <row r="112" spans="3:8" s="29" customFormat="1" ht="14.25">
      <c r="C112" s="77" t="s">
        <v>60</v>
      </c>
      <c r="D112" s="78">
        <f>+E13</f>
        <v>61426.64</v>
      </c>
      <c r="E112" s="74"/>
      <c r="G112" s="71"/>
    </row>
    <row r="113" spans="3:7" s="29" customFormat="1" ht="14.25">
      <c r="C113" s="77" t="s">
        <v>68</v>
      </c>
      <c r="D113" s="78">
        <f>+E21</f>
        <v>3744.55</v>
      </c>
      <c r="E113" s="74"/>
      <c r="G113" s="71"/>
    </row>
    <row r="114" spans="3:7" s="29" customFormat="1" ht="14.25">
      <c r="C114" s="81" t="s">
        <v>61</v>
      </c>
      <c r="D114" s="82">
        <f>+E14</f>
        <v>24882.85</v>
      </c>
      <c r="E114" s="74"/>
      <c r="G114" s="71"/>
    </row>
    <row r="115" spans="3:7" s="29" customFormat="1" ht="14.25">
      <c r="C115" s="77" t="s">
        <v>66</v>
      </c>
      <c r="D115" s="78">
        <f>+E19</f>
        <v>5779.87</v>
      </c>
      <c r="E115" s="74"/>
      <c r="G115" s="71"/>
    </row>
    <row r="116" spans="3:7" s="29" customFormat="1" ht="14.25">
      <c r="C116" s="77" t="s">
        <v>70</v>
      </c>
      <c r="D116" s="78">
        <f>+E23</f>
        <v>2618.37</v>
      </c>
      <c r="E116" s="74"/>
      <c r="G116" s="71"/>
    </row>
    <row r="117" spans="3:7" s="29" customFormat="1" ht="14.25">
      <c r="C117" s="77" t="s">
        <v>63</v>
      </c>
      <c r="D117" s="78">
        <f>+E16</f>
        <v>1800.61</v>
      </c>
      <c r="E117" s="74"/>
      <c r="G117" s="71"/>
    </row>
    <row r="118" spans="3:7" s="29" customFormat="1" ht="14.25">
      <c r="C118" s="81" t="s">
        <v>59</v>
      </c>
      <c r="D118" s="82">
        <f>+E12</f>
        <v>9742.84</v>
      </c>
      <c r="E118" s="74"/>
      <c r="G118" s="71"/>
    </row>
    <row r="119" spans="3:7" s="29" customFormat="1" ht="14.25">
      <c r="C119" s="77" t="s">
        <v>72</v>
      </c>
      <c r="D119" s="78" t="str">
        <f>+E25</f>
        <v>-</v>
      </c>
      <c r="E119" s="74"/>
      <c r="G119" s="71"/>
    </row>
    <row r="120" spans="3:7" s="29" customFormat="1" ht="14.25">
      <c r="C120" s="77" t="s">
        <v>83</v>
      </c>
      <c r="D120" s="78">
        <f>+E8-SUM(D108:D119)</f>
        <v>3350.070000000007</v>
      </c>
      <c r="E120" s="74"/>
      <c r="G120" s="71"/>
    </row>
    <row r="121" spans="3:7" s="28" customFormat="1">
      <c r="E121" s="65"/>
    </row>
    <row r="122" spans="3:7" s="28" customFormat="1">
      <c r="E122" s="65"/>
    </row>
    <row r="123" spans="3:7" s="28" customFormat="1">
      <c r="E123" s="65"/>
    </row>
    <row r="124" spans="3:7" s="28" customFormat="1">
      <c r="E124" s="65"/>
    </row>
    <row r="125" spans="3:7" s="28" customFormat="1">
      <c r="E125" s="65"/>
    </row>
    <row r="126" spans="3:7" s="28" customFormat="1">
      <c r="E126" s="65"/>
    </row>
    <row r="127" spans="3:7" s="28" customFormat="1">
      <c r="E127" s="65"/>
    </row>
    <row r="128" spans="3:7" s="28" customFormat="1">
      <c r="E128" s="65"/>
    </row>
    <row r="129" spans="3:7" s="28" customFormat="1">
      <c r="E129" s="65"/>
    </row>
    <row r="130" spans="3:7" s="28" customFormat="1">
      <c r="E130" s="65"/>
    </row>
    <row r="131" spans="3:7" s="28" customFormat="1">
      <c r="E131" s="65"/>
    </row>
    <row r="132" spans="3:7" s="28" customFormat="1">
      <c r="E132" s="65"/>
    </row>
    <row r="133" spans="3:7" s="28" customFormat="1">
      <c r="E133" s="65"/>
    </row>
    <row r="134" spans="3:7" s="28" customFormat="1">
      <c r="E134" s="65"/>
    </row>
    <row r="135" spans="3:7" s="28" customFormat="1">
      <c r="E135" s="65"/>
    </row>
    <row r="136" spans="3:7" s="28" customFormat="1">
      <c r="E136" s="65"/>
    </row>
    <row r="137" spans="3:7" s="28" customFormat="1">
      <c r="E137" s="65"/>
    </row>
    <row r="138" spans="3:7" s="28" customFormat="1">
      <c r="E138" s="65"/>
    </row>
    <row r="139" spans="3:7" s="28" customFormat="1">
      <c r="E139" s="65"/>
    </row>
    <row r="140" spans="3:7" s="28" customFormat="1">
      <c r="E140" s="65"/>
    </row>
    <row r="141" spans="3:7" s="28" customFormat="1">
      <c r="E141" s="65"/>
    </row>
    <row r="142" spans="3:7" s="28" customFormat="1">
      <c r="E142" s="65"/>
    </row>
    <row r="143" spans="3:7" s="28" customFormat="1">
      <c r="C143" s="83"/>
      <c r="D143" s="83"/>
      <c r="E143" s="84"/>
      <c r="F143" s="83"/>
      <c r="G143" s="83"/>
    </row>
    <row r="144" spans="3:7" s="28" customFormat="1">
      <c r="C144" s="83"/>
      <c r="D144" s="83"/>
      <c r="E144" s="84"/>
      <c r="F144" s="83"/>
      <c r="G144" s="83"/>
    </row>
    <row r="145" spans="3:7" s="16" customFormat="1">
      <c r="C145" s="83"/>
      <c r="D145" s="83"/>
      <c r="E145" s="84"/>
      <c r="F145" s="83"/>
      <c r="G145" s="83"/>
    </row>
    <row r="146" spans="3:7" s="16" customFormat="1">
      <c r="C146" s="83"/>
      <c r="D146" s="83"/>
      <c r="E146" s="84"/>
      <c r="F146" s="83"/>
      <c r="G146" s="83"/>
    </row>
    <row r="147" spans="3:7" s="16" customFormat="1">
      <c r="E147" s="64"/>
    </row>
    <row r="148" spans="3:7" s="16" customFormat="1">
      <c r="E148" s="64"/>
    </row>
    <row r="149" spans="3:7" s="16" customFormat="1">
      <c r="E149" s="64"/>
    </row>
    <row r="150" spans="3:7" s="16" customFormat="1">
      <c r="E150" s="64"/>
    </row>
  </sheetData>
  <mergeCells count="6">
    <mergeCell ref="B8:C8"/>
    <mergeCell ref="B2:F2"/>
    <mergeCell ref="B3:F3"/>
    <mergeCell ref="B4:F4"/>
    <mergeCell ref="B6:C6"/>
    <mergeCell ref="E6:F6"/>
  </mergeCells>
  <printOptions horizontalCentered="1" verticalCentered="1"/>
  <pageMargins left="0.59055118110236204" right="0.78740157480314998" top="0.39370078740157499" bottom="0.196850393700787" header="0" footer="0"/>
  <pageSetup paperSize="9" scale="67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64"/>
  <sheetViews>
    <sheetView showGridLines="0" zoomScale="90" zoomScaleNormal="90" zoomScaleSheetLayoutView="80" workbookViewId="0">
      <selection activeCell="I30" sqref="I30"/>
    </sheetView>
  </sheetViews>
  <sheetFormatPr baseColWidth="10" defaultColWidth="11" defaultRowHeight="12.75"/>
  <cols>
    <col min="1" max="1" width="1.7109375" customWidth="1"/>
    <col min="2" max="2" width="1.42578125" customWidth="1"/>
    <col min="3" max="3" width="31.85546875" customWidth="1"/>
    <col min="4" max="4" width="17.7109375" customWidth="1"/>
    <col min="5" max="5" width="19.5703125" customWidth="1"/>
    <col min="6" max="6" width="13.7109375" customWidth="1"/>
    <col min="7" max="8" width="17" customWidth="1"/>
  </cols>
  <sheetData>
    <row r="2" spans="2:12" s="1" customFormat="1" ht="20.25" customHeight="1">
      <c r="B2" s="206" t="s">
        <v>84</v>
      </c>
      <c r="C2" s="206"/>
      <c r="D2" s="206"/>
      <c r="E2" s="206"/>
      <c r="F2" s="206"/>
      <c r="G2" s="206"/>
      <c r="H2" s="206"/>
    </row>
    <row r="3" spans="2:12" s="1" customFormat="1" ht="15.75">
      <c r="B3" s="206" t="s">
        <v>52</v>
      </c>
      <c r="C3" s="206"/>
      <c r="D3" s="206"/>
      <c r="E3" s="206"/>
      <c r="F3" s="206"/>
      <c r="G3" s="206"/>
      <c r="H3" s="206"/>
    </row>
    <row r="4" spans="2:12" s="1" customFormat="1" ht="12.75" customHeight="1"/>
    <row r="5" spans="2:12" s="13" customFormat="1" ht="15.75" customHeight="1">
      <c r="B5" s="143"/>
      <c r="C5" s="211" t="s">
        <v>85</v>
      </c>
      <c r="D5" s="207" t="s">
        <v>4</v>
      </c>
      <c r="E5" s="207" t="s">
        <v>86</v>
      </c>
      <c r="F5" s="207" t="s">
        <v>87</v>
      </c>
      <c r="G5" s="144" t="s">
        <v>88</v>
      </c>
      <c r="H5" s="207" t="s">
        <v>89</v>
      </c>
    </row>
    <row r="6" spans="2:12" s="13" customFormat="1" ht="15.75">
      <c r="B6" s="145"/>
      <c r="C6" s="212"/>
      <c r="D6" s="208"/>
      <c r="E6" s="208"/>
      <c r="F6" s="208"/>
      <c r="G6" s="146" t="s">
        <v>87</v>
      </c>
      <c r="H6" s="208"/>
    </row>
    <row r="7" spans="2:12" s="13" customFormat="1" ht="7.5" customHeight="1">
      <c r="B7" s="147"/>
      <c r="C7" s="148"/>
      <c r="D7" s="125"/>
      <c r="E7" s="125"/>
      <c r="F7" s="125"/>
      <c r="G7" s="149"/>
      <c r="H7" s="126"/>
    </row>
    <row r="8" spans="2:12" s="14" customFormat="1" ht="15.75" customHeight="1">
      <c r="B8" s="209" t="s">
        <v>4</v>
      </c>
      <c r="C8" s="210"/>
      <c r="D8" s="127">
        <f>SUM(E8:H8)</f>
        <v>1070175.81</v>
      </c>
      <c r="E8" s="127">
        <f>SUM(E10:E32)</f>
        <v>425653.65000000008</v>
      </c>
      <c r="F8" s="127">
        <f>SUM(F10:F32)</f>
        <v>504363.97</v>
      </c>
      <c r="G8" s="127">
        <f>SUM(G10:G32)</f>
        <v>118496.18999999999</v>
      </c>
      <c r="H8" s="150">
        <f>SUM(H10:H32)</f>
        <v>21662</v>
      </c>
      <c r="I8" s="21"/>
      <c r="J8" s="21"/>
      <c r="K8" s="21"/>
    </row>
    <row r="9" spans="2:12" s="15" customFormat="1" ht="7.5" customHeight="1">
      <c r="B9" s="136"/>
      <c r="C9" s="137"/>
      <c r="D9" s="138"/>
      <c r="E9" s="138"/>
      <c r="F9" s="138"/>
      <c r="G9" s="138"/>
      <c r="H9" s="154"/>
      <c r="I9" s="22"/>
      <c r="J9" s="22"/>
      <c r="K9" s="22"/>
    </row>
    <row r="10" spans="2:12" s="15" customFormat="1" ht="20.100000000000001" customHeight="1">
      <c r="B10" s="136"/>
      <c r="C10" s="137" t="s">
        <v>90</v>
      </c>
      <c r="D10" s="138">
        <f>SUM(E10:H10)</f>
        <v>0</v>
      </c>
      <c r="E10" s="155">
        <v>0</v>
      </c>
      <c r="F10" s="155">
        <v>0</v>
      </c>
      <c r="G10" s="155">
        <v>0</v>
      </c>
      <c r="H10" s="156" t="s">
        <v>91</v>
      </c>
      <c r="I10" s="22"/>
      <c r="J10" s="22"/>
      <c r="K10" s="22"/>
    </row>
    <row r="11" spans="2:12" s="15" customFormat="1" ht="20.100000000000001" customHeight="1">
      <c r="B11" s="136"/>
      <c r="C11" s="137" t="s">
        <v>56</v>
      </c>
      <c r="D11" s="138">
        <f t="shared" ref="D11:D32" si="0">SUM(E11:H11)</f>
        <v>3047.8</v>
      </c>
      <c r="E11" s="155">
        <v>19.8</v>
      </c>
      <c r="F11" s="155">
        <v>0</v>
      </c>
      <c r="G11" s="155">
        <v>0</v>
      </c>
      <c r="H11" s="156">
        <v>3028</v>
      </c>
      <c r="I11" s="22"/>
      <c r="J11" s="22"/>
      <c r="K11" s="22"/>
    </row>
    <row r="12" spans="2:12" s="15" customFormat="1" ht="20.100000000000001" customHeight="1">
      <c r="B12" s="136"/>
      <c r="C12" s="137" t="s">
        <v>57</v>
      </c>
      <c r="D12" s="138">
        <f t="shared" si="0"/>
        <v>0</v>
      </c>
      <c r="E12" s="155">
        <v>0</v>
      </c>
      <c r="F12" s="155">
        <v>0</v>
      </c>
      <c r="G12" s="155">
        <v>0</v>
      </c>
      <c r="H12" s="156" t="s">
        <v>91</v>
      </c>
      <c r="I12" s="22"/>
      <c r="J12" s="22"/>
      <c r="K12" s="22"/>
    </row>
    <row r="13" spans="2:12" s="15" customFormat="1" ht="20.100000000000001" customHeight="1">
      <c r="B13" s="136"/>
      <c r="C13" s="137" t="s">
        <v>59</v>
      </c>
      <c r="D13" s="138">
        <f t="shared" si="0"/>
        <v>45494.43</v>
      </c>
      <c r="E13" s="157">
        <v>15238.87</v>
      </c>
      <c r="F13" s="155">
        <v>24255.24</v>
      </c>
      <c r="G13" s="157">
        <v>5910.32</v>
      </c>
      <c r="H13" s="158">
        <v>90</v>
      </c>
      <c r="I13" s="22"/>
      <c r="J13" s="22"/>
      <c r="K13" s="22"/>
    </row>
    <row r="14" spans="2:12" s="15" customFormat="1" ht="20.100000000000001" customHeight="1">
      <c r="B14" s="136"/>
      <c r="C14" s="137" t="s">
        <v>60</v>
      </c>
      <c r="D14" s="138">
        <f t="shared" si="0"/>
        <v>317503.68</v>
      </c>
      <c r="E14" s="155">
        <v>138247.29999999999</v>
      </c>
      <c r="F14" s="155">
        <v>150846.60999999999</v>
      </c>
      <c r="G14" s="157">
        <v>28409.77</v>
      </c>
      <c r="H14" s="158"/>
      <c r="I14" s="22"/>
      <c r="J14" s="22"/>
      <c r="K14" s="22"/>
      <c r="L14" s="22"/>
    </row>
    <row r="15" spans="2:12" s="15" customFormat="1" ht="20.100000000000001" customHeight="1">
      <c r="B15" s="136"/>
      <c r="C15" s="137" t="s">
        <v>61</v>
      </c>
      <c r="D15" s="138">
        <f t="shared" si="0"/>
        <v>126378.14</v>
      </c>
      <c r="E15" s="157">
        <v>76729.88</v>
      </c>
      <c r="F15" s="155">
        <v>44103.78</v>
      </c>
      <c r="G15" s="157">
        <v>5512.48</v>
      </c>
      <c r="H15" s="158">
        <v>32</v>
      </c>
      <c r="I15" s="22"/>
      <c r="J15" s="22"/>
      <c r="K15" s="22"/>
      <c r="L15" s="22"/>
    </row>
    <row r="16" spans="2:12" s="15" customFormat="1" ht="20.100000000000001" customHeight="1">
      <c r="B16" s="136"/>
      <c r="C16" s="137" t="s">
        <v>62</v>
      </c>
      <c r="D16" s="138">
        <f t="shared" si="0"/>
        <v>232684.99</v>
      </c>
      <c r="E16" s="157">
        <v>83407.41</v>
      </c>
      <c r="F16" s="155">
        <v>110236.31</v>
      </c>
      <c r="G16" s="157">
        <v>29794.27</v>
      </c>
      <c r="H16" s="158">
        <v>9247</v>
      </c>
      <c r="I16" s="24"/>
      <c r="J16" s="24"/>
      <c r="K16" s="24"/>
      <c r="L16" s="24"/>
    </row>
    <row r="17" spans="2:12" s="15" customFormat="1" ht="20.100000000000001" customHeight="1">
      <c r="B17" s="136"/>
      <c r="C17" s="137" t="s">
        <v>63</v>
      </c>
      <c r="D17" s="138">
        <f t="shared" si="0"/>
        <v>8453.25</v>
      </c>
      <c r="E17" s="155">
        <v>4741.25</v>
      </c>
      <c r="F17" s="155">
        <v>2730</v>
      </c>
      <c r="G17" s="157">
        <v>982</v>
      </c>
      <c r="H17" s="158" t="s">
        <v>91</v>
      </c>
      <c r="I17" s="24"/>
      <c r="J17" s="24"/>
      <c r="K17" s="24"/>
      <c r="L17" s="23"/>
    </row>
    <row r="18" spans="2:12" s="15" customFormat="1" ht="20.100000000000001" customHeight="1">
      <c r="B18" s="136"/>
      <c r="C18" s="137" t="s">
        <v>64</v>
      </c>
      <c r="D18" s="138">
        <f t="shared" si="0"/>
        <v>0</v>
      </c>
      <c r="E18" s="157">
        <v>0</v>
      </c>
      <c r="F18" s="157">
        <v>0</v>
      </c>
      <c r="G18" s="157">
        <v>0</v>
      </c>
      <c r="H18" s="158" t="s">
        <v>91</v>
      </c>
      <c r="I18" s="24"/>
      <c r="J18" s="24"/>
      <c r="K18" s="24"/>
      <c r="L18" s="23"/>
    </row>
    <row r="19" spans="2:12" s="15" customFormat="1" ht="20.100000000000001" customHeight="1">
      <c r="B19" s="136"/>
      <c r="C19" s="137" t="s">
        <v>65</v>
      </c>
      <c r="D19" s="138">
        <f t="shared" si="0"/>
        <v>38100.89</v>
      </c>
      <c r="E19" s="155">
        <v>2576.13</v>
      </c>
      <c r="F19" s="155">
        <v>30495.06</v>
      </c>
      <c r="G19" s="157">
        <v>5029.7</v>
      </c>
      <c r="H19" s="158" t="s">
        <v>91</v>
      </c>
      <c r="I19" s="24"/>
      <c r="J19" s="24"/>
      <c r="K19" s="24"/>
      <c r="L19" s="23"/>
    </row>
    <row r="20" spans="2:12" s="15" customFormat="1" ht="20.100000000000001" customHeight="1">
      <c r="B20" s="136"/>
      <c r="C20" s="137" t="s">
        <v>66</v>
      </c>
      <c r="D20" s="138">
        <f t="shared" si="0"/>
        <v>49337.95</v>
      </c>
      <c r="E20" s="155">
        <v>15922.5</v>
      </c>
      <c r="F20" s="155">
        <v>25421.599999999999</v>
      </c>
      <c r="G20" s="157">
        <v>7993.85</v>
      </c>
      <c r="H20" s="158" t="s">
        <v>91</v>
      </c>
      <c r="I20" s="24"/>
      <c r="J20" s="24"/>
      <c r="K20" s="24"/>
      <c r="L20" s="23"/>
    </row>
    <row r="21" spans="2:12" s="15" customFormat="1" ht="20.100000000000001" customHeight="1">
      <c r="B21" s="136"/>
      <c r="C21" s="137" t="s">
        <v>67</v>
      </c>
      <c r="D21" s="138">
        <f t="shared" si="0"/>
        <v>33023.9</v>
      </c>
      <c r="E21" s="159">
        <v>8737.4</v>
      </c>
      <c r="F21" s="159">
        <v>23092.5</v>
      </c>
      <c r="G21" s="159">
        <v>1108</v>
      </c>
      <c r="H21" s="160">
        <v>86</v>
      </c>
      <c r="I21" s="24"/>
      <c r="J21" s="24"/>
      <c r="K21" s="24"/>
      <c r="L21" s="23"/>
    </row>
    <row r="22" spans="2:12" s="15" customFormat="1" ht="20.100000000000001" customHeight="1">
      <c r="B22" s="136"/>
      <c r="C22" s="137" t="s">
        <v>68</v>
      </c>
      <c r="D22" s="138">
        <f t="shared" si="0"/>
        <v>40631.040000000001</v>
      </c>
      <c r="E22" s="157">
        <v>14196.34</v>
      </c>
      <c r="F22" s="155">
        <v>14726.25</v>
      </c>
      <c r="G22" s="157">
        <v>11693.45</v>
      </c>
      <c r="H22" s="158">
        <v>15</v>
      </c>
      <c r="I22" s="24"/>
      <c r="J22" s="24"/>
      <c r="K22" s="24"/>
      <c r="L22" s="23"/>
    </row>
    <row r="23" spans="2:12" s="15" customFormat="1" ht="20.100000000000001" customHeight="1">
      <c r="B23" s="136"/>
      <c r="C23" s="137" t="s">
        <v>69</v>
      </c>
      <c r="D23" s="138">
        <f t="shared" si="0"/>
        <v>110241.35</v>
      </c>
      <c r="E23" s="161">
        <v>41293.949999999997</v>
      </c>
      <c r="F23" s="159">
        <v>44846.400000000001</v>
      </c>
      <c r="G23" s="159">
        <v>15760</v>
      </c>
      <c r="H23" s="160">
        <v>8341</v>
      </c>
      <c r="I23" s="22"/>
      <c r="J23" s="22"/>
      <c r="K23" s="22"/>
    </row>
    <row r="24" spans="2:12" s="15" customFormat="1" ht="20.100000000000001" customHeight="1">
      <c r="B24" s="136"/>
      <c r="C24" s="137" t="s">
        <v>70</v>
      </c>
      <c r="D24" s="138">
        <f t="shared" si="0"/>
        <v>39278.15</v>
      </c>
      <c r="E24" s="159">
        <v>17626.78</v>
      </c>
      <c r="F24" s="155">
        <v>17491.72</v>
      </c>
      <c r="G24" s="157">
        <v>4159.6499999999996</v>
      </c>
      <c r="H24" s="158" t="s">
        <v>91</v>
      </c>
      <c r="I24" s="22"/>
      <c r="J24" s="22"/>
      <c r="K24" s="22"/>
    </row>
    <row r="25" spans="2:12" s="15" customFormat="1" ht="20.100000000000001" customHeight="1">
      <c r="B25" s="136"/>
      <c r="C25" s="137" t="s">
        <v>71</v>
      </c>
      <c r="D25" s="138">
        <f t="shared" si="0"/>
        <v>26000.240000000002</v>
      </c>
      <c r="E25" s="155">
        <v>6916.04</v>
      </c>
      <c r="F25" s="155">
        <v>16118.5</v>
      </c>
      <c r="G25" s="157">
        <v>2142.6999999999998</v>
      </c>
      <c r="H25" s="158">
        <v>823</v>
      </c>
      <c r="I25" s="22"/>
      <c r="J25" s="22"/>
      <c r="K25" s="22"/>
    </row>
    <row r="26" spans="2:12" s="15" customFormat="1" ht="20.100000000000001" customHeight="1">
      <c r="B26" s="136"/>
      <c r="C26" s="137" t="s">
        <v>72</v>
      </c>
      <c r="D26" s="138">
        <f t="shared" si="0"/>
        <v>0</v>
      </c>
      <c r="E26" s="157">
        <v>0</v>
      </c>
      <c r="F26" s="155">
        <v>0</v>
      </c>
      <c r="G26" s="157">
        <v>0</v>
      </c>
      <c r="H26" s="158" t="s">
        <v>91</v>
      </c>
      <c r="I26" s="22"/>
      <c r="J26" s="22"/>
    </row>
    <row r="27" spans="2:12" s="15" customFormat="1" ht="20.100000000000001" customHeight="1">
      <c r="B27" s="136"/>
      <c r="C27" s="137" t="s">
        <v>73</v>
      </c>
      <c r="D27" s="138">
        <f t="shared" si="0"/>
        <v>0</v>
      </c>
      <c r="E27" s="155">
        <v>0</v>
      </c>
      <c r="F27" s="155">
        <v>0</v>
      </c>
      <c r="G27" s="155">
        <v>0</v>
      </c>
      <c r="H27" s="156" t="s">
        <v>91</v>
      </c>
      <c r="I27" s="22"/>
      <c r="J27" s="22"/>
    </row>
    <row r="28" spans="2:12" s="15" customFormat="1" ht="20.100000000000001" customHeight="1">
      <c r="B28" s="136"/>
      <c r="C28" s="137" t="s">
        <v>74</v>
      </c>
      <c r="D28" s="138">
        <f t="shared" si="0"/>
        <v>0</v>
      </c>
      <c r="E28" s="155">
        <v>0</v>
      </c>
      <c r="F28" s="155">
        <v>0</v>
      </c>
      <c r="G28" s="155">
        <v>0</v>
      </c>
      <c r="H28" s="156" t="s">
        <v>91</v>
      </c>
      <c r="I28" s="22"/>
      <c r="J28" s="22"/>
    </row>
    <row r="29" spans="2:12" s="15" customFormat="1" ht="20.100000000000001" customHeight="1">
      <c r="B29" s="136"/>
      <c r="C29" s="137" t="s">
        <v>75</v>
      </c>
      <c r="D29" s="138">
        <f t="shared" si="0"/>
        <v>0</v>
      </c>
      <c r="E29" s="155">
        <v>0</v>
      </c>
      <c r="F29" s="155">
        <v>0</v>
      </c>
      <c r="G29" s="155">
        <v>0</v>
      </c>
      <c r="H29" s="156" t="s">
        <v>91</v>
      </c>
    </row>
    <row r="30" spans="2:12" s="15" customFormat="1" ht="20.100000000000001" customHeight="1">
      <c r="B30" s="136"/>
      <c r="C30" s="137" t="s">
        <v>76</v>
      </c>
      <c r="D30" s="138">
        <f t="shared" si="0"/>
        <v>0</v>
      </c>
      <c r="E30" s="155">
        <v>0</v>
      </c>
      <c r="F30" s="155">
        <v>0</v>
      </c>
      <c r="G30" s="157">
        <v>0</v>
      </c>
      <c r="H30" s="158" t="s">
        <v>91</v>
      </c>
    </row>
    <row r="31" spans="2:12" s="15" customFormat="1" ht="20.100000000000001" customHeight="1">
      <c r="B31" s="136"/>
      <c r="C31" s="137" t="s">
        <v>77</v>
      </c>
      <c r="D31" s="138">
        <f t="shared" si="0"/>
        <v>0</v>
      </c>
      <c r="E31" s="155">
        <v>0</v>
      </c>
      <c r="F31" s="155">
        <v>0</v>
      </c>
      <c r="G31" s="157">
        <v>0</v>
      </c>
      <c r="H31" s="158" t="s">
        <v>91</v>
      </c>
    </row>
    <row r="32" spans="2:12" s="15" customFormat="1" ht="20.100000000000001" customHeight="1">
      <c r="B32" s="136"/>
      <c r="C32" s="137" t="s">
        <v>78</v>
      </c>
      <c r="D32" s="138">
        <f t="shared" si="0"/>
        <v>0</v>
      </c>
      <c r="E32" s="155">
        <v>0</v>
      </c>
      <c r="F32" s="155">
        <v>0</v>
      </c>
      <c r="G32" s="157">
        <v>0</v>
      </c>
      <c r="H32" s="158" t="s">
        <v>91</v>
      </c>
    </row>
    <row r="33" spans="2:8" s="10" customFormat="1" ht="8.25" customHeight="1">
      <c r="B33" s="162"/>
      <c r="C33" s="163"/>
      <c r="D33" s="164"/>
      <c r="E33" s="164"/>
      <c r="F33" s="164"/>
      <c r="G33" s="164"/>
      <c r="H33" s="165"/>
    </row>
    <row r="34" spans="2:8" s="10" customFormat="1" ht="2.25" customHeight="1"/>
    <row r="35" spans="2:8" s="10" customFormat="1">
      <c r="B35" s="166" t="s">
        <v>92</v>
      </c>
      <c r="C35" s="166"/>
      <c r="D35" s="124"/>
      <c r="E35" s="124"/>
    </row>
    <row r="36" spans="2:8" s="10" customFormat="1">
      <c r="B36" s="167" t="s">
        <v>81</v>
      </c>
      <c r="C36" s="167"/>
    </row>
    <row r="37" spans="2:8" s="10" customFormat="1">
      <c r="B37" s="167" t="s">
        <v>33</v>
      </c>
      <c r="C37" s="9"/>
    </row>
    <row r="38" spans="2:8" s="10" customFormat="1">
      <c r="B38" s="9"/>
    </row>
    <row r="39" spans="2:8" s="10" customFormat="1"/>
    <row r="40" spans="2:8" s="10" customFormat="1"/>
    <row r="41" spans="2:8" s="10" customFormat="1"/>
    <row r="63" spans="3:3">
      <c r="C63" s="166" t="s">
        <v>92</v>
      </c>
    </row>
    <row r="64" spans="3:3">
      <c r="C64" s="167" t="s">
        <v>81</v>
      </c>
    </row>
  </sheetData>
  <mergeCells count="8">
    <mergeCell ref="B2:H2"/>
    <mergeCell ref="B3:H3"/>
    <mergeCell ref="H5:H6"/>
    <mergeCell ref="B8:C8"/>
    <mergeCell ref="C5:C6"/>
    <mergeCell ref="D5:D6"/>
    <mergeCell ref="E5:E6"/>
    <mergeCell ref="F5:F6"/>
  </mergeCells>
  <printOptions horizontalCentered="1" verticalCentered="1"/>
  <pageMargins left="0.59055118110236204" right="0.74803149606299202" top="0.98425196850393704" bottom="0.98425196850393704" header="0" footer="0"/>
  <pageSetup paperSize="9" scale="83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V85"/>
  <sheetViews>
    <sheetView showGridLines="0" tabSelected="1" zoomScale="90" zoomScaleNormal="90" workbookViewId="0">
      <selection activeCell="Y31" sqref="Y31"/>
    </sheetView>
  </sheetViews>
  <sheetFormatPr baseColWidth="10" defaultColWidth="11" defaultRowHeight="12.75"/>
  <cols>
    <col min="1" max="1" width="1.85546875" customWidth="1"/>
    <col min="2" max="2" width="1.5703125" customWidth="1"/>
    <col min="3" max="3" width="17.28515625" customWidth="1"/>
    <col min="17" max="17" width="1.140625" customWidth="1"/>
  </cols>
  <sheetData>
    <row r="3" spans="2:22" ht="16.5">
      <c r="B3" s="202" t="s">
        <v>93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2:22" ht="16.5">
      <c r="B4" s="202" t="s">
        <v>94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2:2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22" ht="15">
      <c r="B6" s="218" t="s">
        <v>53</v>
      </c>
      <c r="C6" s="219"/>
      <c r="D6" s="178" t="s">
        <v>4</v>
      </c>
      <c r="E6" s="178" t="s">
        <v>95</v>
      </c>
      <c r="F6" s="178" t="s">
        <v>96</v>
      </c>
      <c r="G6" s="178" t="s">
        <v>97</v>
      </c>
      <c r="H6" s="178" t="s">
        <v>98</v>
      </c>
      <c r="I6" s="178" t="s">
        <v>99</v>
      </c>
      <c r="J6" s="178" t="s">
        <v>100</v>
      </c>
      <c r="K6" s="178" t="s">
        <v>101</v>
      </c>
      <c r="L6" s="178" t="s">
        <v>102</v>
      </c>
      <c r="M6" s="178" t="s">
        <v>103</v>
      </c>
      <c r="N6" s="178" t="s">
        <v>104</v>
      </c>
      <c r="O6" s="178" t="s">
        <v>105</v>
      </c>
      <c r="P6" s="218" t="s">
        <v>106</v>
      </c>
      <c r="Q6" s="220"/>
    </row>
    <row r="7" spans="2:22" ht="9" customHeight="1"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79"/>
    </row>
    <row r="8" spans="2:22" ht="15">
      <c r="B8" s="221" t="s">
        <v>4</v>
      </c>
      <c r="C8" s="222"/>
      <c r="D8" s="180">
        <f t="shared" ref="D8:P8" si="0">SUM(D10:D14)</f>
        <v>23652</v>
      </c>
      <c r="E8" s="180">
        <f t="shared" si="0"/>
        <v>2099</v>
      </c>
      <c r="F8" s="180">
        <f t="shared" si="0"/>
        <v>2865</v>
      </c>
      <c r="G8" s="180">
        <f t="shared" si="0"/>
        <v>1232</v>
      </c>
      <c r="H8" s="180">
        <f t="shared" si="0"/>
        <v>229</v>
      </c>
      <c r="I8" s="180">
        <f t="shared" si="0"/>
        <v>387</v>
      </c>
      <c r="J8" s="180">
        <f t="shared" si="0"/>
        <v>704</v>
      </c>
      <c r="K8" s="180">
        <f t="shared" si="0"/>
        <v>2963</v>
      </c>
      <c r="L8" s="180">
        <f t="shared" si="0"/>
        <v>1940</v>
      </c>
      <c r="M8" s="180">
        <f t="shared" si="0"/>
        <v>2992</v>
      </c>
      <c r="N8" s="180">
        <f t="shared" si="0"/>
        <v>2847</v>
      </c>
      <c r="O8" s="180">
        <f t="shared" si="0"/>
        <v>3024</v>
      </c>
      <c r="P8" s="180">
        <f t="shared" si="0"/>
        <v>2370</v>
      </c>
      <c r="Q8" s="181"/>
    </row>
    <row r="9" spans="2:22" ht="9.75" customHeight="1">
      <c r="B9" s="182"/>
      <c r="C9" s="183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84"/>
      <c r="V9" s="10"/>
    </row>
    <row r="10" spans="2:22" ht="15">
      <c r="B10" s="182"/>
      <c r="C10" s="183" t="s">
        <v>107</v>
      </c>
      <c r="D10" s="138">
        <f>SUM(E10:P10)</f>
        <v>6143</v>
      </c>
      <c r="E10" s="185">
        <v>371</v>
      </c>
      <c r="F10" s="185">
        <v>531</v>
      </c>
      <c r="G10" s="185">
        <v>262</v>
      </c>
      <c r="H10" s="185">
        <v>210</v>
      </c>
      <c r="I10" s="185">
        <v>382</v>
      </c>
      <c r="J10" s="185">
        <v>368</v>
      </c>
      <c r="K10" s="185">
        <v>430</v>
      </c>
      <c r="L10" s="185">
        <v>502</v>
      </c>
      <c r="M10" s="185">
        <v>671</v>
      </c>
      <c r="N10" s="185">
        <v>852</v>
      </c>
      <c r="O10" s="185">
        <v>891</v>
      </c>
      <c r="P10" s="185">
        <v>673</v>
      </c>
      <c r="Q10" s="184"/>
      <c r="S10" s="11"/>
    </row>
    <row r="11" spans="2:22" ht="15">
      <c r="B11" s="182"/>
      <c r="C11" s="183" t="s">
        <v>108</v>
      </c>
      <c r="D11" s="138">
        <f t="shared" ref="D11:D14" si="1">SUM(E11:P11)</f>
        <v>0</v>
      </c>
      <c r="E11" s="177" t="s">
        <v>58</v>
      </c>
      <c r="F11" s="177" t="s">
        <v>58</v>
      </c>
      <c r="G11" s="177" t="s">
        <v>58</v>
      </c>
      <c r="H11" s="177" t="s">
        <v>58</v>
      </c>
      <c r="I11" s="177" t="s">
        <v>58</v>
      </c>
      <c r="J11" s="177" t="s">
        <v>58</v>
      </c>
      <c r="K11" s="177" t="s">
        <v>58</v>
      </c>
      <c r="L11" s="177" t="s">
        <v>58</v>
      </c>
      <c r="M11" s="177" t="s">
        <v>58</v>
      </c>
      <c r="N11" s="177" t="s">
        <v>58</v>
      </c>
      <c r="O11" s="177" t="s">
        <v>58</v>
      </c>
      <c r="P11" s="177" t="s">
        <v>58</v>
      </c>
      <c r="Q11" s="184"/>
      <c r="S11" s="11"/>
    </row>
    <row r="12" spans="2:22" ht="15">
      <c r="B12" s="182"/>
      <c r="C12" s="183" t="s">
        <v>109</v>
      </c>
      <c r="D12" s="138">
        <f t="shared" si="1"/>
        <v>0</v>
      </c>
      <c r="E12" s="177" t="s">
        <v>58</v>
      </c>
      <c r="F12" s="177" t="s">
        <v>58</v>
      </c>
      <c r="G12" s="185">
        <v>0</v>
      </c>
      <c r="H12" s="177" t="s">
        <v>58</v>
      </c>
      <c r="I12" s="177" t="s">
        <v>58</v>
      </c>
      <c r="J12" s="177" t="s">
        <v>58</v>
      </c>
      <c r="K12" s="177" t="s">
        <v>58</v>
      </c>
      <c r="L12" s="177" t="s">
        <v>58</v>
      </c>
      <c r="M12" s="185">
        <v>0</v>
      </c>
      <c r="N12" s="185">
        <v>0</v>
      </c>
      <c r="O12" s="185">
        <v>0</v>
      </c>
      <c r="P12" s="177" t="s">
        <v>58</v>
      </c>
      <c r="Q12" s="184"/>
      <c r="S12" s="11"/>
    </row>
    <row r="13" spans="2:22" ht="15">
      <c r="B13" s="182"/>
      <c r="C13" s="183" t="s">
        <v>110</v>
      </c>
      <c r="D13" s="138">
        <f t="shared" si="1"/>
        <v>17383</v>
      </c>
      <c r="E13" s="186">
        <v>1721</v>
      </c>
      <c r="F13" s="186">
        <v>2322</v>
      </c>
      <c r="G13" s="186">
        <v>958</v>
      </c>
      <c r="H13" s="186">
        <v>6</v>
      </c>
      <c r="I13" s="177" t="s">
        <v>58</v>
      </c>
      <c r="J13" s="186">
        <v>325</v>
      </c>
      <c r="K13" s="186">
        <v>2515</v>
      </c>
      <c r="L13" s="186">
        <v>1427</v>
      </c>
      <c r="M13" s="186">
        <v>2302</v>
      </c>
      <c r="N13" s="186">
        <v>1979</v>
      </c>
      <c r="O13" s="186">
        <v>2133</v>
      </c>
      <c r="P13" s="186">
        <v>1695</v>
      </c>
      <c r="Q13" s="184"/>
      <c r="S13" s="11"/>
    </row>
    <row r="14" spans="2:22" ht="17.25">
      <c r="B14" s="182"/>
      <c r="C14" s="183" t="s">
        <v>111</v>
      </c>
      <c r="D14" s="138">
        <f t="shared" si="1"/>
        <v>126</v>
      </c>
      <c r="E14" s="187">
        <v>7</v>
      </c>
      <c r="F14" s="187">
        <v>12</v>
      </c>
      <c r="G14" s="187">
        <v>12</v>
      </c>
      <c r="H14" s="187">
        <v>13</v>
      </c>
      <c r="I14" s="187">
        <v>5</v>
      </c>
      <c r="J14" s="187">
        <v>11</v>
      </c>
      <c r="K14" s="187">
        <v>18</v>
      </c>
      <c r="L14" s="187">
        <v>11</v>
      </c>
      <c r="M14" s="187">
        <v>19</v>
      </c>
      <c r="N14" s="187">
        <v>16</v>
      </c>
      <c r="O14" s="177" t="s">
        <v>58</v>
      </c>
      <c r="P14" s="187">
        <v>2</v>
      </c>
      <c r="Q14" s="184"/>
    </row>
    <row r="15" spans="2:22" ht="15">
      <c r="B15" s="5"/>
      <c r="C15" s="6"/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2"/>
    </row>
    <row r="16" spans="2:22" ht="13.5" customHeight="1">
      <c r="B16" s="8" t="s">
        <v>112</v>
      </c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2"/>
    </row>
    <row r="17" spans="2:17" ht="15">
      <c r="B17" s="8" t="s">
        <v>81</v>
      </c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"/>
    </row>
    <row r="18" spans="2:17">
      <c r="B18" s="118" t="s">
        <v>33</v>
      </c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8"/>
    </row>
    <row r="21" spans="2:17" ht="16.5">
      <c r="B21" s="202" t="s">
        <v>113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</row>
    <row r="22" spans="2:17" ht="16.5">
      <c r="B22" s="202" t="s">
        <v>94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</row>
    <row r="23" spans="2:17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ht="15.75">
      <c r="B24" s="213" t="s">
        <v>53</v>
      </c>
      <c r="C24" s="214"/>
      <c r="D24" s="168" t="s">
        <v>4</v>
      </c>
      <c r="E24" s="168" t="s">
        <v>95</v>
      </c>
      <c r="F24" s="168" t="s">
        <v>96</v>
      </c>
      <c r="G24" s="168" t="s">
        <v>97</v>
      </c>
      <c r="H24" s="168" t="s">
        <v>98</v>
      </c>
      <c r="I24" s="168" t="s">
        <v>99</v>
      </c>
      <c r="J24" s="168" t="s">
        <v>100</v>
      </c>
      <c r="K24" s="168" t="s">
        <v>101</v>
      </c>
      <c r="L24" s="168" t="s">
        <v>102</v>
      </c>
      <c r="M24" s="168" t="s">
        <v>103</v>
      </c>
      <c r="N24" s="168" t="s">
        <v>104</v>
      </c>
      <c r="O24" s="168" t="s">
        <v>105</v>
      </c>
      <c r="P24" s="213" t="s">
        <v>106</v>
      </c>
      <c r="Q24" s="215"/>
    </row>
    <row r="25" spans="2:17" ht="3.75" customHeight="1">
      <c r="B25" s="147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69"/>
    </row>
    <row r="26" spans="2:17" ht="15.75">
      <c r="B26" s="216" t="s">
        <v>4</v>
      </c>
      <c r="C26" s="217"/>
      <c r="D26" s="170">
        <f t="shared" ref="D26:P26" si="2">SUM(D28:D37)</f>
        <v>6143</v>
      </c>
      <c r="E26" s="170">
        <f t="shared" si="2"/>
        <v>371</v>
      </c>
      <c r="F26" s="170">
        <f t="shared" si="2"/>
        <v>531</v>
      </c>
      <c r="G26" s="170">
        <f t="shared" si="2"/>
        <v>262</v>
      </c>
      <c r="H26" s="170">
        <f t="shared" si="2"/>
        <v>210</v>
      </c>
      <c r="I26" s="170">
        <f t="shared" si="2"/>
        <v>382</v>
      </c>
      <c r="J26" s="170">
        <f t="shared" si="2"/>
        <v>368</v>
      </c>
      <c r="K26" s="170">
        <f t="shared" si="2"/>
        <v>430</v>
      </c>
      <c r="L26" s="170">
        <f t="shared" si="2"/>
        <v>502</v>
      </c>
      <c r="M26" s="170">
        <f t="shared" si="2"/>
        <v>671</v>
      </c>
      <c r="N26" s="170">
        <f t="shared" si="2"/>
        <v>852</v>
      </c>
      <c r="O26" s="170">
        <f t="shared" si="2"/>
        <v>891</v>
      </c>
      <c r="P26" s="170">
        <f t="shared" si="2"/>
        <v>673</v>
      </c>
      <c r="Q26" s="171"/>
    </row>
    <row r="27" spans="2:17" ht="15">
      <c r="B27" s="182"/>
      <c r="C27" s="183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84"/>
    </row>
    <row r="28" spans="2:17" ht="15">
      <c r="B28" s="182"/>
      <c r="C28" s="183" t="s">
        <v>56</v>
      </c>
      <c r="D28" s="138">
        <f>SUM(E28:P28)</f>
        <v>32</v>
      </c>
      <c r="E28" s="176" t="s">
        <v>58</v>
      </c>
      <c r="F28" s="176" t="s">
        <v>58</v>
      </c>
      <c r="G28" s="176" t="s">
        <v>58</v>
      </c>
      <c r="H28" s="176" t="s">
        <v>58</v>
      </c>
      <c r="I28" s="176" t="s">
        <v>58</v>
      </c>
      <c r="J28" s="176" t="s">
        <v>58</v>
      </c>
      <c r="K28" s="176" t="s">
        <v>58</v>
      </c>
      <c r="L28" s="176" t="s">
        <v>58</v>
      </c>
      <c r="M28" s="176" t="s">
        <v>58</v>
      </c>
      <c r="N28" s="137">
        <v>6</v>
      </c>
      <c r="O28" s="176" t="s">
        <v>58</v>
      </c>
      <c r="P28" s="137">
        <v>26</v>
      </c>
      <c r="Q28" s="184"/>
    </row>
    <row r="29" spans="2:17" ht="15">
      <c r="B29" s="182"/>
      <c r="C29" s="183" t="s">
        <v>62</v>
      </c>
      <c r="D29" s="138">
        <f t="shared" ref="D29:D32" si="3">SUM(E29:P29)</f>
        <v>813</v>
      </c>
      <c r="E29" s="137">
        <v>56</v>
      </c>
      <c r="F29" s="137">
        <v>51</v>
      </c>
      <c r="G29" s="137">
        <v>25</v>
      </c>
      <c r="H29" s="137">
        <v>4</v>
      </c>
      <c r="I29" s="137">
        <v>25</v>
      </c>
      <c r="J29" s="137">
        <v>56</v>
      </c>
      <c r="K29" s="137">
        <v>105</v>
      </c>
      <c r="L29" s="137">
        <v>103</v>
      </c>
      <c r="M29" s="137">
        <v>128</v>
      </c>
      <c r="N29" s="137">
        <v>146</v>
      </c>
      <c r="O29" s="137">
        <v>89</v>
      </c>
      <c r="P29" s="137">
        <v>25</v>
      </c>
      <c r="Q29" s="184"/>
    </row>
    <row r="30" spans="2:17" ht="15">
      <c r="B30" s="182"/>
      <c r="C30" s="183" t="s">
        <v>114</v>
      </c>
      <c r="D30" s="138">
        <f t="shared" si="3"/>
        <v>1768</v>
      </c>
      <c r="E30" s="137">
        <v>7</v>
      </c>
      <c r="F30" s="137">
        <v>13</v>
      </c>
      <c r="G30" s="137">
        <v>41</v>
      </c>
      <c r="H30" s="137">
        <v>82</v>
      </c>
      <c r="I30" s="137">
        <v>79</v>
      </c>
      <c r="J30" s="137">
        <v>107</v>
      </c>
      <c r="K30" s="137">
        <v>83</v>
      </c>
      <c r="L30" s="137">
        <v>124</v>
      </c>
      <c r="M30" s="137">
        <v>176</v>
      </c>
      <c r="N30" s="137">
        <v>374</v>
      </c>
      <c r="O30" s="137">
        <v>415</v>
      </c>
      <c r="P30" s="137">
        <v>267</v>
      </c>
      <c r="Q30" s="184"/>
    </row>
    <row r="31" spans="2:17" ht="15">
      <c r="B31" s="182"/>
      <c r="C31" s="183" t="s">
        <v>63</v>
      </c>
      <c r="D31" s="138">
        <f t="shared" si="3"/>
        <v>0</v>
      </c>
      <c r="E31" s="176" t="s">
        <v>58</v>
      </c>
      <c r="F31" s="176" t="s">
        <v>58</v>
      </c>
      <c r="G31" s="176" t="s">
        <v>58</v>
      </c>
      <c r="H31" s="176" t="s">
        <v>58</v>
      </c>
      <c r="I31" s="176" t="s">
        <v>58</v>
      </c>
      <c r="J31" s="176" t="s">
        <v>58</v>
      </c>
      <c r="K31" s="176" t="s">
        <v>58</v>
      </c>
      <c r="L31" s="176" t="s">
        <v>58</v>
      </c>
      <c r="M31" s="176" t="s">
        <v>58</v>
      </c>
      <c r="N31" s="176" t="s">
        <v>58</v>
      </c>
      <c r="O31" s="176" t="s">
        <v>58</v>
      </c>
      <c r="P31" s="176" t="s">
        <v>58</v>
      </c>
      <c r="Q31" s="184"/>
    </row>
    <row r="32" spans="2:17" ht="15">
      <c r="B32" s="182"/>
      <c r="C32" s="183" t="s">
        <v>115</v>
      </c>
      <c r="D32" s="138">
        <f t="shared" si="3"/>
        <v>186</v>
      </c>
      <c r="E32" s="137">
        <v>20</v>
      </c>
      <c r="F32" s="137">
        <v>18</v>
      </c>
      <c r="G32" s="137">
        <v>8</v>
      </c>
      <c r="H32" s="137">
        <v>3</v>
      </c>
      <c r="I32" s="137">
        <v>17</v>
      </c>
      <c r="J32" s="137">
        <v>15</v>
      </c>
      <c r="K32" s="137">
        <v>24</v>
      </c>
      <c r="L32" s="137">
        <v>18</v>
      </c>
      <c r="M32" s="137">
        <v>14</v>
      </c>
      <c r="N32" s="137">
        <v>16</v>
      </c>
      <c r="O32" s="137">
        <v>16</v>
      </c>
      <c r="P32" s="137">
        <v>17</v>
      </c>
      <c r="Q32" s="184"/>
    </row>
    <row r="33" spans="2:19" ht="15">
      <c r="B33" s="182"/>
      <c r="C33" s="183" t="s">
        <v>70</v>
      </c>
      <c r="D33" s="138">
        <f t="shared" ref="D33:D37" si="4">SUM(E33:P33)</f>
        <v>518</v>
      </c>
      <c r="E33" s="137">
        <v>51</v>
      </c>
      <c r="F33" s="137">
        <v>50</v>
      </c>
      <c r="G33" s="137">
        <v>28</v>
      </c>
      <c r="H33" s="137">
        <v>31</v>
      </c>
      <c r="I33" s="137">
        <v>34</v>
      </c>
      <c r="J33" s="137">
        <v>33</v>
      </c>
      <c r="K33" s="137">
        <v>38</v>
      </c>
      <c r="L33" s="137">
        <v>44</v>
      </c>
      <c r="M33" s="137">
        <v>55</v>
      </c>
      <c r="N33" s="137">
        <v>62</v>
      </c>
      <c r="O33" s="137">
        <v>53</v>
      </c>
      <c r="P33" s="137">
        <v>39</v>
      </c>
      <c r="Q33" s="184"/>
    </row>
    <row r="34" spans="2:19" ht="15">
      <c r="B34" s="182"/>
      <c r="C34" s="183" t="s">
        <v>116</v>
      </c>
      <c r="D34" s="138">
        <f t="shared" si="4"/>
        <v>1336</v>
      </c>
      <c r="E34" s="137">
        <v>96</v>
      </c>
      <c r="F34" s="137">
        <v>252</v>
      </c>
      <c r="G34" s="137">
        <v>47</v>
      </c>
      <c r="H34" s="137">
        <v>19</v>
      </c>
      <c r="I34" s="137">
        <v>128</v>
      </c>
      <c r="J34" s="137">
        <v>74</v>
      </c>
      <c r="K34" s="137">
        <v>85</v>
      </c>
      <c r="L34" s="137">
        <v>94</v>
      </c>
      <c r="M34" s="137">
        <v>174</v>
      </c>
      <c r="N34" s="137">
        <v>90</v>
      </c>
      <c r="O34" s="137">
        <v>113</v>
      </c>
      <c r="P34" s="137">
        <v>164</v>
      </c>
      <c r="Q34" s="184"/>
    </row>
    <row r="35" spans="2:19" ht="15">
      <c r="B35" s="182"/>
      <c r="C35" s="183" t="s">
        <v>71</v>
      </c>
      <c r="D35" s="138">
        <f t="shared" si="4"/>
        <v>0</v>
      </c>
      <c r="E35" s="176" t="s">
        <v>58</v>
      </c>
      <c r="F35" s="176" t="s">
        <v>58</v>
      </c>
      <c r="G35" s="176" t="s">
        <v>58</v>
      </c>
      <c r="H35" s="176" t="s">
        <v>58</v>
      </c>
      <c r="I35" s="176" t="s">
        <v>58</v>
      </c>
      <c r="J35" s="176" t="s">
        <v>58</v>
      </c>
      <c r="K35" s="176" t="s">
        <v>58</v>
      </c>
      <c r="L35" s="176" t="s">
        <v>58</v>
      </c>
      <c r="M35" s="176" t="s">
        <v>58</v>
      </c>
      <c r="N35" s="176" t="s">
        <v>58</v>
      </c>
      <c r="O35" s="176" t="s">
        <v>58</v>
      </c>
      <c r="P35" s="176" t="s">
        <v>58</v>
      </c>
      <c r="Q35" s="184"/>
      <c r="S35" s="10"/>
    </row>
    <row r="36" spans="2:19" ht="15">
      <c r="B36" s="182"/>
      <c r="C36" s="183" t="s">
        <v>117</v>
      </c>
      <c r="D36" s="138">
        <f t="shared" si="4"/>
        <v>1464</v>
      </c>
      <c r="E36" s="137">
        <v>141</v>
      </c>
      <c r="F36" s="137">
        <v>147</v>
      </c>
      <c r="G36" s="137">
        <v>113</v>
      </c>
      <c r="H36" s="137">
        <v>71</v>
      </c>
      <c r="I36" s="137">
        <v>99</v>
      </c>
      <c r="J36" s="137">
        <v>83</v>
      </c>
      <c r="K36" s="137">
        <v>95</v>
      </c>
      <c r="L36" s="137">
        <v>119</v>
      </c>
      <c r="M36" s="137">
        <v>124</v>
      </c>
      <c r="N36" s="137">
        <v>158</v>
      </c>
      <c r="O36" s="137">
        <v>200</v>
      </c>
      <c r="P36" s="137">
        <v>114</v>
      </c>
      <c r="Q36" s="184"/>
    </row>
    <row r="37" spans="2:19" ht="15">
      <c r="B37" s="182"/>
      <c r="C37" s="183" t="s">
        <v>118</v>
      </c>
      <c r="D37" s="138">
        <f t="shared" si="4"/>
        <v>26</v>
      </c>
      <c r="E37" s="176" t="s">
        <v>58</v>
      </c>
      <c r="F37" s="176" t="s">
        <v>58</v>
      </c>
      <c r="G37" s="176" t="s">
        <v>58</v>
      </c>
      <c r="H37" s="176" t="s">
        <v>58</v>
      </c>
      <c r="I37" s="176" t="s">
        <v>58</v>
      </c>
      <c r="J37" s="176" t="s">
        <v>58</v>
      </c>
      <c r="K37" s="176" t="s">
        <v>58</v>
      </c>
      <c r="L37" s="176" t="s">
        <v>58</v>
      </c>
      <c r="M37" s="176" t="s">
        <v>58</v>
      </c>
      <c r="N37" s="176" t="s">
        <v>58</v>
      </c>
      <c r="O37" s="137">
        <v>5</v>
      </c>
      <c r="P37" s="137">
        <v>21</v>
      </c>
      <c r="Q37" s="184"/>
    </row>
    <row r="38" spans="2:19" ht="15">
      <c r="B38" s="5"/>
      <c r="C38" s="6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12"/>
    </row>
    <row r="39" spans="2:19" ht="15">
      <c r="B39" s="8" t="s">
        <v>81</v>
      </c>
      <c r="C39" s="2"/>
      <c r="D39" s="2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"/>
    </row>
    <row r="40" spans="2:19">
      <c r="B40" s="118" t="s">
        <v>33</v>
      </c>
      <c r="D40" s="8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8"/>
    </row>
    <row r="42" spans="2:19" ht="16.5" hidden="1">
      <c r="B42" s="202" t="s">
        <v>119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</row>
    <row r="43" spans="2:19" ht="16.5" hidden="1">
      <c r="B43" s="202" t="s">
        <v>94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</row>
    <row r="44" spans="2:19" hidden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9" ht="15.75" hidden="1">
      <c r="B45" s="213" t="s">
        <v>53</v>
      </c>
      <c r="C45" s="214"/>
      <c r="D45" s="168" t="s">
        <v>4</v>
      </c>
      <c r="E45" s="168" t="s">
        <v>95</v>
      </c>
      <c r="F45" s="168" t="s">
        <v>96</v>
      </c>
      <c r="G45" s="168" t="s">
        <v>97</v>
      </c>
      <c r="H45" s="168" t="s">
        <v>98</v>
      </c>
      <c r="I45" s="168" t="s">
        <v>99</v>
      </c>
      <c r="J45" s="168" t="s">
        <v>100</v>
      </c>
      <c r="K45" s="168" t="s">
        <v>101</v>
      </c>
      <c r="L45" s="168" t="s">
        <v>102</v>
      </c>
      <c r="M45" s="168" t="s">
        <v>103</v>
      </c>
      <c r="N45" s="168" t="s">
        <v>104</v>
      </c>
      <c r="O45" s="168" t="s">
        <v>105</v>
      </c>
      <c r="P45" s="213" t="s">
        <v>106</v>
      </c>
      <c r="Q45" s="215"/>
    </row>
    <row r="46" spans="2:19" ht="8.25" hidden="1" customHeight="1">
      <c r="B46" s="147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69"/>
    </row>
    <row r="47" spans="2:19" ht="15.75" hidden="1">
      <c r="B47" s="216" t="s">
        <v>4</v>
      </c>
      <c r="C47" s="217"/>
      <c r="D47" s="170">
        <f t="shared" ref="D47:P47" si="5">SUM(D49:D49)</f>
        <v>0</v>
      </c>
      <c r="E47" s="170">
        <f t="shared" si="5"/>
        <v>0</v>
      </c>
      <c r="F47" s="170">
        <f t="shared" si="5"/>
        <v>0</v>
      </c>
      <c r="G47" s="170">
        <f t="shared" si="5"/>
        <v>0</v>
      </c>
      <c r="H47" s="170">
        <f t="shared" si="5"/>
        <v>0</v>
      </c>
      <c r="I47" s="170">
        <f t="shared" si="5"/>
        <v>0</v>
      </c>
      <c r="J47" s="170">
        <f t="shared" si="5"/>
        <v>0</v>
      </c>
      <c r="K47" s="170">
        <f t="shared" si="5"/>
        <v>0</v>
      </c>
      <c r="L47" s="170">
        <f t="shared" si="5"/>
        <v>0</v>
      </c>
      <c r="M47" s="170">
        <f t="shared" si="5"/>
        <v>0</v>
      </c>
      <c r="N47" s="170">
        <f t="shared" si="5"/>
        <v>0</v>
      </c>
      <c r="O47" s="170">
        <f t="shared" si="5"/>
        <v>0</v>
      </c>
      <c r="P47" s="170">
        <f t="shared" si="5"/>
        <v>0</v>
      </c>
      <c r="Q47" s="171"/>
    </row>
    <row r="48" spans="2:19" ht="15.75" hidden="1">
      <c r="B48" s="172"/>
      <c r="C48" s="173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74"/>
    </row>
    <row r="49" spans="2:17" ht="15.75" hidden="1">
      <c r="B49" s="172"/>
      <c r="C49" s="173" t="s">
        <v>78</v>
      </c>
      <c r="D49" s="128">
        <f>SUM(E49:P49)</f>
        <v>0</v>
      </c>
      <c r="E49" s="176" t="s">
        <v>58</v>
      </c>
      <c r="F49" s="176" t="s">
        <v>58</v>
      </c>
      <c r="G49" s="175">
        <v>0</v>
      </c>
      <c r="H49" s="176" t="s">
        <v>58</v>
      </c>
      <c r="I49" s="176" t="s">
        <v>58</v>
      </c>
      <c r="J49" s="176" t="s">
        <v>58</v>
      </c>
      <c r="K49" s="176" t="s">
        <v>58</v>
      </c>
      <c r="L49" s="176" t="s">
        <v>58</v>
      </c>
      <c r="M49" s="175">
        <v>0</v>
      </c>
      <c r="N49" s="175">
        <v>0</v>
      </c>
      <c r="O49" s="175">
        <v>0</v>
      </c>
      <c r="P49" s="176" t="s">
        <v>58</v>
      </c>
      <c r="Q49" s="174"/>
    </row>
    <row r="50" spans="2:17" ht="15.75" hidden="1">
      <c r="B50" s="188"/>
      <c r="C50" s="189"/>
      <c r="D50" s="189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90"/>
    </row>
    <row r="51" spans="2:17" ht="15" hidden="1">
      <c r="B51" s="8" t="s">
        <v>81</v>
      </c>
      <c r="C51" s="2"/>
      <c r="D51" s="2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2"/>
    </row>
    <row r="52" spans="2:17" ht="15" hidden="1">
      <c r="B52" s="118" t="s">
        <v>33</v>
      </c>
      <c r="C52" s="2"/>
      <c r="D52" s="2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2"/>
    </row>
    <row r="54" spans="2:17" ht="16.5">
      <c r="B54" s="202" t="s">
        <v>120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</row>
    <row r="55" spans="2:17" ht="16.5">
      <c r="B55" s="202" t="s">
        <v>94</v>
      </c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</row>
    <row r="56" spans="2:17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s="2" customFormat="1" ht="21" customHeight="1">
      <c r="B57" s="213" t="s">
        <v>53</v>
      </c>
      <c r="C57" s="214"/>
      <c r="D57" s="168" t="s">
        <v>4</v>
      </c>
      <c r="E57" s="168" t="s">
        <v>95</v>
      </c>
      <c r="F57" s="168" t="s">
        <v>96</v>
      </c>
      <c r="G57" s="168" t="s">
        <v>97</v>
      </c>
      <c r="H57" s="168" t="s">
        <v>98</v>
      </c>
      <c r="I57" s="168" t="s">
        <v>99</v>
      </c>
      <c r="J57" s="168" t="s">
        <v>100</v>
      </c>
      <c r="K57" s="168" t="s">
        <v>101</v>
      </c>
      <c r="L57" s="168" t="s">
        <v>102</v>
      </c>
      <c r="M57" s="168" t="s">
        <v>103</v>
      </c>
      <c r="N57" s="168" t="s">
        <v>104</v>
      </c>
      <c r="O57" s="168" t="s">
        <v>105</v>
      </c>
      <c r="P57" s="213" t="s">
        <v>106</v>
      </c>
      <c r="Q57" s="215"/>
    </row>
    <row r="58" spans="2:17" s="2" customFormat="1" ht="7.5" customHeight="1">
      <c r="B58" s="147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69"/>
    </row>
    <row r="59" spans="2:17" s="2" customFormat="1" ht="15.75">
      <c r="B59" s="216" t="s">
        <v>4</v>
      </c>
      <c r="C59" s="217"/>
      <c r="D59" s="170">
        <f t="shared" ref="D59:P59" si="6">SUM(D61:D65)</f>
        <v>17383</v>
      </c>
      <c r="E59" s="170">
        <f t="shared" si="6"/>
        <v>1721</v>
      </c>
      <c r="F59" s="170">
        <f t="shared" si="6"/>
        <v>2322</v>
      </c>
      <c r="G59" s="170">
        <f t="shared" si="6"/>
        <v>958</v>
      </c>
      <c r="H59" s="170">
        <f t="shared" si="6"/>
        <v>6</v>
      </c>
      <c r="I59" s="170">
        <f t="shared" si="6"/>
        <v>0</v>
      </c>
      <c r="J59" s="170">
        <f t="shared" si="6"/>
        <v>325</v>
      </c>
      <c r="K59" s="170">
        <f t="shared" si="6"/>
        <v>2515</v>
      </c>
      <c r="L59" s="170">
        <f t="shared" si="6"/>
        <v>1427</v>
      </c>
      <c r="M59" s="170">
        <f t="shared" si="6"/>
        <v>2302</v>
      </c>
      <c r="N59" s="170">
        <f t="shared" si="6"/>
        <v>1979</v>
      </c>
      <c r="O59" s="170">
        <f t="shared" si="6"/>
        <v>2133</v>
      </c>
      <c r="P59" s="170">
        <f t="shared" si="6"/>
        <v>1695</v>
      </c>
      <c r="Q59" s="171"/>
    </row>
    <row r="60" spans="2:17" ht="8.25" customHeight="1">
      <c r="B60" s="182"/>
      <c r="C60" s="183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84"/>
    </row>
    <row r="61" spans="2:17" ht="15">
      <c r="B61" s="182"/>
      <c r="C61" s="183" t="s">
        <v>117</v>
      </c>
      <c r="D61" s="138">
        <f>SUM(E61:P61)</f>
        <v>176</v>
      </c>
      <c r="E61" s="137">
        <v>1</v>
      </c>
      <c r="F61" s="137">
        <v>6</v>
      </c>
      <c r="G61" s="137">
        <v>1</v>
      </c>
      <c r="H61" s="176" t="s">
        <v>58</v>
      </c>
      <c r="I61" s="176" t="s">
        <v>58</v>
      </c>
      <c r="J61" s="176" t="s">
        <v>58</v>
      </c>
      <c r="K61" s="176" t="s">
        <v>58</v>
      </c>
      <c r="L61" s="137">
        <v>14</v>
      </c>
      <c r="M61" s="137">
        <v>52</v>
      </c>
      <c r="N61" s="137">
        <v>45</v>
      </c>
      <c r="O61" s="137">
        <v>56</v>
      </c>
      <c r="P61" s="137">
        <v>1</v>
      </c>
      <c r="Q61" s="184"/>
    </row>
    <row r="62" spans="2:17" ht="15">
      <c r="B62" s="182"/>
      <c r="C62" s="183" t="s">
        <v>121</v>
      </c>
      <c r="D62" s="138">
        <f>SUM(E62:P62)</f>
        <v>2610</v>
      </c>
      <c r="E62" s="137">
        <v>237</v>
      </c>
      <c r="F62" s="137">
        <v>336</v>
      </c>
      <c r="G62" s="137">
        <v>221</v>
      </c>
      <c r="H62" s="176" t="s">
        <v>58</v>
      </c>
      <c r="I62" s="176" t="s">
        <v>58</v>
      </c>
      <c r="J62" s="176" t="s">
        <v>58</v>
      </c>
      <c r="K62" s="137">
        <v>237</v>
      </c>
      <c r="L62" s="137">
        <v>224</v>
      </c>
      <c r="M62" s="137">
        <v>427</v>
      </c>
      <c r="N62" s="137">
        <v>448</v>
      </c>
      <c r="O62" s="137">
        <v>264</v>
      </c>
      <c r="P62" s="137">
        <v>216</v>
      </c>
      <c r="Q62" s="184"/>
    </row>
    <row r="63" spans="2:17" ht="15">
      <c r="B63" s="182"/>
      <c r="C63" s="183" t="s">
        <v>122</v>
      </c>
      <c r="D63" s="138">
        <f t="shared" ref="D63:D65" si="7">SUM(E63:P63)</f>
        <v>8651</v>
      </c>
      <c r="E63" s="137">
        <v>939</v>
      </c>
      <c r="F63" s="137">
        <v>1308</v>
      </c>
      <c r="G63" s="137">
        <v>286</v>
      </c>
      <c r="H63" s="137">
        <v>6</v>
      </c>
      <c r="I63" s="176" t="s">
        <v>58</v>
      </c>
      <c r="J63" s="137">
        <v>325</v>
      </c>
      <c r="K63" s="137">
        <v>1265</v>
      </c>
      <c r="L63" s="137">
        <v>520</v>
      </c>
      <c r="M63" s="137">
        <v>1165</v>
      </c>
      <c r="N63" s="137">
        <v>814</v>
      </c>
      <c r="O63" s="137">
        <v>1039</v>
      </c>
      <c r="P63" s="137">
        <v>984</v>
      </c>
      <c r="Q63" s="184"/>
    </row>
    <row r="64" spans="2:17" ht="15">
      <c r="B64" s="182"/>
      <c r="C64" s="183" t="s">
        <v>123</v>
      </c>
      <c r="D64" s="138">
        <f t="shared" si="7"/>
        <v>5946</v>
      </c>
      <c r="E64" s="137">
        <v>544</v>
      </c>
      <c r="F64" s="137">
        <v>672</v>
      </c>
      <c r="G64" s="137">
        <v>450</v>
      </c>
      <c r="H64" s="176" t="s">
        <v>58</v>
      </c>
      <c r="I64" s="176" t="s">
        <v>58</v>
      </c>
      <c r="J64" s="176" t="s">
        <v>58</v>
      </c>
      <c r="K64" s="137">
        <v>1013</v>
      </c>
      <c r="L64" s="137">
        <v>669</v>
      </c>
      <c r="M64" s="137">
        <v>658</v>
      </c>
      <c r="N64" s="137">
        <v>672</v>
      </c>
      <c r="O64" s="137">
        <v>774</v>
      </c>
      <c r="P64" s="137">
        <v>494</v>
      </c>
      <c r="Q64" s="184"/>
    </row>
    <row r="65" spans="2:17" ht="15">
      <c r="B65" s="182"/>
      <c r="C65" s="183" t="s">
        <v>124</v>
      </c>
      <c r="D65" s="138">
        <f t="shared" si="7"/>
        <v>0</v>
      </c>
      <c r="E65" s="176" t="s">
        <v>58</v>
      </c>
      <c r="F65" s="176" t="s">
        <v>58</v>
      </c>
      <c r="G65" s="176" t="s">
        <v>58</v>
      </c>
      <c r="H65" s="176" t="s">
        <v>58</v>
      </c>
      <c r="I65" s="176" t="s">
        <v>58</v>
      </c>
      <c r="J65" s="176" t="s">
        <v>58</v>
      </c>
      <c r="K65" s="176" t="s">
        <v>58</v>
      </c>
      <c r="L65" s="176" t="s">
        <v>58</v>
      </c>
      <c r="M65" s="176" t="s">
        <v>58</v>
      </c>
      <c r="N65" s="176" t="s">
        <v>58</v>
      </c>
      <c r="O65" s="176" t="s">
        <v>58</v>
      </c>
      <c r="P65" s="176" t="s">
        <v>58</v>
      </c>
      <c r="Q65" s="184"/>
    </row>
    <row r="66" spans="2:17" ht="15">
      <c r="B66" s="5"/>
      <c r="C66" s="6"/>
      <c r="D66" s="6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12"/>
    </row>
    <row r="67" spans="2:17" ht="6.75" customHeight="1">
      <c r="B67" s="2"/>
      <c r="C67" s="2"/>
      <c r="D67" s="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"/>
    </row>
    <row r="68" spans="2:17">
      <c r="B68" s="8" t="s">
        <v>81</v>
      </c>
      <c r="D68" s="8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8"/>
    </row>
    <row r="69" spans="2:17">
      <c r="B69" s="8" t="s">
        <v>33</v>
      </c>
      <c r="D69" s="8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8"/>
    </row>
    <row r="70" spans="2:17">
      <c r="B70" s="8"/>
      <c r="D70" s="8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8"/>
    </row>
    <row r="72" spans="2:17" ht="16.5">
      <c r="B72" s="202" t="s">
        <v>125</v>
      </c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</row>
    <row r="73" spans="2:17" ht="16.5">
      <c r="B73" s="202" t="s">
        <v>94</v>
      </c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</row>
    <row r="74" spans="2:17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ht="15">
      <c r="B75" s="218" t="s">
        <v>53</v>
      </c>
      <c r="C75" s="219"/>
      <c r="D75" s="178" t="s">
        <v>4</v>
      </c>
      <c r="E75" s="178" t="s">
        <v>95</v>
      </c>
      <c r="F75" s="178" t="s">
        <v>96</v>
      </c>
      <c r="G75" s="178" t="s">
        <v>97</v>
      </c>
      <c r="H75" s="178" t="s">
        <v>98</v>
      </c>
      <c r="I75" s="178" t="s">
        <v>99</v>
      </c>
      <c r="J75" s="178" t="s">
        <v>100</v>
      </c>
      <c r="K75" s="178" t="s">
        <v>101</v>
      </c>
      <c r="L75" s="178" t="s">
        <v>102</v>
      </c>
      <c r="M75" s="178" t="s">
        <v>103</v>
      </c>
      <c r="N75" s="178" t="s">
        <v>104</v>
      </c>
      <c r="O75" s="178" t="s">
        <v>105</v>
      </c>
      <c r="P75" s="218" t="s">
        <v>106</v>
      </c>
      <c r="Q75" s="220"/>
    </row>
    <row r="76" spans="2:17" ht="15">
      <c r="B76" s="152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79"/>
    </row>
    <row r="77" spans="2:17" ht="15">
      <c r="B77" s="221" t="s">
        <v>4</v>
      </c>
      <c r="C77" s="222"/>
      <c r="D77" s="180">
        <f>SUM(D79:D81)</f>
        <v>126</v>
      </c>
      <c r="E77" s="180">
        <f t="shared" ref="E77:P77" si="8">SUM(E79:E79)</f>
        <v>7</v>
      </c>
      <c r="F77" s="180">
        <f t="shared" si="8"/>
        <v>12</v>
      </c>
      <c r="G77" s="180">
        <f t="shared" si="8"/>
        <v>12</v>
      </c>
      <c r="H77" s="180">
        <f t="shared" si="8"/>
        <v>13</v>
      </c>
      <c r="I77" s="180">
        <f t="shared" si="8"/>
        <v>5</v>
      </c>
      <c r="J77" s="180">
        <f t="shared" si="8"/>
        <v>11</v>
      </c>
      <c r="K77" s="180">
        <f t="shared" si="8"/>
        <v>17</v>
      </c>
      <c r="L77" s="180">
        <f t="shared" si="8"/>
        <v>10</v>
      </c>
      <c r="M77" s="180">
        <f t="shared" si="8"/>
        <v>18</v>
      </c>
      <c r="N77" s="180">
        <f t="shared" si="8"/>
        <v>15</v>
      </c>
      <c r="O77" s="180">
        <f t="shared" si="8"/>
        <v>0</v>
      </c>
      <c r="P77" s="180">
        <f t="shared" si="8"/>
        <v>1</v>
      </c>
      <c r="Q77" s="181"/>
    </row>
    <row r="78" spans="2:17" ht="15">
      <c r="B78" s="182"/>
      <c r="C78" s="183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84"/>
    </row>
    <row r="79" spans="2:17" ht="15">
      <c r="B79" s="182"/>
      <c r="C79" s="183" t="s">
        <v>117</v>
      </c>
      <c r="D79" s="138">
        <f>SUM(E79:P79)</f>
        <v>121</v>
      </c>
      <c r="E79" s="137">
        <v>7</v>
      </c>
      <c r="F79" s="137">
        <v>12</v>
      </c>
      <c r="G79" s="137">
        <v>12</v>
      </c>
      <c r="H79" s="137">
        <v>13</v>
      </c>
      <c r="I79" s="137">
        <v>5</v>
      </c>
      <c r="J79" s="137">
        <v>11</v>
      </c>
      <c r="K79" s="137">
        <v>17</v>
      </c>
      <c r="L79" s="137">
        <v>10</v>
      </c>
      <c r="M79" s="137">
        <v>18</v>
      </c>
      <c r="N79" s="137">
        <v>15</v>
      </c>
      <c r="O79" s="176" t="s">
        <v>58</v>
      </c>
      <c r="P79" s="137">
        <v>1</v>
      </c>
      <c r="Q79" s="184"/>
    </row>
    <row r="80" spans="2:17" ht="15">
      <c r="B80" s="182"/>
      <c r="C80" s="183" t="s">
        <v>70</v>
      </c>
      <c r="D80" s="138">
        <f>SUM(E80:P80)</f>
        <v>0</v>
      </c>
      <c r="E80" s="176" t="s">
        <v>58</v>
      </c>
      <c r="F80" s="176" t="s">
        <v>58</v>
      </c>
      <c r="G80" s="176" t="s">
        <v>58</v>
      </c>
      <c r="H80" s="176" t="s">
        <v>58</v>
      </c>
      <c r="I80" s="176" t="s">
        <v>58</v>
      </c>
      <c r="J80" s="176" t="s">
        <v>58</v>
      </c>
      <c r="K80" s="176" t="s">
        <v>58</v>
      </c>
      <c r="L80" s="176" t="s">
        <v>58</v>
      </c>
      <c r="M80" s="176" t="s">
        <v>58</v>
      </c>
      <c r="N80" s="176" t="s">
        <v>58</v>
      </c>
      <c r="O80" s="176" t="s">
        <v>58</v>
      </c>
      <c r="P80" s="176" t="s">
        <v>58</v>
      </c>
      <c r="Q80" s="184"/>
    </row>
    <row r="81" spans="2:17" ht="15">
      <c r="B81" s="182"/>
      <c r="C81" s="183" t="s">
        <v>83</v>
      </c>
      <c r="D81" s="138">
        <f>SUM(E81:P81)</f>
        <v>5</v>
      </c>
      <c r="E81" s="176" t="s">
        <v>58</v>
      </c>
      <c r="F81" s="176" t="s">
        <v>58</v>
      </c>
      <c r="G81" s="176" t="s">
        <v>58</v>
      </c>
      <c r="H81" s="176" t="s">
        <v>58</v>
      </c>
      <c r="I81" s="176" t="s">
        <v>58</v>
      </c>
      <c r="J81" s="176" t="s">
        <v>58</v>
      </c>
      <c r="K81" s="137">
        <v>1</v>
      </c>
      <c r="L81" s="137">
        <v>1</v>
      </c>
      <c r="M81" s="137">
        <v>1</v>
      </c>
      <c r="N81" s="137">
        <v>1</v>
      </c>
      <c r="O81" s="176" t="s">
        <v>58</v>
      </c>
      <c r="P81" s="137">
        <v>1</v>
      </c>
      <c r="Q81" s="184"/>
    </row>
    <row r="82" spans="2:17" ht="15">
      <c r="B82" s="191"/>
      <c r="C82" s="192"/>
      <c r="D82" s="192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93"/>
    </row>
    <row r="83" spans="2:17" ht="15">
      <c r="B83" s="8" t="s">
        <v>126</v>
      </c>
      <c r="C83" s="2"/>
      <c r="D83" s="2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2"/>
    </row>
    <row r="84" spans="2:17">
      <c r="B84" s="8" t="s">
        <v>81</v>
      </c>
      <c r="D84" s="8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8"/>
    </row>
    <row r="85" spans="2:17">
      <c r="B85" s="118" t="s">
        <v>33</v>
      </c>
    </row>
  </sheetData>
  <mergeCells count="25">
    <mergeCell ref="B3:Q3"/>
    <mergeCell ref="B4:Q4"/>
    <mergeCell ref="B6:C6"/>
    <mergeCell ref="P6:Q6"/>
    <mergeCell ref="B8:C8"/>
    <mergeCell ref="B21:Q21"/>
    <mergeCell ref="B22:Q22"/>
    <mergeCell ref="B24:C24"/>
    <mergeCell ref="P24:Q24"/>
    <mergeCell ref="B26:C26"/>
    <mergeCell ref="B42:Q42"/>
    <mergeCell ref="B43:Q43"/>
    <mergeCell ref="B45:C45"/>
    <mergeCell ref="P45:Q45"/>
    <mergeCell ref="B47:C47"/>
    <mergeCell ref="B72:Q72"/>
    <mergeCell ref="B73:Q73"/>
    <mergeCell ref="B75:C75"/>
    <mergeCell ref="P75:Q75"/>
    <mergeCell ref="B77:C77"/>
    <mergeCell ref="B54:Q54"/>
    <mergeCell ref="B55:Q55"/>
    <mergeCell ref="B57:C57"/>
    <mergeCell ref="P57:Q57"/>
    <mergeCell ref="B59:C59"/>
  </mergeCells>
  <pageMargins left="0.7" right="0.7" top="0.75" bottom="0.75" header="0.3" footer="0.3"/>
  <pageSetup paperSize="9" scale="5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6" ma:contentTypeDescription="Crear nuevo documento." ma:contentTypeScope="" ma:versionID="39479fbf8da429dd35aa36be03209116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4ed8eb50a4a053395296afcc3b82d2bb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00b1d-3883-4af9-aa73-3e1dfc456cb3}" ma:internalName="TaxCatchAll" ma:showField="CatchAllData" ma:web="5aff5fc1-a0e3-4d47-9a27-b4e81c198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a1b9b3e-563d-4224-9268-7184741b2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360780-f6b7-4420-9875-3f365c257eb2">
      <Terms xmlns="http://schemas.microsoft.com/office/infopath/2007/PartnerControls"/>
    </lcf76f155ced4ddcb4097134ff3c332f>
    <TaxCatchAll xmlns="5aff5fc1-a0e3-4d47-9a27-b4e81c198a82" xsi:nil="true"/>
  </documentManagement>
</p:properties>
</file>

<file path=customXml/itemProps1.xml><?xml version="1.0" encoding="utf-8"?>
<ds:datastoreItem xmlns:ds="http://schemas.openxmlformats.org/officeDocument/2006/customXml" ds:itemID="{41085768-B54D-44CE-9F2A-F1A43A17F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A30A5-5313-45A9-8F88-A8DFDABFEF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1ACFBA-42C8-451F-9457-ECFA4DF66F59}">
  <ds:schemaRefs>
    <ds:schemaRef ds:uri="http://schemas.microsoft.com/office/2006/metadata/properties"/>
    <ds:schemaRef ds:uri="http://schemas.microsoft.com/office/infopath/2007/PartnerControls"/>
    <ds:schemaRef ds:uri="a7360780-f6b7-4420-9875-3f365c257eb2"/>
    <ds:schemaRef ds:uri="5aff5fc1-a0e3-4d47-9a27-b4e81c198a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Prod Total</vt:lpstr>
      <vt:lpstr>Harina Aceite Puertos</vt:lpstr>
      <vt:lpstr>Harina Tipo Puertos</vt:lpstr>
      <vt:lpstr>Prod curado</vt:lpstr>
      <vt:lpstr>'Harina Aceite Puertos'!Área_de_impresión</vt:lpstr>
      <vt:lpstr>'Harina Tipo Puertos'!Área_de_impresión</vt:lpstr>
      <vt:lpstr>'Prod Total'!Área_de_impresión</vt:lpstr>
    </vt:vector>
  </TitlesOfParts>
  <Manager/>
  <Company>Ministerio de Pesqueria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hleon</dc:creator>
  <cp:keywords/>
  <dc:description/>
  <cp:lastModifiedBy>Karin Lissett Montoya Javes</cp:lastModifiedBy>
  <cp:revision/>
  <dcterms:created xsi:type="dcterms:W3CDTF">2004-02-25T18:01:00Z</dcterms:created>
  <dcterms:modified xsi:type="dcterms:W3CDTF">2023-05-26T15:29:04Z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0x010100F0137DF093341A459B1725B370F0D6C3</vt:lpwstr>
  </property>
  <property fmtid="{D5CDD505-2E9C-101B-9397-08002B2CF9AE}" pid="3" name="KSOProductBuildVer">
    <vt:lpwstr>1033-11.2.0.10152</vt:lpwstr>
  </property>
</Properties>
</file>