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C:\Users\rfigueroa\Downloads\"/>
    </mc:Choice>
  </mc:AlternateContent>
  <xr:revisionPtr revIDLastSave="0" documentId="13_ncr:1_{7FFBD01C-B8EB-4C28-BD7B-436EEEC31AA8}" xr6:coauthVersionLast="36" xr6:coauthVersionMax="36" xr10:uidLastSave="{00000000-0000-0000-0000-000000000000}"/>
  <bookViews>
    <workbookView xWindow="0" yWindow="0" windowWidth="28800" windowHeight="12225" tabRatio="683" xr2:uid="{00000000-000D-0000-FFFF-FFFF00000000}"/>
  </bookViews>
  <sheets>
    <sheet name="Prod Total" sheetId="1" r:id="rId1"/>
    <sheet name="Harina Aceite Puertos" sheetId="2" r:id="rId2"/>
    <sheet name="Harina Tipo Puertos" sheetId="3" r:id="rId3"/>
    <sheet name="Prod curado" sheetId="4" r:id="rId4"/>
  </sheets>
  <definedNames>
    <definedName name="_xlnm.Print_Area" localSheetId="1">'Harina Aceite Puertos'!$A$1:$F$83</definedName>
    <definedName name="_xlnm.Print_Area" localSheetId="2">'Harina Tipo Puertos'!$A$1:$I$60</definedName>
    <definedName name="_xlnm.Print_Area" localSheetId="0">'Prod Total'!$A$2:$T$71</definedName>
    <definedName name="Print_Area" localSheetId="1">'Harina Aceite Puertos'!$B$2:$F$83</definedName>
    <definedName name="Print_Area" localSheetId="2">'Harina Tipo Puertos'!$B$2:$H$36</definedName>
    <definedName name="Print_Area" localSheetId="0">'Prod Total'!$B$3:$S$72</definedName>
  </definedNames>
  <calcPr calcId="191029"/>
</workbook>
</file>

<file path=xl/calcChain.xml><?xml version="1.0" encoding="utf-8"?>
<calcChain xmlns="http://schemas.openxmlformats.org/spreadsheetml/2006/main">
  <c r="G8" i="3" l="1"/>
  <c r="D61" i="4" l="1"/>
  <c r="D28" i="4"/>
  <c r="D29" i="4"/>
  <c r="D30" i="4"/>
  <c r="D31" i="4"/>
  <c r="D11" i="4"/>
  <c r="D12" i="4"/>
  <c r="D13" i="4"/>
  <c r="D48" i="4" l="1"/>
  <c r="D46" i="4" s="1"/>
  <c r="P46" i="4"/>
  <c r="O46" i="4"/>
  <c r="N46" i="4"/>
  <c r="M46" i="4"/>
  <c r="L46" i="4"/>
  <c r="K46" i="4"/>
  <c r="J46" i="4"/>
  <c r="I46" i="4"/>
  <c r="H46" i="4"/>
  <c r="G46" i="4"/>
  <c r="F46" i="4"/>
  <c r="E46" i="4"/>
  <c r="D145" i="2" l="1"/>
  <c r="D77" i="4" l="1"/>
  <c r="D76" i="4"/>
  <c r="D75" i="4"/>
  <c r="D74" i="4"/>
  <c r="D73" i="4"/>
  <c r="P71" i="4"/>
  <c r="O71" i="4"/>
  <c r="N71" i="4"/>
  <c r="M71" i="4"/>
  <c r="L71" i="4"/>
  <c r="K71" i="4"/>
  <c r="J71" i="4"/>
  <c r="I71" i="4"/>
  <c r="H71" i="4"/>
  <c r="G71" i="4"/>
  <c r="F71" i="4"/>
  <c r="E71" i="4"/>
  <c r="D60" i="4"/>
  <c r="D58" i="4" s="1"/>
  <c r="P58" i="4"/>
  <c r="O58" i="4"/>
  <c r="N58" i="4"/>
  <c r="M58" i="4"/>
  <c r="L58" i="4"/>
  <c r="K58" i="4"/>
  <c r="J58" i="4"/>
  <c r="I58" i="4"/>
  <c r="H58" i="4"/>
  <c r="G58" i="4"/>
  <c r="F58" i="4"/>
  <c r="E58" i="4"/>
  <c r="D36" i="4"/>
  <c r="D35" i="4"/>
  <c r="D34" i="4"/>
  <c r="D33" i="4"/>
  <c r="D32" i="4"/>
  <c r="D27" i="4"/>
  <c r="P25" i="4"/>
  <c r="O25" i="4"/>
  <c r="N25" i="4"/>
  <c r="M25" i="4"/>
  <c r="L25" i="4"/>
  <c r="K25" i="4"/>
  <c r="J25" i="4"/>
  <c r="I25" i="4"/>
  <c r="H25" i="4"/>
  <c r="G25" i="4"/>
  <c r="F25" i="4"/>
  <c r="E25" i="4"/>
  <c r="D14" i="4"/>
  <c r="D10" i="4"/>
  <c r="P8" i="4"/>
  <c r="O8" i="4"/>
  <c r="N8" i="4"/>
  <c r="M8" i="4"/>
  <c r="L8" i="4"/>
  <c r="K8" i="4"/>
  <c r="J8" i="4"/>
  <c r="I8" i="4"/>
  <c r="H8" i="4"/>
  <c r="G8" i="4"/>
  <c r="F8" i="4"/>
  <c r="E8" i="4"/>
  <c r="D8" i="4" l="1"/>
  <c r="D25" i="4"/>
  <c r="D71" i="4"/>
  <c r="D128" i="2"/>
  <c r="D139" i="2"/>
  <c r="D138" i="2"/>
  <c r="D137" i="2"/>
  <c r="D136" i="2"/>
  <c r="D135" i="2"/>
  <c r="D134" i="2"/>
  <c r="D133" i="2"/>
  <c r="D132" i="2"/>
  <c r="D131" i="2"/>
  <c r="D130" i="2"/>
  <c r="D129" i="2"/>
  <c r="E8" i="2"/>
  <c r="D8" i="2"/>
  <c r="G143" i="2"/>
  <c r="D146" i="2"/>
  <c r="D147" i="2"/>
  <c r="D148" i="2"/>
  <c r="D149" i="2"/>
  <c r="D150" i="2"/>
  <c r="D151" i="2"/>
  <c r="D152" i="2"/>
  <c r="D153" i="2"/>
  <c r="D154" i="2"/>
  <c r="D155" i="2"/>
  <c r="D156" i="2"/>
  <c r="R15" i="1"/>
  <c r="Q15" i="1"/>
  <c r="BH62" i="1" s="1"/>
  <c r="P15" i="1"/>
  <c r="O15" i="1"/>
  <c r="BF62" i="1" s="1"/>
  <c r="N15" i="1"/>
  <c r="BE62" i="1" s="1"/>
  <c r="M15" i="1"/>
  <c r="BD62" i="1" s="1"/>
  <c r="L15" i="1"/>
  <c r="K15" i="1"/>
  <c r="BB62" i="1" s="1"/>
  <c r="J15" i="1"/>
  <c r="BA62" i="1" s="1"/>
  <c r="I15" i="1"/>
  <c r="AZ62" i="1" s="1"/>
  <c r="H15" i="1"/>
  <c r="AY62" i="1" s="1"/>
  <c r="W113" i="1"/>
  <c r="F37" i="1"/>
  <c r="W115" i="1"/>
  <c r="W135" i="1"/>
  <c r="W134" i="1"/>
  <c r="G15" i="1"/>
  <c r="H10" i="1"/>
  <c r="AY63" i="1" s="1"/>
  <c r="I10" i="1"/>
  <c r="AZ63" i="1" s="1"/>
  <c r="J10" i="1"/>
  <c r="BA63" i="1" s="1"/>
  <c r="K10" i="1"/>
  <c r="BB63" i="1" s="1"/>
  <c r="L10" i="1"/>
  <c r="BC63" i="1" s="1"/>
  <c r="M10" i="1"/>
  <c r="BD63" i="1" s="1"/>
  <c r="N10" i="1"/>
  <c r="BE63" i="1" s="1"/>
  <c r="O10" i="1"/>
  <c r="BF63" i="1" s="1"/>
  <c r="P10" i="1"/>
  <c r="BG63" i="1" s="1"/>
  <c r="Q10" i="1"/>
  <c r="BH63" i="1" s="1"/>
  <c r="R10" i="1"/>
  <c r="BI63" i="1" s="1"/>
  <c r="G10" i="1"/>
  <c r="AX63" i="1" s="1"/>
  <c r="F8" i="3"/>
  <c r="H8" i="3"/>
  <c r="E8" i="3"/>
  <c r="F40" i="1"/>
  <c r="F43" i="1"/>
  <c r="F10" i="1" l="1"/>
  <c r="F34" i="1" s="1"/>
  <c r="F36" i="1"/>
  <c r="D157" i="2"/>
  <c r="D143" i="2" s="1"/>
  <c r="E145" i="2" s="1"/>
  <c r="D140" i="2"/>
  <c r="D126" i="2" s="1"/>
  <c r="E133" i="2" s="1"/>
  <c r="F38" i="1"/>
  <c r="P8" i="1"/>
  <c r="BG64" i="1" s="1"/>
  <c r="H8" i="1"/>
  <c r="AY64" i="1" s="1"/>
  <c r="K8" i="1"/>
  <c r="BB64" i="1" s="1"/>
  <c r="G8" i="1"/>
  <c r="AX64" i="1" s="1"/>
  <c r="W114" i="1"/>
  <c r="W111" i="1" s="1"/>
  <c r="R8" i="1"/>
  <c r="BI64" i="1" s="1"/>
  <c r="L8" i="1"/>
  <c r="BC64" i="1" s="1"/>
  <c r="D8" i="3"/>
  <c r="BC62" i="1"/>
  <c r="BI62" i="1"/>
  <c r="N8" i="1"/>
  <c r="BE64" i="1" s="1"/>
  <c r="Q8" i="1"/>
  <c r="BH64" i="1" s="1"/>
  <c r="AX62" i="1"/>
  <c r="BG62" i="1"/>
  <c r="F39" i="1"/>
  <c r="F15" i="1"/>
  <c r="M8" i="1"/>
  <c r="BD64" i="1" s="1"/>
  <c r="I8" i="1"/>
  <c r="AZ64" i="1" s="1"/>
  <c r="O8" i="1"/>
  <c r="BF64" i="1" s="1"/>
  <c r="J8" i="1"/>
  <c r="BA64" i="1" s="1"/>
  <c r="W93" i="1" l="1"/>
  <c r="X114" i="1"/>
  <c r="X113" i="1"/>
  <c r="X115" i="1"/>
  <c r="E138" i="2"/>
  <c r="E128" i="2"/>
  <c r="E136" i="2"/>
  <c r="E139" i="2"/>
  <c r="E134" i="2"/>
  <c r="E137" i="2"/>
  <c r="E129" i="2"/>
  <c r="E131" i="2"/>
  <c r="E132" i="2"/>
  <c r="E130" i="2"/>
  <c r="E140" i="2"/>
  <c r="E135" i="2"/>
  <c r="E149" i="2"/>
  <c r="E147" i="2"/>
  <c r="E150" i="2"/>
  <c r="E156" i="2"/>
  <c r="E157" i="2"/>
  <c r="E148" i="2"/>
  <c r="E155" i="2"/>
  <c r="E152" i="2"/>
  <c r="E154" i="2"/>
  <c r="E151" i="2"/>
  <c r="E153" i="2"/>
  <c r="E146" i="2"/>
  <c r="F8" i="1"/>
  <c r="W92" i="1"/>
  <c r="F35" i="1"/>
  <c r="W91" i="1" l="1"/>
  <c r="X92" i="1" s="1"/>
  <c r="E143" i="2"/>
  <c r="E126" i="2"/>
  <c r="G139" i="2"/>
  <c r="G136" i="2"/>
  <c r="X93" i="1" l="1"/>
  <c r="G126" i="2"/>
</calcChain>
</file>

<file path=xl/sharedStrings.xml><?xml version="1.0" encoding="utf-8"?>
<sst xmlns="http://schemas.openxmlformats.org/spreadsheetml/2006/main" count="415" uniqueCount="123">
  <si>
    <t xml:space="preserve">         (TMB)</t>
  </si>
  <si>
    <t/>
  </si>
  <si>
    <t xml:space="preserve">   1.</t>
  </si>
  <si>
    <t>ENLATADO</t>
  </si>
  <si>
    <t>CONGELADO</t>
  </si>
  <si>
    <t xml:space="preserve">   2.</t>
  </si>
  <si>
    <t>ACEITE CRUDO</t>
  </si>
  <si>
    <t xml:space="preserve"> </t>
  </si>
  <si>
    <t>(TMB)</t>
  </si>
  <si>
    <t>HARINA</t>
  </si>
  <si>
    <t>TOTAL</t>
  </si>
  <si>
    <t xml:space="preserve"> CONSUMO HUMANO DIRECTO</t>
  </si>
  <si>
    <t xml:space="preserve"> CONSUMO HUMANO INDIRECTO</t>
  </si>
  <si>
    <t xml:space="preserve">CURADO  </t>
  </si>
  <si>
    <t xml:space="preserve">HARINA </t>
  </si>
  <si>
    <t>ACEITE</t>
  </si>
  <si>
    <t>TM</t>
  </si>
  <si>
    <t>Oct</t>
  </si>
  <si>
    <t>Abr</t>
  </si>
  <si>
    <t>Jun</t>
  </si>
  <si>
    <t>Jul</t>
  </si>
  <si>
    <t>Ago</t>
  </si>
  <si>
    <t>Set</t>
  </si>
  <si>
    <t>Nov</t>
  </si>
  <si>
    <t>Dic</t>
  </si>
  <si>
    <t>May</t>
  </si>
  <si>
    <t>Mar</t>
  </si>
  <si>
    <t>Feb</t>
  </si>
  <si>
    <t xml:space="preserve">  Ene</t>
  </si>
  <si>
    <t>Puerto</t>
  </si>
  <si>
    <t>Total</t>
  </si>
  <si>
    <t>CURADO</t>
  </si>
  <si>
    <t>CONSUMO HUMANO INDIRECTO</t>
  </si>
  <si>
    <t>CONSUMO HUMANO DIRECTO</t>
  </si>
  <si>
    <t>Ene</t>
  </si>
  <si>
    <t>Sep</t>
  </si>
  <si>
    <t>Tipo de Utilización</t>
  </si>
  <si>
    <t>1/  Incluye Salado, Seco - Salado y Salpreso.</t>
  </si>
  <si>
    <t>Fuente: Empresas Pesqueras</t>
  </si>
  <si>
    <t xml:space="preserve"> Consumo Humano Directo</t>
  </si>
  <si>
    <t>Enlatado</t>
  </si>
  <si>
    <t>Congelado</t>
  </si>
  <si>
    <t>Aceite Crudo</t>
  </si>
  <si>
    <t>Harina</t>
  </si>
  <si>
    <t>Paita</t>
  </si>
  <si>
    <t>Parachique</t>
  </si>
  <si>
    <t>Chicama</t>
  </si>
  <si>
    <t>Coishco</t>
  </si>
  <si>
    <t>Chimbote</t>
  </si>
  <si>
    <t>Samanco</t>
  </si>
  <si>
    <t>Huarmey</t>
  </si>
  <si>
    <t>Supe</t>
  </si>
  <si>
    <t>Chancay</t>
  </si>
  <si>
    <t>Callao</t>
  </si>
  <si>
    <t>Tambo de Mora</t>
  </si>
  <si>
    <t>Pisco</t>
  </si>
  <si>
    <t>Atico</t>
  </si>
  <si>
    <t>La Planchada</t>
  </si>
  <si>
    <t>Matarani</t>
  </si>
  <si>
    <t>Mollendo</t>
  </si>
  <si>
    <t>Ilo</t>
  </si>
  <si>
    <t>Tradicional</t>
  </si>
  <si>
    <t>Prime</t>
  </si>
  <si>
    <t>Lugar de Procesamiento</t>
  </si>
  <si>
    <t xml:space="preserve"> Consumo Humano Indirecto</t>
  </si>
  <si>
    <t>Fuente : Empresas Pesqueras y  Direcciones Regionales  de Producción (PRODUCE).</t>
  </si>
  <si>
    <t>Otros</t>
  </si>
  <si>
    <t>Bayóvar</t>
  </si>
  <si>
    <t>Végueta</t>
  </si>
  <si>
    <t>PERÚ: PRODUCCIÓN DE HARINA Y ACEITE CRUDO DE PESCADO</t>
  </si>
  <si>
    <t>Huacho / Carquín</t>
  </si>
  <si>
    <t>Super</t>
  </si>
  <si>
    <t>Quilca</t>
  </si>
  <si>
    <t>Nota : No incluye Harina Residual y otros .</t>
  </si>
  <si>
    <t>2/  No incluye Harina Residual y otros tipos de harina.</t>
  </si>
  <si>
    <t>3/  No  se considera otros tipos de aceite</t>
  </si>
  <si>
    <t>Ocoña</t>
  </si>
  <si>
    <t xml:space="preserve">         No se incluye otro tipo de aceite</t>
  </si>
  <si>
    <t>Caleta Cruz</t>
  </si>
  <si>
    <t>(TM)</t>
  </si>
  <si>
    <t xml:space="preserve">Ene   </t>
  </si>
  <si>
    <t xml:space="preserve">Feb   </t>
  </si>
  <si>
    <t xml:space="preserve">Mar   </t>
  </si>
  <si>
    <t xml:space="preserve">Abr   </t>
  </si>
  <si>
    <t xml:space="preserve">May   </t>
  </si>
  <si>
    <t xml:space="preserve">Jun   </t>
  </si>
  <si>
    <t xml:space="preserve">Jul   </t>
  </si>
  <si>
    <t xml:space="preserve">Ago   </t>
  </si>
  <si>
    <t xml:space="preserve">Set    </t>
  </si>
  <si>
    <t xml:space="preserve">Oct    </t>
  </si>
  <si>
    <t xml:space="preserve">Nov   </t>
  </si>
  <si>
    <t xml:space="preserve">Dic    </t>
  </si>
  <si>
    <t>Anchoveta</t>
  </si>
  <si>
    <t>Samasa</t>
  </si>
  <si>
    <t>-</t>
  </si>
  <si>
    <t>Algas</t>
  </si>
  <si>
    <t>Fuente: Empresas Pesqueras.</t>
  </si>
  <si>
    <t>Imperial</t>
  </si>
  <si>
    <t>Paracas</t>
  </si>
  <si>
    <t>San Andrés</t>
  </si>
  <si>
    <t>Tacna</t>
  </si>
  <si>
    <t>San andrés</t>
  </si>
  <si>
    <t>Santiago</t>
  </si>
  <si>
    <t>Vista Alegre</t>
  </si>
  <si>
    <t>Nazca</t>
  </si>
  <si>
    <t>Yanahuara</t>
  </si>
  <si>
    <t xml:space="preserve"> PERÚ : PRODUCCIÓN DE RECURSOS HIDROBIOLÓGICOS MARITIMOS Y CONTINENTALES, SEGÚN UTILIZACIÓN, 2018</t>
  </si>
  <si>
    <t>SEGÚN PUERTO, 2018</t>
  </si>
  <si>
    <t>Tiburon</t>
  </si>
  <si>
    <t>Otras Especies</t>
  </si>
  <si>
    <t>PERÚ: PRODUCCIÓN DE CURADO POR MES SEGÚN ESPECIE, 2018</t>
  </si>
  <si>
    <t>Nuevo Chimbote</t>
  </si>
  <si>
    <t>PERÚ: PRODUCCIÓN DE CURADO DE LA ESPECIE ALGA POR MES SEGÚN LUGAR DE PRODUCCIÓN, 2018</t>
  </si>
  <si>
    <t>PERÚ: PRODUCCIÓN DE CURADO DE LA ESPECIE ANCHOVETA POR MES SEGÚN LUGAR DE PRODUCCIÓN, 2018</t>
  </si>
  <si>
    <t>PERÚ: PRODUCCIÓN DE CURADO DE LA ESPECIE TIBURON POR MES SEGÚN LUGAR DE PRODUCCIÓN, 2018</t>
  </si>
  <si>
    <t>PERÚ: PRODUCCIÓN DE CURADO INDUSTRIAL DE OTRAS ESPECIES  POR MES SEGÚN LUGAR DE PRODUCCIÓN, 2018</t>
  </si>
  <si>
    <t>PERÚ: PRODUCCIÓN DE HARINA POR TIPOS SEGÚN LUGAR DE PROCESAMIENTO, 2018</t>
  </si>
  <si>
    <r>
      <t>Residual</t>
    </r>
    <r>
      <rPr>
        <b/>
        <vertAlign val="superscript"/>
        <sz val="12"/>
        <rFont val="Arial"/>
        <family val="2"/>
      </rPr>
      <t>1/</t>
    </r>
  </si>
  <si>
    <t>Elaboración: Produce - OEE</t>
  </si>
  <si>
    <t>1/ Se considera solo harina residual de residuos provenientes del pescado</t>
  </si>
  <si>
    <r>
      <t>Curado</t>
    </r>
    <r>
      <rPr>
        <vertAlign val="superscript"/>
        <sz val="11"/>
        <rFont val="Arial"/>
        <family val="2"/>
      </rPr>
      <t xml:space="preserve">  1/</t>
    </r>
  </si>
  <si>
    <r>
      <t xml:space="preserve">Harina </t>
    </r>
    <r>
      <rPr>
        <vertAlign val="superscript"/>
        <sz val="11"/>
        <rFont val="Arial"/>
        <family val="2"/>
      </rPr>
      <t xml:space="preserve"> 2/</t>
    </r>
  </si>
  <si>
    <t>Aceite Crudo 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</si>
</sst>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10"/>
      <name val="Book Antiqua"/>
      <family val="1"/>
    </font>
    <font>
      <sz val="12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0" tint="-0.34998626667073579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vertAlign val="superscript"/>
      <sz val="12"/>
      <name val="Arial"/>
      <family val="2"/>
    </font>
    <font>
      <sz val="9"/>
      <color theme="0" tint="-0.34998626667073579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Border="1"/>
    <xf numFmtId="3" fontId="4" fillId="0" borderId="0" xfId="0" applyNumberFormat="1" applyFont="1"/>
    <xf numFmtId="0" fontId="4" fillId="0" borderId="0" xfId="0" applyFont="1"/>
    <xf numFmtId="3" fontId="5" fillId="0" borderId="0" xfId="0" applyNumberFormat="1" applyFont="1" applyAlignment="1">
      <alignment vertical="center"/>
    </xf>
    <xf numFmtId="3" fontId="5" fillId="0" borderId="0" xfId="0" applyNumberFormat="1" applyFont="1"/>
    <xf numFmtId="3" fontId="5" fillId="0" borderId="0" xfId="0" applyNumberFormat="1" applyFont="1" applyFill="1" applyBorder="1"/>
    <xf numFmtId="3" fontId="6" fillId="0" borderId="0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7" fillId="0" borderId="0" xfId="0" applyNumberFormat="1" applyFont="1"/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3" fontId="11" fillId="0" borderId="0" xfId="0" applyNumberFormat="1" applyFont="1"/>
    <xf numFmtId="3" fontId="5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/>
    <xf numFmtId="3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0" fillId="0" borderId="0" xfId="0" applyNumberFormat="1" applyBorder="1"/>
    <xf numFmtId="164" fontId="0" fillId="0" borderId="0" xfId="0" applyNumberFormat="1"/>
    <xf numFmtId="3" fontId="5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/>
    <xf numFmtId="3" fontId="13" fillId="0" borderId="0" xfId="0" applyNumberFormat="1" applyFont="1"/>
    <xf numFmtId="3" fontId="13" fillId="0" borderId="0" xfId="0" applyNumberFormat="1" applyFont="1" applyAlignment="1">
      <alignment horizontal="right"/>
    </xf>
    <xf numFmtId="164" fontId="13" fillId="0" borderId="0" xfId="0" applyNumberFormat="1" applyFont="1"/>
    <xf numFmtId="4" fontId="13" fillId="0" borderId="0" xfId="0" applyNumberFormat="1" applyFont="1"/>
    <xf numFmtId="3" fontId="6" fillId="0" borderId="0" xfId="0" applyNumberFormat="1" applyFont="1" applyFill="1"/>
    <xf numFmtId="4" fontId="15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3" fillId="0" borderId="5" xfId="0" applyFont="1" applyBorder="1"/>
    <xf numFmtId="0" fontId="3" fillId="0" borderId="0" xfId="0" applyFont="1" applyBorder="1"/>
    <xf numFmtId="3" fontId="3" fillId="0" borderId="5" xfId="0" applyNumberFormat="1" applyFont="1" applyBorder="1"/>
    <xf numFmtId="3" fontId="3" fillId="0" borderId="0" xfId="0" applyNumberFormat="1" applyFont="1" applyBorder="1"/>
    <xf numFmtId="3" fontId="3" fillId="0" borderId="2" xfId="0" applyNumberFormat="1" applyFont="1" applyBorder="1"/>
    <xf numFmtId="3" fontId="16" fillId="0" borderId="5" xfId="0" applyNumberFormat="1" applyFont="1" applyBorder="1"/>
    <xf numFmtId="3" fontId="16" fillId="0" borderId="0" xfId="0" applyNumberFormat="1" applyFont="1" applyBorder="1"/>
    <xf numFmtId="3" fontId="16" fillId="0" borderId="0" xfId="0" applyNumberFormat="1" applyFont="1" applyBorder="1" applyAlignment="1">
      <alignment horizontal="right"/>
    </xf>
    <xf numFmtId="3" fontId="16" fillId="0" borderId="2" xfId="0" applyNumberFormat="1" applyFont="1" applyBorder="1"/>
    <xf numFmtId="3" fontId="16" fillId="0" borderId="3" xfId="0" applyNumberFormat="1" applyFont="1" applyBorder="1"/>
    <xf numFmtId="3" fontId="16" fillId="0" borderId="4" xfId="0" applyNumberFormat="1" applyFont="1" applyBorder="1"/>
    <xf numFmtId="3" fontId="16" fillId="0" borderId="4" xfId="0" applyNumberFormat="1" applyFont="1" applyBorder="1" applyAlignment="1">
      <alignment horizontal="right"/>
    </xf>
    <xf numFmtId="3" fontId="16" fillId="0" borderId="1" xfId="0" applyNumberFormat="1" applyFont="1" applyBorder="1"/>
    <xf numFmtId="164" fontId="3" fillId="0" borderId="0" xfId="0" applyNumberFormat="1" applyFont="1" applyBorder="1"/>
    <xf numFmtId="3" fontId="16" fillId="0" borderId="5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3" fontId="16" fillId="0" borderId="2" xfId="0" applyNumberFormat="1" applyFont="1" applyFill="1" applyBorder="1"/>
    <xf numFmtId="3" fontId="18" fillId="0" borderId="0" xfId="0" applyNumberFormat="1" applyFont="1"/>
    <xf numFmtId="164" fontId="18" fillId="0" borderId="0" xfId="0" applyNumberFormat="1" applyFont="1"/>
    <xf numFmtId="0" fontId="18" fillId="0" borderId="0" xfId="0" applyFont="1"/>
    <xf numFmtId="0" fontId="20" fillId="0" borderId="0" xfId="0" applyFont="1"/>
    <xf numFmtId="164" fontId="20" fillId="0" borderId="0" xfId="0" applyNumberFormat="1" applyFont="1"/>
    <xf numFmtId="0" fontId="8" fillId="0" borderId="0" xfId="0" applyFont="1" applyFill="1"/>
    <xf numFmtId="0" fontId="9" fillId="0" borderId="0" xfId="0" applyFont="1" applyFill="1"/>
    <xf numFmtId="3" fontId="10" fillId="0" borderId="0" xfId="0" applyNumberFormat="1" applyFont="1" applyFill="1"/>
    <xf numFmtId="3" fontId="4" fillId="0" borderId="0" xfId="0" applyNumberFormat="1" applyFont="1" applyFill="1"/>
    <xf numFmtId="3" fontId="14" fillId="0" borderId="0" xfId="0" applyNumberFormat="1" applyFont="1" applyFill="1"/>
    <xf numFmtId="0" fontId="4" fillId="0" borderId="0" xfId="0" applyFont="1" applyFill="1"/>
    <xf numFmtId="3" fontId="21" fillId="0" borderId="0" xfId="0" applyNumberFormat="1" applyFont="1"/>
    <xf numFmtId="3" fontId="22" fillId="0" borderId="0" xfId="0" applyNumberFormat="1" applyFont="1" applyFill="1" applyBorder="1" applyAlignment="1">
      <alignment horizontal="left" vertical="center"/>
    </xf>
    <xf numFmtId="3" fontId="23" fillId="0" borderId="0" xfId="0" applyNumberFormat="1" applyFont="1" applyFill="1"/>
    <xf numFmtId="3" fontId="24" fillId="0" borderId="0" xfId="0" applyNumberFormat="1" applyFont="1"/>
    <xf numFmtId="165" fontId="24" fillId="0" borderId="0" xfId="0" applyNumberFormat="1" applyFont="1"/>
    <xf numFmtId="4" fontId="24" fillId="0" borderId="0" xfId="0" applyNumberFormat="1" applyFont="1"/>
    <xf numFmtId="0" fontId="24" fillId="0" borderId="0" xfId="0" applyFont="1"/>
    <xf numFmtId="164" fontId="24" fillId="0" borderId="0" xfId="0" applyNumberFormat="1" applyFont="1"/>
    <xf numFmtId="0" fontId="24" fillId="2" borderId="0" xfId="0" applyFont="1" applyFill="1"/>
    <xf numFmtId="3" fontId="3" fillId="4" borderId="6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/>
    <xf numFmtId="0" fontId="25" fillId="0" borderId="0" xfId="0" applyFont="1"/>
    <xf numFmtId="3" fontId="16" fillId="0" borderId="0" xfId="0" applyNumberFormat="1" applyFont="1" applyFill="1" applyBorder="1"/>
    <xf numFmtId="0" fontId="23" fillId="0" borderId="0" xfId="0" applyFont="1"/>
    <xf numFmtId="3" fontId="23" fillId="0" borderId="0" xfId="0" applyNumberFormat="1" applyFont="1"/>
    <xf numFmtId="0" fontId="26" fillId="0" borderId="0" xfId="0" applyFont="1"/>
    <xf numFmtId="0" fontId="22" fillId="0" borderId="0" xfId="0" applyFont="1" applyAlignment="1">
      <alignment horizontal="center"/>
    </xf>
    <xf numFmtId="0" fontId="27" fillId="0" borderId="0" xfId="0" applyFont="1"/>
    <xf numFmtId="3" fontId="27" fillId="0" borderId="0" xfId="0" applyNumberFormat="1" applyFont="1"/>
    <xf numFmtId="3" fontId="23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Alignment="1">
      <alignment vertical="center"/>
    </xf>
    <xf numFmtId="3" fontId="23" fillId="0" borderId="0" xfId="0" applyNumberFormat="1" applyFont="1" applyFill="1" applyBorder="1"/>
    <xf numFmtId="3" fontId="25" fillId="0" borderId="0" xfId="0" applyNumberFormat="1" applyFont="1" applyFill="1" applyBorder="1" applyAlignment="1">
      <alignment vertical="center"/>
    </xf>
    <xf numFmtId="3" fontId="25" fillId="0" borderId="0" xfId="0" applyNumberFormat="1" applyFont="1" applyBorder="1"/>
    <xf numFmtId="3" fontId="25" fillId="0" borderId="0" xfId="0" applyNumberFormat="1" applyFont="1"/>
    <xf numFmtId="4" fontId="25" fillId="0" borderId="0" xfId="0" applyNumberFormat="1" applyFont="1" applyBorder="1"/>
    <xf numFmtId="0" fontId="25" fillId="0" borderId="0" xfId="0" applyFont="1" applyFill="1"/>
    <xf numFmtId="3" fontId="25" fillId="0" borderId="0" xfId="0" applyNumberFormat="1" applyFont="1" applyFill="1" applyBorder="1"/>
    <xf numFmtId="3" fontId="25" fillId="0" borderId="0" xfId="0" applyNumberFormat="1" applyFont="1" applyFill="1"/>
    <xf numFmtId="3" fontId="26" fillId="0" borderId="0" xfId="0" applyNumberFormat="1" applyFont="1" applyBorder="1"/>
    <xf numFmtId="3" fontId="26" fillId="0" borderId="0" xfId="0" applyNumberFormat="1" applyFont="1"/>
    <xf numFmtId="3" fontId="28" fillId="0" borderId="0" xfId="0" applyNumberFormat="1" applyFont="1"/>
    <xf numFmtId="4" fontId="26" fillId="0" borderId="0" xfId="0" applyNumberFormat="1" applyFont="1"/>
    <xf numFmtId="0" fontId="3" fillId="4" borderId="6" xfId="0" applyFont="1" applyFill="1" applyBorder="1" applyAlignment="1">
      <alignment horizontal="center" vertical="center"/>
    </xf>
    <xf numFmtId="0" fontId="3" fillId="0" borderId="2" xfId="0" applyFont="1" applyBorder="1"/>
    <xf numFmtId="3" fontId="3" fillId="4" borderId="0" xfId="0" applyNumberFormat="1" applyFont="1" applyFill="1" applyBorder="1" applyAlignment="1">
      <alignment horizontal="right"/>
    </xf>
    <xf numFmtId="0" fontId="3" fillId="4" borderId="2" xfId="0" applyFont="1" applyFill="1" applyBorder="1"/>
    <xf numFmtId="0" fontId="16" fillId="0" borderId="5" xfId="0" applyFont="1" applyBorder="1"/>
    <xf numFmtId="0" fontId="16" fillId="0" borderId="0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1" xfId="0" applyFont="1" applyBorder="1"/>
    <xf numFmtId="0" fontId="13" fillId="0" borderId="0" xfId="0" applyFont="1"/>
    <xf numFmtId="0" fontId="1" fillId="0" borderId="0" xfId="0" applyFont="1"/>
    <xf numFmtId="165" fontId="0" fillId="0" borderId="0" xfId="0" applyNumberFormat="1"/>
    <xf numFmtId="164" fontId="6" fillId="0" borderId="0" xfId="0" applyNumberFormat="1" applyFont="1"/>
    <xf numFmtId="3" fontId="21" fillId="0" borderId="0" xfId="0" applyNumberFormat="1" applyFont="1" applyAlignment="1">
      <alignment horizontal="right"/>
    </xf>
    <xf numFmtId="3" fontId="21" fillId="2" borderId="0" xfId="0" applyNumberFormat="1" applyFont="1" applyFill="1"/>
    <xf numFmtId="3" fontId="29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Alignment="1">
      <alignment horizontal="right"/>
    </xf>
    <xf numFmtId="3" fontId="21" fillId="0" borderId="0" xfId="0" applyNumberFormat="1" applyFont="1" applyBorder="1"/>
    <xf numFmtId="0" fontId="10" fillId="0" borderId="0" xfId="0" applyFont="1" applyFill="1"/>
    <xf numFmtId="3" fontId="23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28" fillId="0" borderId="0" xfId="0" applyFont="1"/>
    <xf numFmtId="164" fontId="24" fillId="2" borderId="0" xfId="0" applyNumberFormat="1" applyFont="1" applyFill="1"/>
    <xf numFmtId="0" fontId="21" fillId="0" borderId="0" xfId="0" applyFont="1"/>
    <xf numFmtId="164" fontId="21" fillId="0" borderId="0" xfId="0" applyNumberFormat="1" applyFont="1"/>
    <xf numFmtId="0" fontId="30" fillId="0" borderId="0" xfId="0" applyFont="1"/>
    <xf numFmtId="3" fontId="30" fillId="0" borderId="0" xfId="0" applyNumberFormat="1" applyFont="1"/>
    <xf numFmtId="3" fontId="31" fillId="0" borderId="0" xfId="0" applyNumberFormat="1" applyFont="1"/>
    <xf numFmtId="0" fontId="31" fillId="0" borderId="0" xfId="0" applyFont="1"/>
    <xf numFmtId="0" fontId="33" fillId="0" borderId="0" xfId="0" applyFont="1"/>
    <xf numFmtId="3" fontId="33" fillId="0" borderId="0" xfId="0" applyNumberFormat="1" applyFont="1"/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3" fontId="19" fillId="0" borderId="0" xfId="0" applyNumberFormat="1" applyFont="1"/>
    <xf numFmtId="3" fontId="5" fillId="4" borderId="6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" fontId="5" fillId="0" borderId="2" xfId="0" applyNumberFormat="1" applyFont="1" applyBorder="1"/>
    <xf numFmtId="3" fontId="5" fillId="4" borderId="0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vertical="center"/>
    </xf>
    <xf numFmtId="3" fontId="6" fillId="0" borderId="5" xfId="0" applyNumberFormat="1" applyFont="1" applyBorder="1"/>
    <xf numFmtId="3" fontId="6" fillId="0" borderId="2" xfId="0" applyNumberFormat="1" applyFont="1" applyBorder="1"/>
    <xf numFmtId="3" fontId="21" fillId="0" borderId="0" xfId="0" applyNumberFormat="1" applyFont="1" applyFill="1"/>
    <xf numFmtId="3" fontId="21" fillId="0" borderId="0" xfId="0" applyNumberFormat="1" applyFont="1" applyFill="1" applyAlignment="1">
      <alignment horizontal="center"/>
    </xf>
    <xf numFmtId="3" fontId="1" fillId="3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/>
    <xf numFmtId="0" fontId="29" fillId="0" borderId="0" xfId="0" applyFont="1" applyFill="1"/>
    <xf numFmtId="3" fontId="29" fillId="0" borderId="0" xfId="0" applyNumberFormat="1" applyFont="1" applyFill="1"/>
    <xf numFmtId="4" fontId="29" fillId="0" borderId="0" xfId="0" applyNumberFormat="1" applyFont="1" applyFill="1"/>
    <xf numFmtId="164" fontId="29" fillId="0" borderId="0" xfId="0" applyNumberFormat="1" applyFont="1" applyFill="1"/>
    <xf numFmtId="0" fontId="21" fillId="0" borderId="0" xfId="0" applyFont="1" applyFill="1"/>
    <xf numFmtId="0" fontId="29" fillId="0" borderId="0" xfId="0" applyFont="1" applyFill="1" applyAlignment="1">
      <alignment horizontal="center"/>
    </xf>
    <xf numFmtId="4" fontId="21" fillId="0" borderId="0" xfId="0" applyNumberFormat="1" applyFont="1" applyFill="1"/>
    <xf numFmtId="3" fontId="35" fillId="0" borderId="0" xfId="0" applyNumberFormat="1" applyFont="1" applyFill="1" applyBorder="1"/>
    <xf numFmtId="164" fontId="35" fillId="0" borderId="0" xfId="0" applyNumberFormat="1" applyFont="1" applyFill="1" applyBorder="1" applyAlignment="1">
      <alignment horizontal="right"/>
    </xf>
    <xf numFmtId="165" fontId="21" fillId="0" borderId="0" xfId="0" applyNumberFormat="1" applyFont="1" applyFill="1"/>
    <xf numFmtId="3" fontId="35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/>
    <xf numFmtId="3" fontId="36" fillId="0" borderId="0" xfId="0" applyNumberFormat="1" applyFont="1" applyFill="1" applyBorder="1" applyAlignment="1">
      <alignment horizontal="right"/>
    </xf>
    <xf numFmtId="3" fontId="37" fillId="0" borderId="0" xfId="0" applyNumberFormat="1" applyFont="1" applyFill="1" applyBorder="1"/>
    <xf numFmtId="3" fontId="37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/>
    <xf numFmtId="3" fontId="3" fillId="4" borderId="2" xfId="0" applyNumberFormat="1" applyFont="1" applyFill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/>
    </xf>
    <xf numFmtId="3" fontId="16" fillId="0" borderId="2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5" fillId="4" borderId="5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3" fontId="3" fillId="4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PRODUCCIÓN DE RECURSOS HIDROBIOLÓGICOS MARÍTIMOS</a:t>
            </a:r>
            <a:r>
              <a:rPr lang="es-PE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Y CONTINENTALES SEGÚN UTILIZACIÓN, 2018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PE" baseline="0">
                <a:solidFill>
                  <a:sysClr val="windowText" lastClr="000000"/>
                </a:solidFill>
              </a:rPr>
              <a:t>(</a:t>
            </a:r>
            <a:r>
              <a:rPr lang="es-PE"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TM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B)</a:t>
            </a:r>
            <a:endPara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243301618547682"/>
          <c:y val="4.74351551644279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'Prod Total'!$AW$63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'Prod Total'!$AX$61:$BI$61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Total'!$AX$63:$BI$63</c:f>
              <c:numCache>
                <c:formatCode>#,##0</c:formatCode>
                <c:ptCount val="12"/>
                <c:pt idx="0">
                  <c:v>23393.555368000001</c:v>
                </c:pt>
                <c:pt idx="1">
                  <c:v>39034.800000000003</c:v>
                </c:pt>
                <c:pt idx="2">
                  <c:v>59325.267242000002</c:v>
                </c:pt>
                <c:pt idx="3">
                  <c:v>51203.368698000006</c:v>
                </c:pt>
                <c:pt idx="4">
                  <c:v>46962.264722</c:v>
                </c:pt>
                <c:pt idx="5">
                  <c:v>46430.414682000002</c:v>
                </c:pt>
                <c:pt idx="6">
                  <c:v>24257.001612</c:v>
                </c:pt>
                <c:pt idx="7">
                  <c:v>28010.744663000001</c:v>
                </c:pt>
                <c:pt idx="8">
                  <c:v>16190.702329000002</c:v>
                </c:pt>
                <c:pt idx="9">
                  <c:v>33288.392439999996</c:v>
                </c:pt>
                <c:pt idx="10">
                  <c:v>30289.605648000001</c:v>
                </c:pt>
                <c:pt idx="11">
                  <c:v>18963.998456000001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8-4048-9DE7-42840E9A0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09573872"/>
        <c:axId val="409571696"/>
      </c:barChart>
      <c:barChart>
        <c:barDir val="col"/>
        <c:grouping val="stacked"/>
        <c:varyColors val="0"/>
        <c:ser>
          <c:idx val="0"/>
          <c:order val="0"/>
          <c:tx>
            <c:strRef>
              <c:f>'Prod Total'!$AW$62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'Prod Total'!$AX$61:$BI$61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Total'!$AX$62:$BI$62</c:f>
              <c:numCache>
                <c:formatCode>#,##0</c:formatCode>
                <c:ptCount val="12"/>
                <c:pt idx="0">
                  <c:v>182874</c:v>
                </c:pt>
                <c:pt idx="1">
                  <c:v>17649.5</c:v>
                </c:pt>
                <c:pt idx="2">
                  <c:v>5754.3140000000003</c:v>
                </c:pt>
                <c:pt idx="3">
                  <c:v>297349.55800000002</c:v>
                </c:pt>
                <c:pt idx="4">
                  <c:v>466509.95499999996</c:v>
                </c:pt>
                <c:pt idx="5">
                  <c:v>171198.44899999999</c:v>
                </c:pt>
                <c:pt idx="6">
                  <c:v>15477.044</c:v>
                </c:pt>
                <c:pt idx="7">
                  <c:v>355.09300000000002</c:v>
                </c:pt>
                <c:pt idx="8">
                  <c:v>138.1</c:v>
                </c:pt>
                <c:pt idx="9">
                  <c:v>1356.8600000000001</c:v>
                </c:pt>
                <c:pt idx="10">
                  <c:v>260097.15</c:v>
                </c:pt>
                <c:pt idx="11">
                  <c:v>281190.90000000002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8-4048-9DE7-42840E9A0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09574416"/>
        <c:axId val="409569520"/>
      </c:barChart>
      <c:lineChart>
        <c:grouping val="stacked"/>
        <c:varyColors val="0"/>
        <c:ser>
          <c:idx val="2"/>
          <c:order val="2"/>
          <c:tx>
            <c:strRef>
              <c:f>'Prod Total'!$AW$64</c:f>
              <c:strCache>
                <c:ptCount val="1"/>
                <c:pt idx="0">
                  <c:v>TOTAL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>
              <a:outerShdw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32"/>
            <c:spPr>
              <a:solidFill>
                <a:schemeClr val="bg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>
                <a:outerShdw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 Total'!$AX$61:$BI$61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Total'!$AX$64:$BI$64</c:f>
              <c:numCache>
                <c:formatCode>#,##0</c:formatCode>
                <c:ptCount val="12"/>
                <c:pt idx="0">
                  <c:v>206267.555368</c:v>
                </c:pt>
                <c:pt idx="1">
                  <c:v>56684.3</c:v>
                </c:pt>
                <c:pt idx="2">
                  <c:v>65079.581242</c:v>
                </c:pt>
                <c:pt idx="3">
                  <c:v>348552.92669800005</c:v>
                </c:pt>
                <c:pt idx="4">
                  <c:v>513472.21972199995</c:v>
                </c:pt>
                <c:pt idx="5">
                  <c:v>217628.863682</c:v>
                </c:pt>
                <c:pt idx="6">
                  <c:v>39734.045612000002</c:v>
                </c:pt>
                <c:pt idx="7">
                  <c:v>28365.837663000002</c:v>
                </c:pt>
                <c:pt idx="8">
                  <c:v>16328.802329000002</c:v>
                </c:pt>
                <c:pt idx="9">
                  <c:v>34645.252439999997</c:v>
                </c:pt>
                <c:pt idx="10">
                  <c:v>290386.75564799999</c:v>
                </c:pt>
                <c:pt idx="11">
                  <c:v>300154.89845600002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4C8-4048-9DE7-42840E9A0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573872"/>
        <c:axId val="409571696"/>
      </c:lineChart>
      <c:catAx>
        <c:axId val="40957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9571696"/>
        <c:crosses val="autoZero"/>
        <c:auto val="1"/>
        <c:lblAlgn val="ctr"/>
        <c:lblOffset val="100"/>
        <c:noMultiLvlLbl val="0"/>
      </c:catAx>
      <c:valAx>
        <c:axId val="409571696"/>
        <c:scaling>
          <c:orientation val="minMax"/>
          <c:max val="520000"/>
          <c:min val="12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9573872"/>
        <c:crosses val="autoZero"/>
        <c:crossBetween val="between"/>
        <c:majorUnit val="40000"/>
        <c:minorUnit val="6000"/>
      </c:valAx>
      <c:valAx>
        <c:axId val="4095695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9574416"/>
        <c:crosses val="max"/>
        <c:crossBetween val="between"/>
      </c:valAx>
      <c:catAx>
        <c:axId val="4095744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956952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/>
              <a:t>PERÚ: PRODUCCIÓN DE HARINA DE PESCADO SEGÚN PUERTO, 2018</a:t>
            </a:r>
          </a:p>
          <a:p>
            <a:pPr>
              <a:defRPr sz="1100" b="1"/>
            </a:pPr>
            <a:endParaRPr lang="es-PE" sz="800"/>
          </a:p>
          <a:p>
            <a:pPr>
              <a:defRPr sz="1100" b="1"/>
            </a:pPr>
            <a:r>
              <a:rPr lang="es-PE" sz="1100"/>
              <a:t>(TMB)</a:t>
            </a:r>
          </a:p>
        </c:rich>
      </c:tx>
      <c:layout>
        <c:manualLayout>
          <c:xMode val="edge"/>
          <c:yMode val="edge"/>
          <c:x val="0.2411552818524281"/>
          <c:y val="6.523439498426769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3.1239606526309062E-2"/>
          <c:y val="0.22631612497089781"/>
          <c:w val="0.92143038160323498"/>
          <c:h val="0.524397033392527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8B-49C8-9B11-E12B4A6DAA9C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8B-49C8-9B11-E12B4A6DAA9C}"/>
              </c:ext>
            </c:extLst>
          </c:dPt>
          <c:dPt>
            <c:idx val="2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8B-49C8-9B11-E12B4A6DAA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8B-49C8-9B11-E12B4A6DAA9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8B-49C8-9B11-E12B4A6DAA9C}"/>
              </c:ext>
            </c:extLst>
          </c:dPt>
          <c:dPt>
            <c:idx val="5"/>
            <c:invertIfNegative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8B-49C8-9B11-E12B4A6DAA9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8B-49C8-9B11-E12B4A6DAA9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38B-49C8-9B11-E12B4A6DAA9C}"/>
              </c:ext>
            </c:extLst>
          </c:dPt>
          <c:dPt>
            <c:idx val="8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38B-49C8-9B11-E12B4A6DAA9C}"/>
              </c:ext>
            </c:extLst>
          </c:dPt>
          <c:dPt>
            <c:idx val="9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8B-49C8-9B11-E12B4A6DAA9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38B-49C8-9B11-E12B4A6DAA9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38B-49C8-9B11-E12B4A6DAA9C}"/>
              </c:ext>
            </c:extLst>
          </c:dPt>
          <c:dPt>
            <c:idx val="12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38B-49C8-9B11-E12B4A6DAA9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38B-49C8-9B11-E12B4A6DAA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'Harina Aceite Puertos'!$C$128:$C$140</c:f>
              <c:strCache>
                <c:ptCount val="13"/>
                <c:pt idx="0">
                  <c:v>Pisco</c:v>
                </c:pt>
                <c:pt idx="1">
                  <c:v>Chimbote</c:v>
                </c:pt>
                <c:pt idx="2">
                  <c:v>Callao</c:v>
                </c:pt>
                <c:pt idx="3">
                  <c:v>Chicama</c:v>
                </c:pt>
                <c:pt idx="4">
                  <c:v>Coishco</c:v>
                </c:pt>
                <c:pt idx="5">
                  <c:v>Chancay</c:v>
                </c:pt>
                <c:pt idx="6">
                  <c:v>Supe</c:v>
                </c:pt>
                <c:pt idx="7">
                  <c:v>Tambo de Mora</c:v>
                </c:pt>
                <c:pt idx="8">
                  <c:v>Végueta</c:v>
                </c:pt>
                <c:pt idx="9">
                  <c:v>Ilo</c:v>
                </c:pt>
                <c:pt idx="10">
                  <c:v>Samanco</c:v>
                </c:pt>
                <c:pt idx="11">
                  <c:v>Bayóvar</c:v>
                </c:pt>
                <c:pt idx="12">
                  <c:v>Otros</c:v>
                </c:pt>
              </c:strCache>
            </c:strRef>
          </c:cat>
          <c:val>
            <c:numRef>
              <c:f>'Harina Aceite Puertos'!$D$128:$D$140</c:f>
              <c:numCache>
                <c:formatCode>#,##0</c:formatCode>
                <c:ptCount val="13"/>
                <c:pt idx="0" formatCode="#,##0.0">
                  <c:v>91812.69</c:v>
                </c:pt>
                <c:pt idx="1">
                  <c:v>368114.74199999997</c:v>
                </c:pt>
                <c:pt idx="2">
                  <c:v>115642.91</c:v>
                </c:pt>
                <c:pt idx="3">
                  <c:v>281269.5070000001</c:v>
                </c:pt>
                <c:pt idx="4">
                  <c:v>81584.650000000009</c:v>
                </c:pt>
                <c:pt idx="5">
                  <c:v>101898.78199999998</c:v>
                </c:pt>
                <c:pt idx="6">
                  <c:v>95249.37</c:v>
                </c:pt>
                <c:pt idx="7">
                  <c:v>63238.611999999994</c:v>
                </c:pt>
                <c:pt idx="8">
                  <c:v>73977.250000000015</c:v>
                </c:pt>
                <c:pt idx="9">
                  <c:v>29926.749999999996</c:v>
                </c:pt>
                <c:pt idx="10">
                  <c:v>19943.2</c:v>
                </c:pt>
                <c:pt idx="11">
                  <c:v>17013.55</c:v>
                </c:pt>
                <c:pt idx="12">
                  <c:v>92260.947999999626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38B-49C8-9B11-E12B4A6DA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9568432"/>
        <c:axId val="409568976"/>
      </c:barChart>
      <c:catAx>
        <c:axId val="40956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09568976"/>
        <c:crosses val="autoZero"/>
        <c:auto val="1"/>
        <c:lblAlgn val="ctr"/>
        <c:lblOffset val="100"/>
        <c:noMultiLvlLbl val="0"/>
      </c:catAx>
      <c:valAx>
        <c:axId val="409568976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09568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bg1">
          <a:lumMod val="65000"/>
        </a:schemeClr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/>
              <a:t>PERÚ: PRODUCCIÓN DE ACEITE DE PESCADO SEGÚN PUERTO, 2018</a:t>
            </a:r>
          </a:p>
          <a:p>
            <a:pPr>
              <a:defRPr sz="1100" b="1"/>
            </a:pPr>
            <a:endParaRPr lang="es-PE" sz="800"/>
          </a:p>
          <a:p>
            <a:pPr>
              <a:defRPr sz="1100" b="1"/>
            </a:pPr>
            <a:r>
              <a:rPr lang="es-PE" sz="1100"/>
              <a:t>(TMB)</a:t>
            </a:r>
          </a:p>
        </c:rich>
      </c:tx>
      <c:layout>
        <c:manualLayout>
          <c:xMode val="edge"/>
          <c:yMode val="edge"/>
          <c:x val="0.25644109026431045"/>
          <c:y val="5.133645890984917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3.1239606526309062E-2"/>
          <c:y val="0.22631612497089781"/>
          <c:w val="0.92143038160323498"/>
          <c:h val="0.524397033392527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A-42B2-A5C8-9B06810E11AE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A-42B2-A5C8-9B06810E11AE}"/>
              </c:ext>
            </c:extLst>
          </c:dPt>
          <c:dPt>
            <c:idx val="2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2A-42B2-A5C8-9B06810E11A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2A-42B2-A5C8-9B06810E11A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D2A-42B2-A5C8-9B06810E11AE}"/>
              </c:ext>
            </c:extLst>
          </c:dPt>
          <c:dPt>
            <c:idx val="5"/>
            <c:invertIfNegative val="0"/>
            <c:bubble3D val="0"/>
            <c:explosion val="2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D2A-42B2-A5C8-9B06810E11A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D2A-42B2-A5C8-9B06810E11A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D2A-42B2-A5C8-9B06810E11AE}"/>
              </c:ext>
            </c:extLst>
          </c:dPt>
          <c:dPt>
            <c:idx val="8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D2A-42B2-A5C8-9B06810E11AE}"/>
              </c:ext>
            </c:extLst>
          </c:dPt>
          <c:dPt>
            <c:idx val="9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D2A-42B2-A5C8-9B06810E11A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D2A-42B2-A5C8-9B06810E11A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D2A-42B2-A5C8-9B06810E11AE}"/>
              </c:ext>
            </c:extLst>
          </c:dPt>
          <c:dPt>
            <c:idx val="12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D2A-42B2-A5C8-9B06810E11A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D2A-42B2-A5C8-9B06810E11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'Harina Aceite Puertos'!$C$145:$C$157</c:f>
              <c:strCache>
                <c:ptCount val="13"/>
                <c:pt idx="0">
                  <c:v>Pisco</c:v>
                </c:pt>
                <c:pt idx="1">
                  <c:v>Chimbote</c:v>
                </c:pt>
                <c:pt idx="2">
                  <c:v>Callao</c:v>
                </c:pt>
                <c:pt idx="3">
                  <c:v>Supe</c:v>
                </c:pt>
                <c:pt idx="4">
                  <c:v>Chicama</c:v>
                </c:pt>
                <c:pt idx="5">
                  <c:v>Chancay</c:v>
                </c:pt>
                <c:pt idx="6">
                  <c:v>Coishco</c:v>
                </c:pt>
                <c:pt idx="7">
                  <c:v>Végueta</c:v>
                </c:pt>
                <c:pt idx="8">
                  <c:v>Tambo de Mora</c:v>
                </c:pt>
                <c:pt idx="9">
                  <c:v>Samanco</c:v>
                </c:pt>
                <c:pt idx="10">
                  <c:v>Bayóvar</c:v>
                </c:pt>
                <c:pt idx="11">
                  <c:v>Atico</c:v>
                </c:pt>
                <c:pt idx="12">
                  <c:v>Otros</c:v>
                </c:pt>
              </c:strCache>
            </c:strRef>
          </c:cat>
          <c:val>
            <c:numRef>
              <c:f>'Harina Aceite Puertos'!$D$145:$D$157</c:f>
              <c:numCache>
                <c:formatCode>#,##0</c:formatCode>
                <c:ptCount val="13"/>
                <c:pt idx="0">
                  <c:v>11005.648999999999</c:v>
                </c:pt>
                <c:pt idx="1">
                  <c:v>67326.52899999998</c:v>
                </c:pt>
                <c:pt idx="2">
                  <c:v>14828.262000000001</c:v>
                </c:pt>
                <c:pt idx="3">
                  <c:v>12534.048000000001</c:v>
                </c:pt>
                <c:pt idx="4">
                  <c:v>50864.578999999998</c:v>
                </c:pt>
                <c:pt idx="5">
                  <c:v>55133.597999999998</c:v>
                </c:pt>
                <c:pt idx="6">
                  <c:v>14131.630000000001</c:v>
                </c:pt>
                <c:pt idx="7">
                  <c:v>9697.6820000000007</c:v>
                </c:pt>
                <c:pt idx="8">
                  <c:v>7801.3180000000011</c:v>
                </c:pt>
                <c:pt idx="9">
                  <c:v>2177.8349999999996</c:v>
                </c:pt>
                <c:pt idx="10">
                  <c:v>3227.3280000000004</c:v>
                </c:pt>
                <c:pt idx="11">
                  <c:v>140.81</c:v>
                </c:pt>
                <c:pt idx="12">
                  <c:v>19149.216999999946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D2A-42B2-A5C8-9B06810E1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9571152"/>
        <c:axId val="412920528"/>
      </c:barChart>
      <c:catAx>
        <c:axId val="40957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12920528"/>
        <c:crosses val="autoZero"/>
        <c:auto val="1"/>
        <c:lblAlgn val="ctr"/>
        <c:lblOffset val="100"/>
        <c:noMultiLvlLbl val="0"/>
      </c:catAx>
      <c:valAx>
        <c:axId val="412920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095711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bg1">
          <a:lumMod val="65000"/>
        </a:schemeClr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PERÚ : PRODUCCIÓN DE HARINA DE PESCADO                                                                             SEGÚN TIPO, 2018</a:t>
            </a:r>
          </a:p>
        </c:rich>
      </c:tx>
      <c:layout>
        <c:manualLayout>
          <c:xMode val="edge"/>
          <c:yMode val="edge"/>
          <c:x val="0.2740320333054011"/>
          <c:y val="3.74386560493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68659254133599E-2"/>
          <c:y val="0.23370758637111411"/>
          <c:w val="0.85850640849906956"/>
          <c:h val="0.58308534271107859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CA-4E5A-A85D-F6341547AC47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CA-4E5A-A85D-F6341547AC47}"/>
              </c:ext>
            </c:extLst>
          </c:dPt>
          <c:dPt>
            <c:idx val="2"/>
            <c:invertIfNegative val="0"/>
            <c:bubble3D val="0"/>
            <c:explosion val="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CA-4E5A-A85D-F6341547AC47}"/>
              </c:ext>
            </c:extLst>
          </c:dPt>
          <c:dPt>
            <c:idx val="3"/>
            <c:invertIfNegative val="0"/>
            <c:bubble3D val="0"/>
            <c:explosion val="1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CA-4E5A-A85D-F6341547AC47}"/>
              </c:ext>
            </c:extLst>
          </c:dPt>
          <c:cat>
            <c:multiLvlStrRef>
              <c:f>'Harina Tipo Puertos'!$E$5:$H$6</c:f>
              <c:multiLvlStrCache>
                <c:ptCount val="4"/>
                <c:lvl>
                  <c:pt idx="2">
                    <c:v>Prime</c:v>
                  </c:pt>
                </c:lvl>
                <c:lvl>
                  <c:pt idx="0">
                    <c:v>Tradicional</c:v>
                  </c:pt>
                  <c:pt idx="1">
                    <c:v>Prime</c:v>
                  </c:pt>
                  <c:pt idx="2">
                    <c:v>Super</c:v>
                  </c:pt>
                  <c:pt idx="3">
                    <c:v>Residual1/</c:v>
                  </c:pt>
                </c:lvl>
              </c:multiLvlStrCache>
            </c:multiLvlStrRef>
          </c:cat>
          <c:val>
            <c:numRef>
              <c:f>'Harina Tipo Puertos'!$E$6:$H$6</c:f>
              <c:numCache>
                <c:formatCode>General</c:formatCode>
                <c:ptCount val="4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CA-4E5A-A85D-F6341547AC47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'Harina Tipo Puertos'!$E$5:$H$6</c:f>
              <c:multiLvlStrCache>
                <c:ptCount val="4"/>
                <c:lvl>
                  <c:pt idx="2">
                    <c:v>Prime</c:v>
                  </c:pt>
                </c:lvl>
                <c:lvl>
                  <c:pt idx="0">
                    <c:v>Tradicional</c:v>
                  </c:pt>
                  <c:pt idx="1">
                    <c:v>Prime</c:v>
                  </c:pt>
                  <c:pt idx="2">
                    <c:v>Super</c:v>
                  </c:pt>
                  <c:pt idx="3">
                    <c:v>Residual1/</c:v>
                  </c:pt>
                </c:lvl>
              </c:multiLvlStrCache>
            </c:multiLvlStrRef>
          </c:cat>
          <c:val>
            <c:numRef>
              <c:f>'Harina Tipo Puertos'!$E$8:$H$8</c:f>
              <c:numCache>
                <c:formatCode>#,##0</c:formatCode>
                <c:ptCount val="4"/>
                <c:pt idx="0">
                  <c:v>190126.23199999999</c:v>
                </c:pt>
                <c:pt idx="1">
                  <c:v>993474.86399999994</c:v>
                </c:pt>
                <c:pt idx="2">
                  <c:v>248331.86499999999</c:v>
                </c:pt>
                <c:pt idx="3">
                  <c:v>15617.721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CA-4E5A-A85D-F6341547A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922160"/>
        <c:axId val="412922704"/>
      </c:barChart>
      <c:catAx>
        <c:axId val="41292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PE"/>
          </a:p>
        </c:txPr>
        <c:crossAx val="412922704"/>
        <c:crosses val="autoZero"/>
        <c:auto val="1"/>
        <c:lblAlgn val="ctr"/>
        <c:lblOffset val="100"/>
        <c:noMultiLvlLbl val="0"/>
      </c:catAx>
      <c:valAx>
        <c:axId val="41292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s-PE"/>
          </a:p>
        </c:txPr>
        <c:crossAx val="412922160"/>
        <c:crosses val="autoZero"/>
        <c:crossBetween val="between"/>
      </c:valAx>
    </c:plotArea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123265</xdr:colOff>
      <xdr:row>26</xdr:row>
      <xdr:rowOff>100852</xdr:rowOff>
    </xdr:from>
    <xdr:to>
      <xdr:col>17</xdr:col>
      <xdr:colOff>313765</xdr:colOff>
      <xdr:row>58</xdr:row>
      <xdr:rowOff>100852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36</xdr:row>
      <xdr:rowOff>80963</xdr:rowOff>
    </xdr:from>
    <xdr:to>
      <xdr:col>8</xdr:col>
      <xdr:colOff>1085849</xdr:colOff>
      <xdr:row>59</xdr:row>
      <xdr:rowOff>21432</xdr:rowOff>
    </xdr:to>
    <xdr:graphicFrame macro="">
      <xdr:nvGraphicFramePr>
        <xdr:cNvPr id="4182" name="Chart 1">
          <a:extLst>
            <a:ext uri="{FF2B5EF4-FFF2-40B4-BE49-F238E27FC236}">
              <a16:creationId xmlns:a16="http://schemas.microsoft.com/office/drawing/2014/main" id="{00000000-0008-0000-0100-00005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59</xdr:row>
      <xdr:rowOff>104775</xdr:rowOff>
    </xdr:from>
    <xdr:to>
      <xdr:col>8</xdr:col>
      <xdr:colOff>1095375</xdr:colOff>
      <xdr:row>83</xdr:row>
      <xdr:rowOff>123825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41009</xdr:colOff>
      <xdr:row>38</xdr:row>
      <xdr:rowOff>70115</xdr:rowOff>
    </xdr:from>
    <xdr:to>
      <xdr:col>7</xdr:col>
      <xdr:colOff>1012030</xdr:colOff>
      <xdr:row>61</xdr:row>
      <xdr:rowOff>13759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BP225"/>
  <sheetViews>
    <sheetView showGridLines="0" tabSelected="1" zoomScaleNormal="100" zoomScaleSheetLayoutView="85" workbookViewId="0">
      <selection activeCell="M24" sqref="M24"/>
    </sheetView>
  </sheetViews>
  <sheetFormatPr baseColWidth="10" defaultColWidth="11.42578125" defaultRowHeight="12.75" x14ac:dyDescent="0.2"/>
  <cols>
    <col min="1" max="1" width="2.7109375" style="2" customWidth="1"/>
    <col min="2" max="2" width="1.140625" style="2" customWidth="1"/>
    <col min="3" max="3" width="4.5703125" style="2" customWidth="1"/>
    <col min="4" max="4" width="4.7109375" style="2" customWidth="1"/>
    <col min="5" max="5" width="28.140625" style="2" customWidth="1"/>
    <col min="6" max="6" width="12.7109375" style="2" customWidth="1"/>
    <col min="7" max="17" width="10.140625" style="2" customWidth="1"/>
    <col min="18" max="18" width="10.140625" style="17" customWidth="1"/>
    <col min="19" max="19" width="1" style="2" customWidth="1"/>
    <col min="20" max="20" width="2.42578125" style="2" customWidth="1"/>
    <col min="21" max="21" width="19.85546875" style="2" customWidth="1"/>
    <col min="22" max="22" width="30" style="2" customWidth="1"/>
    <col min="23" max="16384" width="11.42578125" style="2"/>
  </cols>
  <sheetData>
    <row r="3" spans="2:33" s="3" customFormat="1" ht="16.5" x14ac:dyDescent="0.25">
      <c r="B3" s="188" t="s">
        <v>106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24"/>
    </row>
    <row r="4" spans="2:33" s="3" customFormat="1" ht="16.5" x14ac:dyDescent="0.25">
      <c r="B4" s="188" t="s">
        <v>0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24"/>
    </row>
    <row r="5" spans="2:33" s="3" customFormat="1" x14ac:dyDescent="0.2">
      <c r="C5" s="3" t="s">
        <v>1</v>
      </c>
      <c r="R5" s="16"/>
    </row>
    <row r="6" spans="2:33" s="7" customFormat="1" ht="37.5" customHeight="1" x14ac:dyDescent="0.2">
      <c r="B6" s="185" t="s">
        <v>36</v>
      </c>
      <c r="C6" s="186"/>
      <c r="D6" s="186"/>
      <c r="E6" s="186"/>
      <c r="F6" s="146" t="s">
        <v>30</v>
      </c>
      <c r="G6" s="146" t="s">
        <v>28</v>
      </c>
      <c r="H6" s="146" t="s">
        <v>27</v>
      </c>
      <c r="I6" s="146" t="s">
        <v>26</v>
      </c>
      <c r="J6" s="146" t="s">
        <v>18</v>
      </c>
      <c r="K6" s="146" t="s">
        <v>25</v>
      </c>
      <c r="L6" s="146" t="s">
        <v>19</v>
      </c>
      <c r="M6" s="146" t="s">
        <v>20</v>
      </c>
      <c r="N6" s="146" t="s">
        <v>21</v>
      </c>
      <c r="O6" s="146" t="s">
        <v>22</v>
      </c>
      <c r="P6" s="146" t="s">
        <v>17</v>
      </c>
      <c r="Q6" s="146" t="s">
        <v>23</v>
      </c>
      <c r="R6" s="186" t="s">
        <v>24</v>
      </c>
      <c r="S6" s="187"/>
      <c r="T6" s="22"/>
    </row>
    <row r="7" spans="2:33" s="8" customFormat="1" ht="9" customHeight="1" x14ac:dyDescent="0.25">
      <c r="B7" s="14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9"/>
      <c r="S7" s="150"/>
      <c r="T7" s="9"/>
    </row>
    <row r="8" spans="2:33" s="7" customFormat="1" ht="21" customHeight="1" x14ac:dyDescent="0.2">
      <c r="B8" s="183" t="s">
        <v>30</v>
      </c>
      <c r="C8" s="184"/>
      <c r="D8" s="184"/>
      <c r="E8" s="184"/>
      <c r="F8" s="151">
        <f>+F10+F15</f>
        <v>2117301.0388599997</v>
      </c>
      <c r="G8" s="151">
        <f t="shared" ref="G8:R8" si="0">+G10+G15</f>
        <v>206267.555368</v>
      </c>
      <c r="H8" s="151">
        <f t="shared" si="0"/>
        <v>56684.3</v>
      </c>
      <c r="I8" s="151">
        <f t="shared" si="0"/>
        <v>65079.581242</v>
      </c>
      <c r="J8" s="151">
        <f t="shared" si="0"/>
        <v>348552.92669800005</v>
      </c>
      <c r="K8" s="151">
        <f t="shared" si="0"/>
        <v>513472.21972199995</v>
      </c>
      <c r="L8" s="151">
        <f t="shared" si="0"/>
        <v>217628.863682</v>
      </c>
      <c r="M8" s="151">
        <f t="shared" si="0"/>
        <v>39734.045612000002</v>
      </c>
      <c r="N8" s="151">
        <f t="shared" si="0"/>
        <v>28365.837663000002</v>
      </c>
      <c r="O8" s="151">
        <f t="shared" si="0"/>
        <v>16328.802329000002</v>
      </c>
      <c r="P8" s="151">
        <f t="shared" si="0"/>
        <v>34645.252439999997</v>
      </c>
      <c r="Q8" s="151">
        <f t="shared" si="0"/>
        <v>290386.75564799999</v>
      </c>
      <c r="R8" s="151">
        <f t="shared" si="0"/>
        <v>300154.89845600002</v>
      </c>
      <c r="S8" s="152"/>
      <c r="T8" s="28"/>
    </row>
    <row r="9" spans="2:33" s="8" customFormat="1" ht="11.25" customHeight="1" x14ac:dyDescent="0.25">
      <c r="B9" s="147"/>
      <c r="C9" s="148"/>
      <c r="D9" s="148"/>
      <c r="E9" s="148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50"/>
      <c r="T9" s="9"/>
    </row>
    <row r="10" spans="2:33" s="7" customFormat="1" ht="21" customHeight="1" x14ac:dyDescent="0.2">
      <c r="B10" s="153"/>
      <c r="C10" s="154" t="s">
        <v>2</v>
      </c>
      <c r="D10" s="154" t="s">
        <v>39</v>
      </c>
      <c r="E10" s="154"/>
      <c r="F10" s="151">
        <f>SUM(F11:F13)</f>
        <v>417350.11586000002</v>
      </c>
      <c r="G10" s="151">
        <f>SUM(G11:G13)</f>
        <v>23393.555368000001</v>
      </c>
      <c r="H10" s="151">
        <f t="shared" ref="H10:R10" si="1">SUM(H11:H13)</f>
        <v>39034.800000000003</v>
      </c>
      <c r="I10" s="151">
        <f t="shared" si="1"/>
        <v>59325.267242000002</v>
      </c>
      <c r="J10" s="151">
        <f t="shared" si="1"/>
        <v>51203.368698000006</v>
      </c>
      <c r="K10" s="151">
        <f t="shared" si="1"/>
        <v>46962.264722</v>
      </c>
      <c r="L10" s="151">
        <f t="shared" si="1"/>
        <v>46430.414682000002</v>
      </c>
      <c r="M10" s="151">
        <f t="shared" si="1"/>
        <v>24257.001612</v>
      </c>
      <c r="N10" s="151">
        <f t="shared" si="1"/>
        <v>28010.744663000001</v>
      </c>
      <c r="O10" s="151">
        <f t="shared" si="1"/>
        <v>16190.702329000002</v>
      </c>
      <c r="P10" s="151">
        <f t="shared" si="1"/>
        <v>33288.392439999996</v>
      </c>
      <c r="Q10" s="151">
        <f t="shared" si="1"/>
        <v>30289.605648000001</v>
      </c>
      <c r="R10" s="151">
        <f t="shared" si="1"/>
        <v>18963.998456000001</v>
      </c>
      <c r="S10" s="152"/>
      <c r="T10" s="28"/>
    </row>
    <row r="11" spans="2:33" s="11" customFormat="1" ht="24.95" customHeight="1" x14ac:dyDescent="0.2">
      <c r="B11" s="155"/>
      <c r="C11" s="10"/>
      <c r="D11" s="10"/>
      <c r="E11" s="10" t="s">
        <v>40</v>
      </c>
      <c r="F11" s="128">
        <v>64621.315860000002</v>
      </c>
      <c r="G11" s="128">
        <v>4238.0553680000012</v>
      </c>
      <c r="H11" s="128">
        <v>4578.5</v>
      </c>
      <c r="I11" s="128">
        <v>8225.2672420000017</v>
      </c>
      <c r="J11" s="128">
        <v>6326.368698000002</v>
      </c>
      <c r="K11" s="128">
        <v>5398.2647220000017</v>
      </c>
      <c r="L11" s="128">
        <v>2884.4146819999987</v>
      </c>
      <c r="M11" s="128">
        <v>2883.0016119999996</v>
      </c>
      <c r="N11" s="128">
        <v>5895.7446630000013</v>
      </c>
      <c r="O11" s="128">
        <v>4254.7023290000016</v>
      </c>
      <c r="P11" s="128">
        <v>7285.3924400000005</v>
      </c>
      <c r="Q11" s="128">
        <v>8045.6056479999997</v>
      </c>
      <c r="R11" s="128">
        <v>4605.9984560000021</v>
      </c>
      <c r="S11" s="156"/>
      <c r="T11" s="29"/>
    </row>
    <row r="12" spans="2:33" s="11" customFormat="1" ht="24.95" customHeight="1" x14ac:dyDescent="0.2">
      <c r="B12" s="155"/>
      <c r="C12" s="10"/>
      <c r="D12" s="10"/>
      <c r="E12" s="10" t="s">
        <v>41</v>
      </c>
      <c r="F12" s="128">
        <v>322822.40000000002</v>
      </c>
      <c r="G12" s="128">
        <v>17195.5</v>
      </c>
      <c r="H12" s="128">
        <v>32749.9</v>
      </c>
      <c r="I12" s="128">
        <v>47783</v>
      </c>
      <c r="J12" s="128">
        <v>41363</v>
      </c>
      <c r="K12" s="128">
        <v>38952</v>
      </c>
      <c r="L12" s="128">
        <v>41701</v>
      </c>
      <c r="M12" s="128">
        <v>18855</v>
      </c>
      <c r="N12" s="128">
        <v>19103</v>
      </c>
      <c r="O12" s="128">
        <v>9168</v>
      </c>
      <c r="P12" s="128">
        <v>23682</v>
      </c>
      <c r="Q12" s="128">
        <v>20094</v>
      </c>
      <c r="R12" s="128">
        <v>12176</v>
      </c>
      <c r="S12" s="156"/>
      <c r="T12" s="2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2:33" s="11" customFormat="1" ht="24.95" customHeight="1" x14ac:dyDescent="0.2">
      <c r="B13" s="155"/>
      <c r="C13" s="10"/>
      <c r="D13" s="10"/>
      <c r="E13" s="10" t="s">
        <v>120</v>
      </c>
      <c r="F13" s="128">
        <v>29906.400000000001</v>
      </c>
      <c r="G13" s="128">
        <v>1960</v>
      </c>
      <c r="H13" s="128">
        <v>1706.4</v>
      </c>
      <c r="I13" s="128">
        <v>3317</v>
      </c>
      <c r="J13" s="128">
        <v>3514</v>
      </c>
      <c r="K13" s="128">
        <v>2612</v>
      </c>
      <c r="L13" s="128">
        <v>1845</v>
      </c>
      <c r="M13" s="128">
        <v>2519</v>
      </c>
      <c r="N13" s="128">
        <v>3012</v>
      </c>
      <c r="O13" s="128">
        <v>2768</v>
      </c>
      <c r="P13" s="128">
        <v>2321</v>
      </c>
      <c r="Q13" s="128">
        <v>2150</v>
      </c>
      <c r="R13" s="128">
        <v>2182</v>
      </c>
      <c r="S13" s="156"/>
      <c r="T13" s="29"/>
    </row>
    <row r="14" spans="2:33" s="11" customFormat="1" ht="12" customHeight="1" x14ac:dyDescent="0.2">
      <c r="B14" s="155"/>
      <c r="C14" s="10"/>
      <c r="D14" s="10"/>
      <c r="E14" s="10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56"/>
      <c r="T14" s="29"/>
    </row>
    <row r="15" spans="2:33" s="7" customFormat="1" ht="21" customHeight="1" x14ac:dyDescent="0.2">
      <c r="B15" s="153"/>
      <c r="C15" s="154" t="s">
        <v>5</v>
      </c>
      <c r="D15" s="154" t="s">
        <v>64</v>
      </c>
      <c r="E15" s="154"/>
      <c r="F15" s="151">
        <f>SUM(F16:F17)</f>
        <v>1699950.923</v>
      </c>
      <c r="G15" s="151">
        <f>SUM(G16:G17)</f>
        <v>182874</v>
      </c>
      <c r="H15" s="151">
        <f t="shared" ref="H15:R15" si="2">SUM(H16:H17)</f>
        <v>17649.5</v>
      </c>
      <c r="I15" s="151">
        <f t="shared" si="2"/>
        <v>5754.3140000000003</v>
      </c>
      <c r="J15" s="151">
        <f t="shared" si="2"/>
        <v>297349.55800000002</v>
      </c>
      <c r="K15" s="151">
        <f t="shared" si="2"/>
        <v>466509.95499999996</v>
      </c>
      <c r="L15" s="151">
        <f t="shared" si="2"/>
        <v>171198.44899999999</v>
      </c>
      <c r="M15" s="151">
        <f t="shared" si="2"/>
        <v>15477.044</v>
      </c>
      <c r="N15" s="151">
        <f t="shared" si="2"/>
        <v>355.09300000000002</v>
      </c>
      <c r="O15" s="151">
        <f t="shared" si="2"/>
        <v>138.1</v>
      </c>
      <c r="P15" s="151">
        <f t="shared" si="2"/>
        <v>1356.8600000000001</v>
      </c>
      <c r="Q15" s="151">
        <f t="shared" si="2"/>
        <v>260097.15</v>
      </c>
      <c r="R15" s="151">
        <f t="shared" si="2"/>
        <v>281190.90000000002</v>
      </c>
      <c r="S15" s="152"/>
      <c r="T15" s="28"/>
      <c r="V15" s="80"/>
    </row>
    <row r="16" spans="2:33" s="11" customFormat="1" ht="24.95" customHeight="1" x14ac:dyDescent="0.2">
      <c r="B16" s="155"/>
      <c r="C16" s="10"/>
      <c r="D16" s="10"/>
      <c r="E16" s="10" t="s">
        <v>121</v>
      </c>
      <c r="F16" s="128">
        <v>1431933.07</v>
      </c>
      <c r="G16" s="128">
        <v>160874</v>
      </c>
      <c r="H16" s="128">
        <v>16584.5</v>
      </c>
      <c r="I16" s="128">
        <v>5063.5600000000004</v>
      </c>
      <c r="J16" s="128">
        <v>253189</v>
      </c>
      <c r="K16" s="128">
        <v>388949</v>
      </c>
      <c r="L16" s="128">
        <v>136581</v>
      </c>
      <c r="M16" s="128">
        <v>14264</v>
      </c>
      <c r="N16" s="128">
        <v>255</v>
      </c>
      <c r="O16" s="128">
        <v>90.5</v>
      </c>
      <c r="P16" s="128">
        <v>1209.3600000000001</v>
      </c>
      <c r="Q16" s="128">
        <v>204054.65</v>
      </c>
      <c r="R16" s="128">
        <v>250818.5</v>
      </c>
      <c r="S16" s="156"/>
      <c r="T16" s="29"/>
      <c r="W16" s="79"/>
      <c r="X16" s="79"/>
      <c r="Y16" s="79"/>
      <c r="Z16" s="79"/>
      <c r="AA16" s="79"/>
      <c r="AB16" s="79"/>
      <c r="AC16" s="79"/>
      <c r="AD16" s="79"/>
      <c r="AE16" s="79"/>
    </row>
    <row r="17" spans="2:22" s="11" customFormat="1" ht="24.95" customHeight="1" x14ac:dyDescent="0.2">
      <c r="B17" s="155"/>
      <c r="C17" s="10"/>
      <c r="D17" s="10"/>
      <c r="E17" s="10" t="s">
        <v>122</v>
      </c>
      <c r="F17" s="128">
        <v>268017.853</v>
      </c>
      <c r="G17" s="128">
        <v>22000</v>
      </c>
      <c r="H17" s="128">
        <v>1065</v>
      </c>
      <c r="I17" s="128">
        <v>690.75400000000002</v>
      </c>
      <c r="J17" s="128">
        <v>44160.557999999997</v>
      </c>
      <c r="K17" s="128">
        <v>77560.954999999987</v>
      </c>
      <c r="L17" s="128">
        <v>34617.448999999993</v>
      </c>
      <c r="M17" s="128">
        <v>1213.0440000000001</v>
      </c>
      <c r="N17" s="128">
        <v>100.093</v>
      </c>
      <c r="O17" s="128">
        <v>47.6</v>
      </c>
      <c r="P17" s="128">
        <v>147.5</v>
      </c>
      <c r="Q17" s="128">
        <v>56042.5</v>
      </c>
      <c r="R17" s="128">
        <v>30372.400000000001</v>
      </c>
      <c r="S17" s="156"/>
      <c r="T17" s="29"/>
      <c r="V17" s="120"/>
    </row>
    <row r="18" spans="2:22" s="11" customFormat="1" ht="12" customHeight="1" x14ac:dyDescent="0.2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8"/>
      <c r="S18" s="49"/>
      <c r="T18" s="10"/>
    </row>
    <row r="19" spans="2:22" ht="0.75" customHeight="1" x14ac:dyDescent="0.2">
      <c r="F19" s="2" t="s">
        <v>7</v>
      </c>
    </row>
    <row r="20" spans="2:22" s="30" customFormat="1" ht="12" x14ac:dyDescent="0.2">
      <c r="B20" s="30" t="s">
        <v>37</v>
      </c>
      <c r="R20" s="31"/>
    </row>
    <row r="21" spans="2:22" s="30" customFormat="1" ht="12" x14ac:dyDescent="0.2">
      <c r="B21" s="30" t="s">
        <v>74</v>
      </c>
      <c r="R21" s="31"/>
    </row>
    <row r="22" spans="2:22" s="30" customFormat="1" ht="12" x14ac:dyDescent="0.2">
      <c r="B22" s="30" t="s">
        <v>75</v>
      </c>
      <c r="R22" s="31"/>
    </row>
    <row r="23" spans="2:22" s="30" customFormat="1" ht="12" x14ac:dyDescent="0.2">
      <c r="B23" s="30" t="s">
        <v>65</v>
      </c>
      <c r="R23" s="31"/>
    </row>
    <row r="26" spans="2:22" ht="13.5" x14ac:dyDescent="0.25"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</row>
    <row r="27" spans="2:22" x14ac:dyDescent="0.2"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31" spans="2:22" s="15" customFormat="1" x14ac:dyDescent="0.2">
      <c r="R31" s="18"/>
    </row>
    <row r="32" spans="2:22" s="65" customFormat="1" x14ac:dyDescent="0.2">
      <c r="R32" s="121"/>
    </row>
    <row r="33" spans="4:18" s="65" customFormat="1" x14ac:dyDescent="0.2">
      <c r="R33" s="121"/>
    </row>
    <row r="34" spans="4:18" s="122" customFormat="1" x14ac:dyDescent="0.2">
      <c r="E34" s="123" t="s">
        <v>11</v>
      </c>
      <c r="F34" s="122">
        <f>+F10</f>
        <v>417350.11586000002</v>
      </c>
      <c r="R34" s="124"/>
    </row>
    <row r="35" spans="4:18" s="122" customFormat="1" x14ac:dyDescent="0.2">
      <c r="E35" s="123" t="s">
        <v>12</v>
      </c>
      <c r="F35" s="122">
        <f>+F15</f>
        <v>1699950.923</v>
      </c>
      <c r="R35" s="124"/>
    </row>
    <row r="36" spans="4:18" s="65" customFormat="1" x14ac:dyDescent="0.2">
      <c r="E36" s="125" t="s">
        <v>3</v>
      </c>
      <c r="F36" s="65">
        <f>+F11</f>
        <v>64621.315860000002</v>
      </c>
      <c r="R36" s="121"/>
    </row>
    <row r="37" spans="4:18" s="65" customFormat="1" x14ac:dyDescent="0.2">
      <c r="E37" s="125" t="s">
        <v>4</v>
      </c>
      <c r="F37" s="65">
        <f>+F12</f>
        <v>322822.40000000002</v>
      </c>
      <c r="R37" s="121"/>
    </row>
    <row r="38" spans="4:18" s="65" customFormat="1" x14ac:dyDescent="0.2">
      <c r="E38" s="125" t="s">
        <v>13</v>
      </c>
      <c r="F38" s="65">
        <f>+F13</f>
        <v>29906.400000000001</v>
      </c>
      <c r="R38" s="121"/>
    </row>
    <row r="39" spans="4:18" s="65" customFormat="1" x14ac:dyDescent="0.2">
      <c r="E39" s="65" t="s">
        <v>14</v>
      </c>
      <c r="F39" s="65">
        <f>+F16</f>
        <v>1431933.07</v>
      </c>
      <c r="R39" s="121"/>
    </row>
    <row r="40" spans="4:18" s="65" customFormat="1" x14ac:dyDescent="0.2">
      <c r="E40" s="65" t="s">
        <v>15</v>
      </c>
      <c r="F40" s="65">
        <f>+F17</f>
        <v>268017.853</v>
      </c>
      <c r="R40" s="121"/>
    </row>
    <row r="41" spans="4:18" s="65" customFormat="1" x14ac:dyDescent="0.2">
      <c r="R41" s="121"/>
    </row>
    <row r="42" spans="4:18" s="65" customFormat="1" x14ac:dyDescent="0.2">
      <c r="R42" s="121"/>
    </row>
    <row r="43" spans="4:18" s="65" customFormat="1" x14ac:dyDescent="0.2">
      <c r="E43" s="65" t="s">
        <v>6</v>
      </c>
      <c r="F43" s="65">
        <f>+F17</f>
        <v>268017.853</v>
      </c>
      <c r="R43" s="121"/>
    </row>
    <row r="44" spans="4:18" s="65" customFormat="1" x14ac:dyDescent="0.2">
      <c r="R44" s="121"/>
    </row>
    <row r="45" spans="4:18" x14ac:dyDescent="0.2">
      <c r="D45" s="23"/>
      <c r="E45" s="23"/>
      <c r="F45" s="23"/>
      <c r="G45" s="23"/>
      <c r="H45" s="23"/>
    </row>
    <row r="46" spans="4:18" x14ac:dyDescent="0.2">
      <c r="D46" s="23"/>
      <c r="E46" s="23"/>
      <c r="F46" s="23"/>
      <c r="G46" s="23"/>
      <c r="H46" s="23"/>
    </row>
    <row r="47" spans="4:18" x14ac:dyDescent="0.2">
      <c r="D47" s="23"/>
      <c r="E47" s="23"/>
      <c r="F47" s="23"/>
      <c r="G47" s="23"/>
      <c r="H47" s="23"/>
    </row>
    <row r="48" spans="4:18" x14ac:dyDescent="0.2">
      <c r="D48" s="23"/>
      <c r="E48" s="23"/>
      <c r="F48" s="23"/>
      <c r="G48" s="23"/>
      <c r="H48" s="23"/>
    </row>
    <row r="49" spans="4:68" x14ac:dyDescent="0.2">
      <c r="D49" s="23"/>
      <c r="E49" s="23"/>
      <c r="F49" s="23"/>
      <c r="G49" s="23"/>
      <c r="H49" s="23"/>
    </row>
    <row r="50" spans="4:68" x14ac:dyDescent="0.2">
      <c r="D50" s="23"/>
      <c r="E50" s="23"/>
      <c r="F50" s="23"/>
      <c r="G50" s="23"/>
      <c r="H50" s="23"/>
    </row>
    <row r="51" spans="4:68" x14ac:dyDescent="0.2">
      <c r="D51" s="23"/>
      <c r="E51" s="23"/>
      <c r="F51" s="23"/>
      <c r="G51" s="23"/>
      <c r="H51" s="23"/>
    </row>
    <row r="52" spans="4:68" x14ac:dyDescent="0.2">
      <c r="D52" s="23"/>
      <c r="E52" s="23"/>
      <c r="F52" s="23"/>
      <c r="G52" s="23"/>
      <c r="H52" s="23"/>
    </row>
    <row r="55" spans="4:68" x14ac:dyDescent="0.2"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</row>
    <row r="56" spans="4:68" x14ac:dyDescent="0.2"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</row>
    <row r="57" spans="4:68" x14ac:dyDescent="0.2"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7"/>
      <c r="BM57" s="157"/>
      <c r="BN57" s="157"/>
      <c r="BO57" s="157"/>
      <c r="BP57" s="157"/>
    </row>
    <row r="58" spans="4:68" x14ac:dyDescent="0.2"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</row>
    <row r="59" spans="4:68" x14ac:dyDescent="0.2"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</row>
    <row r="60" spans="4:68" x14ac:dyDescent="0.2"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</row>
    <row r="61" spans="4:68" x14ac:dyDescent="0.2">
      <c r="AU61" s="157"/>
      <c r="AV61" s="157"/>
      <c r="AW61" s="157" t="s">
        <v>36</v>
      </c>
      <c r="AX61" s="158" t="s">
        <v>34</v>
      </c>
      <c r="AY61" s="158" t="s">
        <v>27</v>
      </c>
      <c r="AZ61" s="158" t="s">
        <v>26</v>
      </c>
      <c r="BA61" s="158" t="s">
        <v>18</v>
      </c>
      <c r="BB61" s="158" t="s">
        <v>25</v>
      </c>
      <c r="BC61" s="158" t="s">
        <v>19</v>
      </c>
      <c r="BD61" s="158" t="s">
        <v>20</v>
      </c>
      <c r="BE61" s="158" t="s">
        <v>21</v>
      </c>
      <c r="BF61" s="158" t="s">
        <v>35</v>
      </c>
      <c r="BG61" s="158" t="s">
        <v>17</v>
      </c>
      <c r="BH61" s="158" t="s">
        <v>23</v>
      </c>
      <c r="BI61" s="158" t="s">
        <v>24</v>
      </c>
      <c r="BJ61" s="157"/>
      <c r="BK61" s="157"/>
      <c r="BL61" s="157"/>
      <c r="BM61" s="157"/>
      <c r="BN61" s="157"/>
      <c r="BO61" s="157"/>
      <c r="BP61" s="157"/>
    </row>
    <row r="62" spans="4:68" x14ac:dyDescent="0.2">
      <c r="AU62" s="157"/>
      <c r="AV62" s="157"/>
      <c r="AW62" s="157" t="s">
        <v>32</v>
      </c>
      <c r="AX62" s="157">
        <f t="shared" ref="AX62:BI62" si="3">G15</f>
        <v>182874</v>
      </c>
      <c r="AY62" s="157">
        <f t="shared" si="3"/>
        <v>17649.5</v>
      </c>
      <c r="AZ62" s="157">
        <f t="shared" si="3"/>
        <v>5754.3140000000003</v>
      </c>
      <c r="BA62" s="157">
        <f t="shared" si="3"/>
        <v>297349.55800000002</v>
      </c>
      <c r="BB62" s="157">
        <f t="shared" si="3"/>
        <v>466509.95499999996</v>
      </c>
      <c r="BC62" s="157">
        <f t="shared" si="3"/>
        <v>171198.44899999999</v>
      </c>
      <c r="BD62" s="157">
        <f t="shared" si="3"/>
        <v>15477.044</v>
      </c>
      <c r="BE62" s="157">
        <f t="shared" si="3"/>
        <v>355.09300000000002</v>
      </c>
      <c r="BF62" s="157">
        <f t="shared" si="3"/>
        <v>138.1</v>
      </c>
      <c r="BG62" s="157">
        <f t="shared" si="3"/>
        <v>1356.8600000000001</v>
      </c>
      <c r="BH62" s="157">
        <f t="shared" si="3"/>
        <v>260097.15</v>
      </c>
      <c r="BI62" s="157">
        <f t="shared" si="3"/>
        <v>281190.90000000002</v>
      </c>
      <c r="BJ62" s="157"/>
      <c r="BK62" s="157"/>
      <c r="BL62" s="157"/>
      <c r="BM62" s="157"/>
      <c r="BN62" s="157"/>
      <c r="BO62" s="157"/>
      <c r="BP62" s="157"/>
    </row>
    <row r="63" spans="4:68" x14ac:dyDescent="0.2">
      <c r="AU63" s="157"/>
      <c r="AV63" s="157"/>
      <c r="AW63" s="157" t="s">
        <v>33</v>
      </c>
      <c r="AX63" s="157">
        <f t="shared" ref="AX63:BI63" si="4">G10</f>
        <v>23393.555368000001</v>
      </c>
      <c r="AY63" s="157">
        <f t="shared" si="4"/>
        <v>39034.800000000003</v>
      </c>
      <c r="AZ63" s="157">
        <f t="shared" si="4"/>
        <v>59325.267242000002</v>
      </c>
      <c r="BA63" s="157">
        <f t="shared" si="4"/>
        <v>51203.368698000006</v>
      </c>
      <c r="BB63" s="157">
        <f t="shared" si="4"/>
        <v>46962.264722</v>
      </c>
      <c r="BC63" s="157">
        <f t="shared" si="4"/>
        <v>46430.414682000002</v>
      </c>
      <c r="BD63" s="157">
        <f t="shared" si="4"/>
        <v>24257.001612</v>
      </c>
      <c r="BE63" s="157">
        <f t="shared" si="4"/>
        <v>28010.744663000001</v>
      </c>
      <c r="BF63" s="157">
        <f t="shared" si="4"/>
        <v>16190.702329000002</v>
      </c>
      <c r="BG63" s="157">
        <f t="shared" si="4"/>
        <v>33288.392439999996</v>
      </c>
      <c r="BH63" s="157">
        <f t="shared" si="4"/>
        <v>30289.605648000001</v>
      </c>
      <c r="BI63" s="157">
        <f t="shared" si="4"/>
        <v>18963.998456000001</v>
      </c>
      <c r="BJ63" s="157"/>
      <c r="BK63" s="157"/>
      <c r="BL63" s="157"/>
      <c r="BM63" s="157"/>
      <c r="BN63" s="157"/>
      <c r="BO63" s="157"/>
      <c r="BP63" s="157"/>
    </row>
    <row r="64" spans="4:68" x14ac:dyDescent="0.2">
      <c r="AU64" s="157"/>
      <c r="AV64" s="157"/>
      <c r="AW64" s="157" t="s">
        <v>10</v>
      </c>
      <c r="AX64" s="157">
        <f t="shared" ref="AX64:BI64" si="5">G8</f>
        <v>206267.555368</v>
      </c>
      <c r="AY64" s="157">
        <f t="shared" si="5"/>
        <v>56684.3</v>
      </c>
      <c r="AZ64" s="157">
        <f t="shared" si="5"/>
        <v>65079.581242</v>
      </c>
      <c r="BA64" s="157">
        <f t="shared" si="5"/>
        <v>348552.92669800005</v>
      </c>
      <c r="BB64" s="157">
        <f t="shared" si="5"/>
        <v>513472.21972199995</v>
      </c>
      <c r="BC64" s="157">
        <f t="shared" si="5"/>
        <v>217628.863682</v>
      </c>
      <c r="BD64" s="157">
        <f t="shared" si="5"/>
        <v>39734.045612000002</v>
      </c>
      <c r="BE64" s="157">
        <f t="shared" si="5"/>
        <v>28365.837663000002</v>
      </c>
      <c r="BF64" s="157">
        <f t="shared" si="5"/>
        <v>16328.802329000002</v>
      </c>
      <c r="BG64" s="157">
        <f t="shared" si="5"/>
        <v>34645.252439999997</v>
      </c>
      <c r="BH64" s="157">
        <f t="shared" si="5"/>
        <v>290386.75564799999</v>
      </c>
      <c r="BI64" s="157">
        <f t="shared" si="5"/>
        <v>300154.89845600002</v>
      </c>
      <c r="BJ64" s="157"/>
      <c r="BK64" s="157"/>
      <c r="BL64" s="157"/>
      <c r="BM64" s="157"/>
      <c r="BN64" s="157"/>
      <c r="BO64" s="157"/>
      <c r="BP64" s="157"/>
    </row>
    <row r="65" spans="21:68" x14ac:dyDescent="0.2"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</row>
    <row r="66" spans="21:68" x14ac:dyDescent="0.2"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</row>
    <row r="67" spans="21:68" x14ac:dyDescent="0.2"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</row>
    <row r="68" spans="21:68" x14ac:dyDescent="0.2"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157"/>
      <c r="BI68" s="157"/>
      <c r="BJ68" s="157"/>
      <c r="BK68" s="157"/>
      <c r="BL68" s="157"/>
      <c r="BM68" s="157"/>
      <c r="BN68" s="157"/>
      <c r="BO68" s="157"/>
      <c r="BP68" s="157"/>
    </row>
    <row r="69" spans="21:68" x14ac:dyDescent="0.2"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</row>
    <row r="70" spans="21:68" x14ac:dyDescent="0.2"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</row>
    <row r="71" spans="21:68" x14ac:dyDescent="0.2"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</row>
    <row r="88" spans="21:25" x14ac:dyDescent="0.2">
      <c r="U88" s="68"/>
      <c r="V88" s="68"/>
      <c r="W88" s="68"/>
      <c r="X88" s="68"/>
      <c r="Y88" s="68"/>
    </row>
    <row r="89" spans="21:25" x14ac:dyDescent="0.2">
      <c r="U89" s="68"/>
      <c r="V89" s="68"/>
      <c r="W89" s="68"/>
      <c r="X89" s="68"/>
      <c r="Y89" s="68"/>
    </row>
    <row r="90" spans="21:25" x14ac:dyDescent="0.2">
      <c r="U90" s="68"/>
      <c r="V90" s="68"/>
      <c r="W90" s="68"/>
      <c r="X90" s="68"/>
      <c r="Y90" s="68"/>
    </row>
    <row r="91" spans="21:25" x14ac:dyDescent="0.2">
      <c r="U91" s="68"/>
      <c r="V91" s="68"/>
      <c r="W91" s="68">
        <f>SUM(W92:W93)</f>
        <v>2117301.0388599997</v>
      </c>
      <c r="X91" s="68"/>
      <c r="Y91" s="68"/>
    </row>
    <row r="92" spans="21:25" x14ac:dyDescent="0.2">
      <c r="U92" s="68"/>
      <c r="V92" s="68" t="s">
        <v>32</v>
      </c>
      <c r="W92" s="68">
        <f>F15</f>
        <v>1699950.923</v>
      </c>
      <c r="X92" s="69">
        <f>W92/$W$91*100</f>
        <v>80.28857927143369</v>
      </c>
      <c r="Y92" s="68"/>
    </row>
    <row r="93" spans="21:25" x14ac:dyDescent="0.2">
      <c r="U93" s="68"/>
      <c r="V93" s="68" t="s">
        <v>33</v>
      </c>
      <c r="W93" s="68">
        <f>F10</f>
        <v>417350.11586000002</v>
      </c>
      <c r="X93" s="69">
        <f>W93/$W$91*100</f>
        <v>19.711420728566321</v>
      </c>
      <c r="Y93" s="68"/>
    </row>
    <row r="94" spans="21:25" x14ac:dyDescent="0.2">
      <c r="U94" s="68"/>
      <c r="V94" s="68"/>
      <c r="W94" s="68"/>
      <c r="X94" s="68"/>
      <c r="Y94" s="68"/>
    </row>
    <row r="95" spans="21:25" x14ac:dyDescent="0.2">
      <c r="U95" s="68"/>
      <c r="V95" s="68"/>
      <c r="W95" s="68"/>
      <c r="X95" s="68"/>
      <c r="Y95" s="68"/>
    </row>
    <row r="96" spans="21:25" x14ac:dyDescent="0.2">
      <c r="U96" s="68"/>
      <c r="V96" s="68"/>
      <c r="W96" s="68"/>
      <c r="X96" s="68"/>
      <c r="Y96" s="68"/>
    </row>
    <row r="97" spans="21:26" x14ac:dyDescent="0.2">
      <c r="U97" s="68"/>
      <c r="V97" s="68"/>
      <c r="W97" s="68"/>
      <c r="X97" s="68"/>
      <c r="Y97" s="68"/>
    </row>
    <row r="98" spans="21:26" x14ac:dyDescent="0.2">
      <c r="U98" s="68"/>
      <c r="V98" s="68"/>
      <c r="W98" s="68"/>
      <c r="X98" s="68"/>
      <c r="Y98" s="68"/>
    </row>
    <row r="99" spans="21:26" x14ac:dyDescent="0.2">
      <c r="U99" s="68"/>
      <c r="V99" s="68"/>
      <c r="W99" s="68"/>
      <c r="X99" s="68"/>
      <c r="Y99" s="68"/>
    </row>
    <row r="100" spans="21:26" x14ac:dyDescent="0.2">
      <c r="U100" s="68"/>
      <c r="V100" s="68"/>
      <c r="W100" s="68"/>
      <c r="X100" s="68"/>
      <c r="Y100" s="68"/>
    </row>
    <row r="101" spans="21:26" x14ac:dyDescent="0.2">
      <c r="U101" s="68"/>
      <c r="V101" s="68"/>
      <c r="W101" s="68"/>
      <c r="X101" s="68"/>
      <c r="Y101" s="68"/>
    </row>
    <row r="102" spans="21:26" x14ac:dyDescent="0.2">
      <c r="U102" s="68"/>
      <c r="V102" s="68"/>
      <c r="W102" s="68"/>
      <c r="X102" s="68"/>
      <c r="Y102" s="68"/>
    </row>
    <row r="103" spans="21:26" x14ac:dyDescent="0.2">
      <c r="U103" s="68"/>
      <c r="V103" s="68"/>
      <c r="W103" s="68"/>
      <c r="X103" s="68"/>
      <c r="Y103" s="68"/>
    </row>
    <row r="104" spans="21:26" x14ac:dyDescent="0.2">
      <c r="U104" s="68"/>
      <c r="V104" s="68"/>
      <c r="W104" s="68"/>
      <c r="X104" s="68"/>
      <c r="Y104" s="68"/>
    </row>
    <row r="105" spans="21:26" x14ac:dyDescent="0.2">
      <c r="U105" s="68"/>
      <c r="V105" s="68"/>
      <c r="W105" s="68"/>
      <c r="X105" s="68"/>
      <c r="Y105" s="68"/>
    </row>
    <row r="106" spans="21:26" x14ac:dyDescent="0.2">
      <c r="U106" s="68"/>
      <c r="V106" s="68"/>
      <c r="W106" s="68"/>
      <c r="X106" s="68"/>
      <c r="Y106" s="68"/>
    </row>
    <row r="107" spans="21:26" x14ac:dyDescent="0.2">
      <c r="U107" s="68"/>
      <c r="V107" s="68"/>
      <c r="W107" s="68"/>
      <c r="X107" s="68"/>
      <c r="Y107" s="68"/>
    </row>
    <row r="108" spans="21:26" x14ac:dyDescent="0.2">
      <c r="U108" s="68"/>
      <c r="V108" s="68"/>
      <c r="W108" s="68"/>
      <c r="X108" s="68"/>
      <c r="Y108" s="68"/>
    </row>
    <row r="109" spans="21:26" x14ac:dyDescent="0.2">
      <c r="U109" s="68"/>
      <c r="V109" s="68"/>
      <c r="W109" s="68"/>
      <c r="X109" s="68"/>
      <c r="Y109" s="68"/>
      <c r="Z109" s="68"/>
    </row>
    <row r="110" spans="21:26" x14ac:dyDescent="0.2">
      <c r="U110" s="68"/>
      <c r="V110" s="68"/>
      <c r="W110" s="68"/>
      <c r="X110" s="68"/>
      <c r="Y110" s="68"/>
      <c r="Z110" s="68"/>
    </row>
    <row r="111" spans="21:26" x14ac:dyDescent="0.2">
      <c r="U111" s="68"/>
      <c r="V111" s="68"/>
      <c r="W111" s="68">
        <f>SUM(W113:W115)</f>
        <v>417350.11586000002</v>
      </c>
      <c r="X111" s="68"/>
      <c r="Y111" s="68"/>
      <c r="Z111" s="68"/>
    </row>
    <row r="112" spans="21:26" x14ac:dyDescent="0.2">
      <c r="U112" s="68"/>
      <c r="V112" s="68"/>
      <c r="W112" s="68"/>
      <c r="X112" s="68"/>
      <c r="Y112" s="68"/>
      <c r="Z112" s="68"/>
    </row>
    <row r="113" spans="21:26" x14ac:dyDescent="0.2">
      <c r="U113" s="68"/>
      <c r="V113" s="68" t="s">
        <v>3</v>
      </c>
      <c r="W113" s="68">
        <f>F11</f>
        <v>64621.315860000002</v>
      </c>
      <c r="X113" s="70">
        <f>+W113/$W$111*100</f>
        <v>15.483718203082326</v>
      </c>
      <c r="Y113" s="68"/>
      <c r="Z113" s="68"/>
    </row>
    <row r="114" spans="21:26" x14ac:dyDescent="0.2">
      <c r="U114" s="68"/>
      <c r="V114" s="68" t="s">
        <v>4</v>
      </c>
      <c r="W114" s="68">
        <f>F12</f>
        <v>322822.40000000002</v>
      </c>
      <c r="X114" s="70">
        <f>+W114/$W$111*100</f>
        <v>77.350499672148345</v>
      </c>
      <c r="Y114" s="68"/>
      <c r="Z114" s="68"/>
    </row>
    <row r="115" spans="21:26" x14ac:dyDescent="0.2">
      <c r="U115" s="68"/>
      <c r="V115" s="68" t="s">
        <v>31</v>
      </c>
      <c r="W115" s="68">
        <f>F13</f>
        <v>29906.400000000001</v>
      </c>
      <c r="X115" s="70">
        <f>+W115/$W$111*100</f>
        <v>7.1657821247693381</v>
      </c>
      <c r="Y115" s="68"/>
      <c r="Z115" s="68"/>
    </row>
    <row r="116" spans="21:26" x14ac:dyDescent="0.2">
      <c r="U116" s="68"/>
      <c r="V116" s="68"/>
      <c r="W116" s="68"/>
      <c r="X116" s="68"/>
      <c r="Y116" s="68"/>
      <c r="Z116" s="68"/>
    </row>
    <row r="117" spans="21:26" x14ac:dyDescent="0.2">
      <c r="U117" s="68"/>
      <c r="V117" s="68"/>
      <c r="W117" s="68"/>
      <c r="X117" s="68"/>
      <c r="Y117" s="68"/>
      <c r="Z117" s="68"/>
    </row>
    <row r="118" spans="21:26" x14ac:dyDescent="0.2">
      <c r="U118" s="68"/>
      <c r="V118" s="68"/>
      <c r="W118" s="68"/>
      <c r="X118" s="68"/>
      <c r="Y118" s="68"/>
      <c r="Z118" s="68"/>
    </row>
    <row r="119" spans="21:26" x14ac:dyDescent="0.2">
      <c r="U119" s="68"/>
      <c r="V119" s="68"/>
      <c r="W119" s="68"/>
      <c r="X119" s="68"/>
      <c r="Y119" s="68"/>
      <c r="Z119" s="68"/>
    </row>
    <row r="120" spans="21:26" x14ac:dyDescent="0.2">
      <c r="U120" s="68"/>
      <c r="V120" s="68"/>
      <c r="W120" s="68"/>
      <c r="X120" s="68"/>
      <c r="Y120" s="68"/>
      <c r="Z120" s="68"/>
    </row>
    <row r="121" spans="21:26" x14ac:dyDescent="0.2">
      <c r="U121" s="68"/>
      <c r="V121" s="68"/>
      <c r="W121" s="68"/>
      <c r="X121" s="68"/>
      <c r="Y121" s="68"/>
      <c r="Z121" s="68"/>
    </row>
    <row r="122" spans="21:26" x14ac:dyDescent="0.2">
      <c r="U122" s="21"/>
      <c r="V122" s="21"/>
      <c r="W122" s="21"/>
      <c r="X122" s="21"/>
      <c r="Y122" s="21"/>
      <c r="Z122" s="21"/>
    </row>
    <row r="123" spans="21:26" x14ac:dyDescent="0.2">
      <c r="U123" s="21"/>
      <c r="V123" s="21"/>
      <c r="W123" s="21"/>
      <c r="X123" s="21"/>
      <c r="Y123" s="21"/>
      <c r="Z123" s="21"/>
    </row>
    <row r="124" spans="21:26" x14ac:dyDescent="0.2">
      <c r="U124" s="68"/>
      <c r="V124" s="68"/>
      <c r="W124" s="68"/>
      <c r="X124" s="68"/>
      <c r="Y124" s="68"/>
    </row>
    <row r="125" spans="21:26" x14ac:dyDescent="0.2">
      <c r="U125" s="68"/>
      <c r="V125" s="68"/>
      <c r="W125" s="68"/>
      <c r="X125" s="68"/>
      <c r="Y125" s="68"/>
    </row>
    <row r="126" spans="21:26" x14ac:dyDescent="0.2">
      <c r="U126" s="68"/>
      <c r="V126" s="68"/>
      <c r="W126" s="68"/>
      <c r="X126" s="68"/>
      <c r="Y126" s="68"/>
    </row>
    <row r="127" spans="21:26" x14ac:dyDescent="0.2">
      <c r="U127" s="68"/>
      <c r="V127" s="68"/>
      <c r="W127" s="68"/>
      <c r="X127" s="68"/>
      <c r="Y127" s="68"/>
    </row>
    <row r="128" spans="21:26" ht="10.5" customHeight="1" x14ac:dyDescent="0.2">
      <c r="U128" s="68"/>
      <c r="V128" s="68"/>
      <c r="W128" s="68"/>
      <c r="X128" s="68"/>
      <c r="Y128" s="68"/>
    </row>
    <row r="129" spans="21:25" x14ac:dyDescent="0.2">
      <c r="U129" s="68"/>
      <c r="V129" s="68"/>
      <c r="W129" s="68"/>
      <c r="X129" s="68"/>
      <c r="Y129" s="68"/>
    </row>
    <row r="130" spans="21:25" x14ac:dyDescent="0.2">
      <c r="U130" s="68"/>
      <c r="V130" s="68"/>
      <c r="W130" s="68"/>
      <c r="X130" s="68"/>
      <c r="Y130" s="68"/>
    </row>
    <row r="131" spans="21:25" x14ac:dyDescent="0.2">
      <c r="U131" s="68"/>
      <c r="V131" s="68"/>
      <c r="W131" s="68"/>
      <c r="X131" s="68"/>
      <c r="Y131" s="68"/>
    </row>
    <row r="132" spans="21:25" x14ac:dyDescent="0.2">
      <c r="U132" s="68"/>
      <c r="V132" s="68"/>
      <c r="W132" s="68"/>
      <c r="X132" s="68"/>
      <c r="Y132" s="68"/>
    </row>
    <row r="133" spans="21:25" x14ac:dyDescent="0.2">
      <c r="U133" s="68"/>
      <c r="V133" s="68"/>
      <c r="W133" s="68"/>
      <c r="X133" s="68"/>
      <c r="Y133" s="68"/>
    </row>
    <row r="134" spans="21:25" x14ac:dyDescent="0.2">
      <c r="U134" s="68"/>
      <c r="V134" s="68" t="s">
        <v>9</v>
      </c>
      <c r="W134" s="68">
        <f>F16</f>
        <v>1431933.07</v>
      </c>
      <c r="X134" s="68"/>
      <c r="Y134" s="68"/>
    </row>
    <row r="135" spans="21:25" x14ac:dyDescent="0.2">
      <c r="U135" s="68"/>
      <c r="V135" s="68" t="s">
        <v>6</v>
      </c>
      <c r="W135" s="68">
        <f>F17</f>
        <v>268017.853</v>
      </c>
      <c r="X135" s="68"/>
      <c r="Y135" s="68"/>
    </row>
    <row r="136" spans="21:25" x14ac:dyDescent="0.2">
      <c r="U136" s="68"/>
      <c r="V136" s="68"/>
      <c r="W136" s="68"/>
      <c r="X136" s="68"/>
      <c r="Y136" s="68"/>
    </row>
    <row r="137" spans="21:25" x14ac:dyDescent="0.2">
      <c r="U137" s="68"/>
      <c r="V137" s="68"/>
      <c r="W137" s="68"/>
      <c r="X137" s="68"/>
      <c r="Y137" s="68"/>
    </row>
    <row r="138" spans="21:25" x14ac:dyDescent="0.2">
      <c r="U138" s="68"/>
      <c r="V138" s="68"/>
      <c r="W138" s="68"/>
      <c r="X138" s="68"/>
      <c r="Y138" s="68"/>
    </row>
    <row r="139" spans="21:25" x14ac:dyDescent="0.2">
      <c r="U139" s="68"/>
      <c r="V139" s="68"/>
      <c r="W139" s="68"/>
      <c r="X139" s="68"/>
      <c r="Y139" s="68"/>
    </row>
    <row r="140" spans="21:25" x14ac:dyDescent="0.2">
      <c r="U140" s="68"/>
      <c r="V140" s="68"/>
      <c r="W140" s="68"/>
      <c r="X140" s="68"/>
      <c r="Y140" s="68"/>
    </row>
    <row r="141" spans="21:25" x14ac:dyDescent="0.2">
      <c r="U141" s="68"/>
      <c r="V141" s="68"/>
      <c r="W141" s="68"/>
      <c r="X141" s="68"/>
      <c r="Y141" s="68"/>
    </row>
    <row r="142" spans="21:25" x14ac:dyDescent="0.2">
      <c r="U142" s="68"/>
      <c r="V142" s="68"/>
      <c r="W142" s="68"/>
      <c r="X142" s="68"/>
      <c r="Y142" s="68"/>
    </row>
    <row r="143" spans="21:25" x14ac:dyDescent="0.2">
      <c r="U143" s="68"/>
      <c r="V143" s="68"/>
      <c r="W143" s="68"/>
      <c r="X143" s="68"/>
      <c r="Y143" s="68"/>
    </row>
    <row r="144" spans="21:25" x14ac:dyDescent="0.2">
      <c r="U144" s="68"/>
      <c r="V144" s="68"/>
      <c r="W144" s="68"/>
      <c r="X144" s="68"/>
      <c r="Y144" s="68"/>
    </row>
    <row r="145" spans="21:25" x14ac:dyDescent="0.2">
      <c r="U145" s="68"/>
      <c r="V145" s="68"/>
      <c r="W145" s="68"/>
      <c r="X145" s="68"/>
      <c r="Y145" s="68"/>
    </row>
    <row r="146" spans="21:25" x14ac:dyDescent="0.2">
      <c r="U146" s="68"/>
      <c r="V146" s="68"/>
      <c r="W146" s="68"/>
      <c r="X146" s="68"/>
      <c r="Y146" s="68"/>
    </row>
    <row r="147" spans="21:25" x14ac:dyDescent="0.2">
      <c r="U147" s="68"/>
      <c r="V147" s="68"/>
      <c r="W147" s="68"/>
      <c r="X147" s="68"/>
      <c r="Y147" s="68"/>
    </row>
    <row r="148" spans="21:25" x14ac:dyDescent="0.2">
      <c r="U148" s="68"/>
      <c r="V148" s="68"/>
      <c r="W148" s="68"/>
      <c r="X148" s="68"/>
      <c r="Y148" s="68"/>
    </row>
    <row r="149" spans="21:25" x14ac:dyDescent="0.2">
      <c r="U149" s="68"/>
      <c r="V149" s="68"/>
      <c r="W149" s="68"/>
      <c r="X149" s="68"/>
      <c r="Y149" s="68"/>
    </row>
    <row r="150" spans="21:25" x14ac:dyDescent="0.2">
      <c r="U150" s="68"/>
      <c r="V150" s="68"/>
      <c r="W150" s="68"/>
      <c r="X150" s="68"/>
      <c r="Y150" s="68"/>
    </row>
    <row r="151" spans="21:25" x14ac:dyDescent="0.2">
      <c r="U151" s="68"/>
      <c r="V151" s="68"/>
      <c r="W151" s="68"/>
      <c r="X151" s="68"/>
      <c r="Y151" s="68"/>
    </row>
    <row r="152" spans="21:25" x14ac:dyDescent="0.2">
      <c r="U152" s="68"/>
      <c r="V152" s="68"/>
      <c r="W152" s="68"/>
      <c r="X152" s="68"/>
      <c r="Y152" s="68"/>
    </row>
    <row r="153" spans="21:25" x14ac:dyDescent="0.2">
      <c r="U153" s="68"/>
      <c r="V153" s="68"/>
      <c r="W153" s="68"/>
      <c r="X153" s="68"/>
      <c r="Y153" s="68"/>
    </row>
    <row r="154" spans="21:25" x14ac:dyDescent="0.2">
      <c r="U154" s="68"/>
      <c r="V154" s="68"/>
      <c r="W154" s="68"/>
      <c r="X154" s="68"/>
      <c r="Y154" s="68"/>
    </row>
    <row r="155" spans="21:25" x14ac:dyDescent="0.2">
      <c r="U155" s="68"/>
      <c r="V155" s="68"/>
      <c r="W155" s="68"/>
      <c r="X155" s="68"/>
      <c r="Y155" s="68"/>
    </row>
    <row r="156" spans="21:25" x14ac:dyDescent="0.2">
      <c r="U156" s="68"/>
      <c r="V156" s="68"/>
      <c r="W156" s="68"/>
      <c r="X156" s="68"/>
      <c r="Y156" s="68"/>
    </row>
    <row r="157" spans="21:25" x14ac:dyDescent="0.2">
      <c r="U157" s="68"/>
      <c r="V157" s="68"/>
      <c r="W157" s="68"/>
      <c r="X157" s="68"/>
      <c r="Y157" s="68"/>
    </row>
    <row r="158" spans="21:25" x14ac:dyDescent="0.2">
      <c r="U158" s="68"/>
      <c r="V158" s="68"/>
      <c r="W158" s="68"/>
      <c r="X158" s="68"/>
      <c r="Y158" s="68"/>
    </row>
    <row r="159" spans="21:25" x14ac:dyDescent="0.2">
      <c r="U159" s="68"/>
      <c r="V159" s="68"/>
      <c r="W159" s="68"/>
      <c r="X159" s="68"/>
      <c r="Y159" s="68"/>
    </row>
    <row r="160" spans="21:25" x14ac:dyDescent="0.2">
      <c r="U160" s="68"/>
      <c r="V160" s="68"/>
      <c r="W160" s="68"/>
      <c r="X160" s="68"/>
      <c r="Y160" s="68"/>
    </row>
    <row r="161" spans="21:25" x14ac:dyDescent="0.2">
      <c r="U161" s="68"/>
      <c r="V161" s="68"/>
      <c r="W161" s="68"/>
      <c r="X161" s="68"/>
      <c r="Y161" s="68"/>
    </row>
    <row r="162" spans="21:25" x14ac:dyDescent="0.2">
      <c r="U162" s="68"/>
      <c r="V162" s="68"/>
      <c r="W162" s="68"/>
      <c r="X162" s="68"/>
      <c r="Y162" s="68"/>
    </row>
    <row r="163" spans="21:25" x14ac:dyDescent="0.2">
      <c r="U163" s="68"/>
      <c r="V163" s="68"/>
      <c r="W163" s="68"/>
      <c r="X163" s="68"/>
      <c r="Y163" s="68"/>
    </row>
    <row r="164" spans="21:25" x14ac:dyDescent="0.2">
      <c r="U164" s="68"/>
      <c r="V164" s="68"/>
      <c r="W164" s="68"/>
      <c r="X164" s="68"/>
      <c r="Y164" s="68"/>
    </row>
    <row r="165" spans="21:25" x14ac:dyDescent="0.2">
      <c r="U165" s="68"/>
      <c r="V165" s="68"/>
      <c r="W165" s="68"/>
      <c r="X165" s="68"/>
      <c r="Y165" s="68"/>
    </row>
    <row r="166" spans="21:25" x14ac:dyDescent="0.2">
      <c r="U166" s="68"/>
      <c r="V166" s="68"/>
      <c r="W166" s="68"/>
      <c r="X166" s="68"/>
      <c r="Y166" s="68"/>
    </row>
    <row r="167" spans="21:25" x14ac:dyDescent="0.2">
      <c r="U167" s="68"/>
      <c r="V167" s="68"/>
      <c r="W167" s="68"/>
      <c r="X167" s="68"/>
      <c r="Y167" s="68"/>
    </row>
    <row r="168" spans="21:25" x14ac:dyDescent="0.2">
      <c r="U168" s="68"/>
      <c r="V168" s="68"/>
      <c r="W168" s="68"/>
      <c r="X168" s="68"/>
      <c r="Y168" s="68"/>
    </row>
    <row r="169" spans="21:25" x14ac:dyDescent="0.2">
      <c r="U169" s="68"/>
      <c r="V169" s="68"/>
      <c r="W169" s="68"/>
      <c r="X169" s="68"/>
      <c r="Y169" s="68"/>
    </row>
    <row r="170" spans="21:25" x14ac:dyDescent="0.2">
      <c r="U170" s="68"/>
      <c r="V170" s="68"/>
      <c r="W170" s="68"/>
      <c r="X170" s="68"/>
      <c r="Y170" s="68"/>
    </row>
    <row r="171" spans="21:25" x14ac:dyDescent="0.2">
      <c r="U171" s="68"/>
      <c r="V171" s="68"/>
      <c r="W171" s="68"/>
      <c r="X171" s="68"/>
      <c r="Y171" s="68"/>
    </row>
    <row r="172" spans="21:25" x14ac:dyDescent="0.2">
      <c r="U172" s="68"/>
      <c r="V172" s="68"/>
      <c r="W172" s="68"/>
      <c r="X172" s="68"/>
      <c r="Y172" s="68"/>
    </row>
    <row r="173" spans="21:25" x14ac:dyDescent="0.2">
      <c r="U173" s="68"/>
      <c r="V173" s="68"/>
      <c r="W173" s="68"/>
      <c r="X173" s="68"/>
      <c r="Y173" s="68"/>
    </row>
    <row r="174" spans="21:25" x14ac:dyDescent="0.2">
      <c r="U174" s="68"/>
      <c r="V174" s="68"/>
      <c r="W174" s="68"/>
      <c r="X174" s="68"/>
      <c r="Y174" s="68"/>
    </row>
    <row r="175" spans="21:25" x14ac:dyDescent="0.2">
      <c r="U175" s="68"/>
      <c r="V175" s="68"/>
      <c r="W175" s="68"/>
      <c r="X175" s="68"/>
      <c r="Y175" s="68"/>
    </row>
    <row r="176" spans="21:25" x14ac:dyDescent="0.2">
      <c r="U176" s="68"/>
      <c r="V176" s="68"/>
      <c r="W176" s="68"/>
      <c r="X176" s="68"/>
      <c r="Y176" s="68"/>
    </row>
    <row r="177" spans="21:25" x14ac:dyDescent="0.2">
      <c r="U177" s="68"/>
      <c r="V177" s="68"/>
      <c r="W177" s="68"/>
      <c r="X177" s="68"/>
      <c r="Y177" s="68"/>
    </row>
    <row r="178" spans="21:25" x14ac:dyDescent="0.2">
      <c r="U178" s="68"/>
      <c r="V178" s="68"/>
      <c r="W178" s="68"/>
      <c r="X178" s="68"/>
      <c r="Y178" s="68"/>
    </row>
    <row r="179" spans="21:25" x14ac:dyDescent="0.2">
      <c r="U179" s="68"/>
      <c r="V179" s="68"/>
      <c r="W179" s="68"/>
      <c r="X179" s="68"/>
      <c r="Y179" s="68"/>
    </row>
    <row r="180" spans="21:25" x14ac:dyDescent="0.2">
      <c r="U180" s="68"/>
      <c r="V180" s="68"/>
      <c r="W180" s="68"/>
      <c r="X180" s="68"/>
      <c r="Y180" s="68"/>
    </row>
    <row r="181" spans="21:25" x14ac:dyDescent="0.2">
      <c r="U181" s="68"/>
      <c r="V181" s="68"/>
      <c r="W181" s="68"/>
      <c r="X181" s="68"/>
      <c r="Y181" s="68"/>
    </row>
    <row r="182" spans="21:25" x14ac:dyDescent="0.2">
      <c r="U182" s="68"/>
      <c r="V182" s="68"/>
      <c r="W182" s="68"/>
      <c r="X182" s="68"/>
      <c r="Y182" s="68"/>
    </row>
    <row r="183" spans="21:25" x14ac:dyDescent="0.2">
      <c r="U183" s="68"/>
      <c r="V183" s="68"/>
      <c r="W183" s="68"/>
      <c r="X183" s="68"/>
      <c r="Y183" s="68"/>
    </row>
    <row r="184" spans="21:25" x14ac:dyDescent="0.2">
      <c r="U184" s="68"/>
      <c r="V184" s="68"/>
      <c r="W184" s="68"/>
      <c r="X184" s="68"/>
      <c r="Y184" s="68"/>
    </row>
    <row r="185" spans="21:25" x14ac:dyDescent="0.2">
      <c r="U185" s="68"/>
      <c r="V185" s="68"/>
      <c r="W185" s="68"/>
      <c r="X185" s="68"/>
      <c r="Y185" s="68"/>
    </row>
    <row r="186" spans="21:25" x14ac:dyDescent="0.2">
      <c r="U186" s="68"/>
      <c r="V186" s="68"/>
      <c r="W186" s="68"/>
      <c r="X186" s="68"/>
      <c r="Y186" s="68"/>
    </row>
    <row r="187" spans="21:25" x14ac:dyDescent="0.2">
      <c r="U187" s="68"/>
      <c r="V187" s="68"/>
      <c r="W187" s="68"/>
      <c r="X187" s="68"/>
      <c r="Y187" s="68"/>
    </row>
    <row r="188" spans="21:25" x14ac:dyDescent="0.2">
      <c r="U188" s="68"/>
      <c r="V188" s="68"/>
      <c r="W188" s="68"/>
      <c r="X188" s="68"/>
      <c r="Y188" s="68"/>
    </row>
    <row r="189" spans="21:25" x14ac:dyDescent="0.2">
      <c r="U189" s="68"/>
      <c r="V189" s="68"/>
      <c r="W189" s="68"/>
      <c r="X189" s="68"/>
      <c r="Y189" s="68"/>
    </row>
    <row r="190" spans="21:25" x14ac:dyDescent="0.2">
      <c r="U190" s="68"/>
      <c r="V190" s="68"/>
      <c r="W190" s="68"/>
      <c r="X190" s="68"/>
      <c r="Y190" s="68"/>
    </row>
    <row r="191" spans="21:25" x14ac:dyDescent="0.2">
      <c r="U191" s="68"/>
      <c r="V191" s="68"/>
      <c r="W191" s="68"/>
      <c r="X191" s="68"/>
      <c r="Y191" s="68"/>
    </row>
    <row r="192" spans="21:25" x14ac:dyDescent="0.2">
      <c r="U192" s="68"/>
      <c r="V192" s="68"/>
      <c r="W192" s="68"/>
      <c r="X192" s="68"/>
      <c r="Y192" s="68"/>
    </row>
    <row r="193" spans="21:25" x14ac:dyDescent="0.2">
      <c r="U193" s="68"/>
      <c r="V193" s="68"/>
      <c r="W193" s="68"/>
      <c r="X193" s="68"/>
      <c r="Y193" s="68"/>
    </row>
    <row r="194" spans="21:25" x14ac:dyDescent="0.2">
      <c r="U194" s="68"/>
      <c r="V194" s="68"/>
      <c r="W194" s="68"/>
      <c r="X194" s="68"/>
      <c r="Y194" s="68"/>
    </row>
    <row r="195" spans="21:25" x14ac:dyDescent="0.2">
      <c r="U195" s="68"/>
      <c r="V195" s="68"/>
      <c r="W195" s="68"/>
      <c r="X195" s="68"/>
      <c r="Y195" s="68"/>
    </row>
    <row r="196" spans="21:25" x14ac:dyDescent="0.2">
      <c r="U196" s="68"/>
      <c r="V196" s="68"/>
      <c r="W196" s="68"/>
      <c r="X196" s="68"/>
      <c r="Y196" s="68"/>
    </row>
    <row r="197" spans="21:25" x14ac:dyDescent="0.2">
      <c r="U197" s="68"/>
      <c r="V197" s="68"/>
      <c r="W197" s="68"/>
      <c r="X197" s="68"/>
      <c r="Y197" s="68"/>
    </row>
    <row r="198" spans="21:25" x14ac:dyDescent="0.2">
      <c r="U198" s="68"/>
      <c r="V198" s="68"/>
      <c r="W198" s="68"/>
      <c r="X198" s="68"/>
      <c r="Y198" s="68"/>
    </row>
    <row r="199" spans="21:25" x14ac:dyDescent="0.2">
      <c r="U199" s="68"/>
      <c r="V199" s="68"/>
      <c r="W199" s="68"/>
      <c r="X199" s="68"/>
      <c r="Y199" s="68"/>
    </row>
    <row r="200" spans="21:25" x14ac:dyDescent="0.2">
      <c r="U200" s="68"/>
      <c r="V200" s="68"/>
      <c r="W200" s="68"/>
      <c r="X200" s="68"/>
      <c r="Y200" s="68"/>
    </row>
    <row r="201" spans="21:25" x14ac:dyDescent="0.2">
      <c r="U201" s="68"/>
      <c r="V201" s="68"/>
      <c r="W201" s="68"/>
      <c r="X201" s="68"/>
      <c r="Y201" s="68"/>
    </row>
    <row r="202" spans="21:25" x14ac:dyDescent="0.2">
      <c r="U202" s="68"/>
      <c r="V202" s="68"/>
      <c r="W202" s="68"/>
      <c r="X202" s="68"/>
      <c r="Y202" s="68"/>
    </row>
    <row r="203" spans="21:25" x14ac:dyDescent="0.2">
      <c r="U203" s="68"/>
      <c r="V203" s="68"/>
      <c r="W203" s="68"/>
      <c r="X203" s="68"/>
      <c r="Y203" s="68"/>
    </row>
    <row r="204" spans="21:25" x14ac:dyDescent="0.2">
      <c r="U204" s="68"/>
      <c r="V204" s="68"/>
      <c r="W204" s="68"/>
      <c r="X204" s="68"/>
      <c r="Y204" s="68"/>
    </row>
    <row r="205" spans="21:25" x14ac:dyDescent="0.2">
      <c r="U205" s="68"/>
      <c r="V205" s="68"/>
      <c r="W205" s="68"/>
      <c r="X205" s="68"/>
      <c r="Y205" s="68"/>
    </row>
    <row r="206" spans="21:25" x14ac:dyDescent="0.2">
      <c r="U206" s="68"/>
      <c r="V206" s="68"/>
      <c r="W206" s="68"/>
      <c r="X206" s="68"/>
      <c r="Y206" s="68"/>
    </row>
    <row r="207" spans="21:25" x14ac:dyDescent="0.2">
      <c r="U207" s="68"/>
      <c r="V207" s="68"/>
      <c r="W207" s="68"/>
      <c r="X207" s="68"/>
      <c r="Y207" s="68"/>
    </row>
    <row r="208" spans="21:25" x14ac:dyDescent="0.2">
      <c r="U208" s="68"/>
      <c r="V208" s="68"/>
      <c r="W208" s="68"/>
      <c r="X208" s="68"/>
      <c r="Y208" s="68"/>
    </row>
    <row r="209" spans="21:25" x14ac:dyDescent="0.2">
      <c r="U209" s="68"/>
      <c r="V209" s="68"/>
      <c r="W209" s="68"/>
      <c r="X209" s="68"/>
      <c r="Y209" s="68"/>
    </row>
    <row r="210" spans="21:25" x14ac:dyDescent="0.2">
      <c r="U210" s="68"/>
      <c r="V210" s="68"/>
      <c r="W210" s="68"/>
      <c r="X210" s="68"/>
      <c r="Y210" s="68"/>
    </row>
    <row r="211" spans="21:25" x14ac:dyDescent="0.2">
      <c r="U211" s="68"/>
      <c r="V211" s="68"/>
      <c r="W211" s="68"/>
      <c r="X211" s="68"/>
      <c r="Y211" s="68"/>
    </row>
    <row r="212" spans="21:25" x14ac:dyDescent="0.2">
      <c r="U212" s="68"/>
      <c r="V212" s="68"/>
      <c r="W212" s="68"/>
      <c r="X212" s="68"/>
      <c r="Y212" s="68"/>
    </row>
    <row r="213" spans="21:25" x14ac:dyDescent="0.2">
      <c r="U213" s="68"/>
      <c r="V213" s="68"/>
      <c r="W213" s="68"/>
      <c r="X213" s="68"/>
      <c r="Y213" s="68"/>
    </row>
    <row r="214" spans="21:25" x14ac:dyDescent="0.2">
      <c r="U214" s="68"/>
      <c r="V214" s="68"/>
      <c r="W214" s="68"/>
      <c r="X214" s="68"/>
      <c r="Y214" s="68"/>
    </row>
    <row r="215" spans="21:25" x14ac:dyDescent="0.2">
      <c r="U215" s="68"/>
      <c r="V215" s="68"/>
      <c r="W215" s="68"/>
      <c r="X215" s="68"/>
      <c r="Y215" s="68"/>
    </row>
    <row r="216" spans="21:25" x14ac:dyDescent="0.2">
      <c r="U216" s="68"/>
      <c r="V216" s="68"/>
      <c r="W216" s="68"/>
      <c r="X216" s="68"/>
      <c r="Y216" s="68"/>
    </row>
    <row r="217" spans="21:25" x14ac:dyDescent="0.2">
      <c r="U217" s="68"/>
      <c r="V217" s="68"/>
      <c r="W217" s="68"/>
      <c r="X217" s="68"/>
      <c r="Y217" s="68"/>
    </row>
    <row r="218" spans="21:25" x14ac:dyDescent="0.2">
      <c r="U218" s="68"/>
      <c r="V218" s="68"/>
      <c r="W218" s="68"/>
      <c r="X218" s="68"/>
      <c r="Y218" s="68"/>
    </row>
    <row r="219" spans="21:25" x14ac:dyDescent="0.2">
      <c r="U219" s="68"/>
      <c r="V219" s="68"/>
      <c r="W219" s="68"/>
      <c r="X219" s="68"/>
      <c r="Y219" s="68"/>
    </row>
    <row r="220" spans="21:25" x14ac:dyDescent="0.2">
      <c r="U220" s="68"/>
      <c r="V220" s="68"/>
      <c r="W220" s="68"/>
      <c r="X220" s="68"/>
      <c r="Y220" s="68"/>
    </row>
    <row r="221" spans="21:25" x14ac:dyDescent="0.2">
      <c r="U221" s="68"/>
      <c r="V221" s="68"/>
      <c r="W221" s="68"/>
      <c r="X221" s="68"/>
      <c r="Y221" s="68"/>
    </row>
    <row r="222" spans="21:25" x14ac:dyDescent="0.2">
      <c r="U222" s="68"/>
      <c r="V222" s="68"/>
      <c r="W222" s="68"/>
      <c r="X222" s="68"/>
      <c r="Y222" s="68"/>
    </row>
    <row r="223" spans="21:25" x14ac:dyDescent="0.2">
      <c r="U223" s="68"/>
      <c r="V223" s="68"/>
      <c r="W223" s="68"/>
      <c r="X223" s="68"/>
      <c r="Y223" s="68"/>
    </row>
    <row r="224" spans="21:25" x14ac:dyDescent="0.2">
      <c r="U224" s="68"/>
      <c r="V224" s="68"/>
      <c r="W224" s="68"/>
      <c r="X224" s="68"/>
      <c r="Y224" s="68"/>
    </row>
    <row r="225" spans="21:25" x14ac:dyDescent="0.2">
      <c r="U225" s="68"/>
      <c r="V225" s="68"/>
      <c r="W225" s="68"/>
      <c r="X225" s="68"/>
      <c r="Y225" s="68"/>
    </row>
  </sheetData>
  <mergeCells count="5">
    <mergeCell ref="B8:E8"/>
    <mergeCell ref="B6:E6"/>
    <mergeCell ref="R6:S6"/>
    <mergeCell ref="B3:S3"/>
    <mergeCell ref="B4:S4"/>
  </mergeCells>
  <phoneticPr fontId="0" type="noConversion"/>
  <printOptions horizontalCentered="1" verticalCentered="1"/>
  <pageMargins left="0.19685039370078741" right="0" top="0" bottom="0" header="0" footer="0"/>
  <pageSetup paperSize="9" scale="57" orientation="portrait" r:id="rId1"/>
  <headerFooter alignWithMargins="0"/>
  <rowBreaks count="1" manualBreakCount="1">
    <brk id="71" max="16383" man="1"/>
  </rowBreaks>
  <colBreaks count="1" manualBreakCount="1">
    <brk id="20" max="1048575" man="1"/>
  </colBreaks>
  <ignoredErrors>
    <ignoredError sqref="C10 C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87"/>
  <sheetViews>
    <sheetView showGridLines="0" zoomScaleNormal="100" zoomScaleSheetLayoutView="100" workbookViewId="0">
      <selection activeCell="D88" sqref="D88"/>
    </sheetView>
  </sheetViews>
  <sheetFormatPr baseColWidth="10" defaultRowHeight="12.75" x14ac:dyDescent="0.2"/>
  <cols>
    <col min="1" max="1" width="2.28515625" customWidth="1"/>
    <col min="2" max="2" width="1.5703125" customWidth="1"/>
    <col min="3" max="3" width="36.7109375" customWidth="1"/>
    <col min="4" max="4" width="30.7109375" customWidth="1"/>
    <col min="5" max="5" width="30.7109375" style="27" customWidth="1"/>
    <col min="6" max="6" width="1.140625" customWidth="1"/>
    <col min="7" max="7" width="16.28515625" customWidth="1"/>
    <col min="9" max="9" width="18.7109375" bestFit="1" customWidth="1"/>
  </cols>
  <sheetData>
    <row r="1" spans="2:16" x14ac:dyDescent="0.2"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2:16" s="1" customFormat="1" ht="16.5" x14ac:dyDescent="0.25">
      <c r="B2" s="193" t="s">
        <v>69</v>
      </c>
      <c r="C2" s="193"/>
      <c r="D2" s="193"/>
      <c r="E2" s="193"/>
      <c r="F2" s="193"/>
      <c r="G2" s="90"/>
      <c r="H2" s="91"/>
      <c r="I2" s="91"/>
      <c r="J2" s="91"/>
      <c r="K2" s="91"/>
      <c r="L2" s="91"/>
      <c r="M2" s="91"/>
      <c r="N2" s="91"/>
      <c r="O2" s="91"/>
      <c r="P2" s="91"/>
    </row>
    <row r="3" spans="2:16" s="1" customFormat="1" ht="16.5" x14ac:dyDescent="0.25">
      <c r="B3" s="193" t="s">
        <v>107</v>
      </c>
      <c r="C3" s="193"/>
      <c r="D3" s="193"/>
      <c r="E3" s="193"/>
      <c r="F3" s="193"/>
      <c r="G3" s="90"/>
      <c r="H3" s="91"/>
      <c r="I3" s="91"/>
      <c r="J3" s="91"/>
      <c r="K3" s="91"/>
      <c r="L3" s="91"/>
      <c r="M3" s="91"/>
      <c r="N3" s="91"/>
      <c r="O3" s="91"/>
      <c r="P3" s="91"/>
    </row>
    <row r="4" spans="2:16" s="1" customFormat="1" ht="16.5" x14ac:dyDescent="0.25">
      <c r="B4" s="193" t="s">
        <v>8</v>
      </c>
      <c r="C4" s="193"/>
      <c r="D4" s="193"/>
      <c r="E4" s="193"/>
      <c r="F4" s="193"/>
      <c r="G4" s="90"/>
      <c r="H4" s="91"/>
      <c r="I4" s="91"/>
      <c r="J4" s="91"/>
      <c r="K4" s="91"/>
      <c r="L4" s="91"/>
      <c r="M4" s="91"/>
      <c r="N4" s="91"/>
      <c r="O4" s="91"/>
      <c r="P4" s="91"/>
    </row>
    <row r="5" spans="2:16" s="3" customFormat="1" ht="8.25" customHeight="1" x14ac:dyDescent="0.25">
      <c r="E5" s="25"/>
      <c r="G5" s="92"/>
      <c r="H5" s="82"/>
      <c r="I5" s="83"/>
      <c r="J5" s="92"/>
      <c r="K5" s="92"/>
      <c r="L5" s="92"/>
      <c r="M5" s="92"/>
      <c r="N5" s="92"/>
      <c r="O5" s="92"/>
      <c r="P5" s="92"/>
    </row>
    <row r="6" spans="2:16" s="7" customFormat="1" ht="39" customHeight="1" x14ac:dyDescent="0.25">
      <c r="B6" s="191" t="s">
        <v>29</v>
      </c>
      <c r="C6" s="192"/>
      <c r="D6" s="74" t="s">
        <v>43</v>
      </c>
      <c r="E6" s="191" t="s">
        <v>42</v>
      </c>
      <c r="F6" s="194"/>
      <c r="G6" s="93"/>
      <c r="H6" s="133"/>
      <c r="I6" s="127"/>
      <c r="J6" s="94"/>
      <c r="K6" s="94"/>
      <c r="L6" s="94"/>
      <c r="M6" s="94"/>
      <c r="N6" s="94"/>
      <c r="O6" s="94"/>
      <c r="P6" s="94"/>
    </row>
    <row r="7" spans="2:16" s="8" customFormat="1" ht="9" customHeight="1" x14ac:dyDescent="0.25">
      <c r="B7" s="39"/>
      <c r="C7" s="40"/>
      <c r="D7" s="40"/>
      <c r="E7" s="50"/>
      <c r="F7" s="41"/>
      <c r="G7" s="95"/>
      <c r="H7" s="84"/>
      <c r="I7" s="83"/>
      <c r="J7" s="88"/>
      <c r="K7" s="88"/>
      <c r="L7" s="88"/>
      <c r="M7" s="88"/>
      <c r="N7" s="88"/>
      <c r="O7" s="88"/>
      <c r="P7" s="88"/>
    </row>
    <row r="8" spans="2:16" s="7" customFormat="1" ht="15" customHeight="1" x14ac:dyDescent="0.2">
      <c r="B8" s="189" t="s">
        <v>30</v>
      </c>
      <c r="C8" s="190"/>
      <c r="D8" s="75">
        <f>SUM(D10:D31)</f>
        <v>1431932.9609999997</v>
      </c>
      <c r="E8" s="75">
        <f>SUM(E10:E31)</f>
        <v>268018.48499999993</v>
      </c>
      <c r="F8" s="78"/>
      <c r="G8" s="96"/>
      <c r="H8" s="10"/>
      <c r="I8" s="128"/>
      <c r="J8" s="85"/>
      <c r="K8" s="94"/>
      <c r="L8" s="94"/>
      <c r="M8" s="94"/>
      <c r="N8" s="94"/>
      <c r="O8" s="94"/>
      <c r="P8" s="94"/>
    </row>
    <row r="9" spans="2:16" s="11" customFormat="1" ht="12.75" customHeight="1" x14ac:dyDescent="0.2">
      <c r="B9" s="42"/>
      <c r="C9" s="43"/>
      <c r="D9" s="44"/>
      <c r="E9" s="44" t="s">
        <v>7</v>
      </c>
      <c r="F9" s="45"/>
      <c r="G9" s="97"/>
      <c r="H9" s="10"/>
      <c r="I9" s="128"/>
      <c r="J9" s="85"/>
      <c r="K9" s="98"/>
      <c r="L9" s="98"/>
      <c r="M9" s="98"/>
      <c r="N9" s="98"/>
      <c r="O9" s="98"/>
      <c r="P9" s="98"/>
    </row>
    <row r="10" spans="2:16" s="11" customFormat="1" ht="20.100000000000001" customHeight="1" x14ac:dyDescent="0.2">
      <c r="B10" s="42"/>
      <c r="C10" s="159" t="s">
        <v>44</v>
      </c>
      <c r="D10" s="160">
        <v>20533.477999999999</v>
      </c>
      <c r="E10" s="161">
        <v>3920.0159999999996</v>
      </c>
      <c r="F10" s="45"/>
      <c r="G10" s="97"/>
      <c r="H10" s="129"/>
      <c r="I10" s="130"/>
      <c r="J10" s="85"/>
      <c r="K10" s="98"/>
      <c r="L10" s="98"/>
      <c r="M10" s="98"/>
      <c r="N10" s="98"/>
      <c r="O10" s="98"/>
      <c r="P10" s="98"/>
    </row>
    <row r="11" spans="2:16" s="11" customFormat="1" ht="20.100000000000001" customHeight="1" x14ac:dyDescent="0.2">
      <c r="B11" s="42"/>
      <c r="C11" s="159" t="s">
        <v>45</v>
      </c>
      <c r="D11" s="160" t="s">
        <v>94</v>
      </c>
      <c r="E11" s="161" t="s">
        <v>94</v>
      </c>
      <c r="F11" s="45"/>
      <c r="G11" s="99"/>
      <c r="H11" s="129"/>
      <c r="I11" s="130"/>
      <c r="J11" s="85"/>
      <c r="K11" s="98"/>
      <c r="L11" s="98"/>
      <c r="M11" s="98"/>
      <c r="N11" s="98"/>
      <c r="O11" s="98"/>
      <c r="P11" s="98"/>
    </row>
    <row r="12" spans="2:16" s="11" customFormat="1" ht="20.100000000000001" customHeight="1" x14ac:dyDescent="0.2">
      <c r="B12" s="42"/>
      <c r="C12" s="159" t="s">
        <v>67</v>
      </c>
      <c r="D12" s="160">
        <v>17013.55</v>
      </c>
      <c r="E12" s="161">
        <v>3227.3280000000004</v>
      </c>
      <c r="F12" s="45"/>
      <c r="G12" s="97"/>
      <c r="H12" s="129"/>
      <c r="I12" s="130"/>
      <c r="J12" s="85"/>
      <c r="K12" s="98"/>
      <c r="L12" s="98"/>
      <c r="M12" s="98"/>
      <c r="N12" s="98"/>
      <c r="O12" s="98"/>
      <c r="P12" s="98"/>
    </row>
    <row r="13" spans="2:16" s="11" customFormat="1" ht="20.100000000000001" customHeight="1" x14ac:dyDescent="0.2">
      <c r="B13" s="42"/>
      <c r="C13" s="159" t="s">
        <v>46</v>
      </c>
      <c r="D13" s="160">
        <v>281269.5070000001</v>
      </c>
      <c r="E13" s="161">
        <v>50864.578999999998</v>
      </c>
      <c r="F13" s="45"/>
      <c r="G13" s="97"/>
      <c r="H13" s="129"/>
      <c r="I13" s="130"/>
      <c r="J13" s="85"/>
      <c r="K13" s="98"/>
      <c r="L13" s="98"/>
      <c r="M13" s="98"/>
      <c r="N13" s="98"/>
      <c r="O13" s="98"/>
      <c r="P13" s="98"/>
    </row>
    <row r="14" spans="2:16" s="11" customFormat="1" ht="20.100000000000001" customHeight="1" x14ac:dyDescent="0.2">
      <c r="B14" s="42"/>
      <c r="C14" s="159" t="s">
        <v>47</v>
      </c>
      <c r="D14" s="160">
        <v>81584.650000000009</v>
      </c>
      <c r="E14" s="161">
        <v>14131.630000000001</v>
      </c>
      <c r="F14" s="45"/>
      <c r="G14" s="97"/>
      <c r="H14" s="129"/>
      <c r="I14" s="131"/>
      <c r="J14" s="85"/>
      <c r="K14" s="98"/>
      <c r="L14" s="98"/>
      <c r="M14" s="98"/>
      <c r="N14" s="98"/>
      <c r="O14" s="98"/>
      <c r="P14" s="98"/>
    </row>
    <row r="15" spans="2:16" s="11" customFormat="1" ht="20.100000000000001" customHeight="1" x14ac:dyDescent="0.2">
      <c r="B15" s="42"/>
      <c r="C15" s="159" t="s">
        <v>48</v>
      </c>
      <c r="D15" s="160">
        <v>368114.74199999997</v>
      </c>
      <c r="E15" s="161">
        <v>67326.52899999998</v>
      </c>
      <c r="F15" s="45"/>
      <c r="G15" s="97"/>
      <c r="H15" s="129"/>
      <c r="I15" s="130"/>
      <c r="J15" s="100"/>
      <c r="K15" s="98"/>
      <c r="L15" s="98"/>
      <c r="M15" s="98"/>
      <c r="N15" s="98"/>
      <c r="O15" s="98"/>
      <c r="P15" s="98"/>
    </row>
    <row r="16" spans="2:16" s="11" customFormat="1" ht="20.100000000000001" customHeight="1" x14ac:dyDescent="0.2">
      <c r="B16" s="42"/>
      <c r="C16" s="159" t="s">
        <v>49</v>
      </c>
      <c r="D16" s="160">
        <v>19943.2</v>
      </c>
      <c r="E16" s="161">
        <v>2177.8349999999996</v>
      </c>
      <c r="F16" s="45"/>
      <c r="G16" s="97"/>
      <c r="H16" s="132"/>
      <c r="I16" s="130"/>
      <c r="J16" s="85"/>
      <c r="K16" s="98"/>
      <c r="L16" s="98"/>
      <c r="M16" s="98"/>
      <c r="N16" s="98"/>
      <c r="O16" s="98"/>
      <c r="P16" s="98"/>
    </row>
    <row r="17" spans="2:16" s="34" customFormat="1" ht="20.100000000000001" customHeight="1" x14ac:dyDescent="0.2">
      <c r="B17" s="51"/>
      <c r="C17" s="159" t="s">
        <v>50</v>
      </c>
      <c r="D17" s="160" t="s">
        <v>94</v>
      </c>
      <c r="E17" s="160" t="s">
        <v>94</v>
      </c>
      <c r="F17" s="53"/>
      <c r="G17" s="101"/>
      <c r="H17" s="129"/>
      <c r="I17" s="130"/>
      <c r="J17" s="85"/>
      <c r="K17" s="102"/>
      <c r="L17" s="102"/>
      <c r="M17" s="102"/>
      <c r="N17" s="102"/>
      <c r="O17" s="102"/>
      <c r="P17" s="102"/>
    </row>
    <row r="18" spans="2:16" s="11" customFormat="1" ht="20.100000000000001" customHeight="1" x14ac:dyDescent="0.2">
      <c r="B18" s="42"/>
      <c r="C18" s="159" t="s">
        <v>51</v>
      </c>
      <c r="D18" s="160">
        <v>95249.37</v>
      </c>
      <c r="E18" s="161">
        <v>12534.048000000001</v>
      </c>
      <c r="F18" s="45"/>
      <c r="G18" s="97"/>
      <c r="H18" s="129"/>
      <c r="I18" s="130"/>
      <c r="J18" s="85"/>
      <c r="K18" s="98"/>
      <c r="L18" s="98"/>
      <c r="M18" s="98"/>
      <c r="N18" s="98"/>
      <c r="O18" s="98"/>
      <c r="P18" s="98"/>
    </row>
    <row r="19" spans="2:16" s="11" customFormat="1" ht="20.100000000000001" customHeight="1" x14ac:dyDescent="0.2">
      <c r="B19" s="42"/>
      <c r="C19" s="159" t="s">
        <v>68</v>
      </c>
      <c r="D19" s="160">
        <v>73977.250000000015</v>
      </c>
      <c r="E19" s="161">
        <v>9697.6820000000007</v>
      </c>
      <c r="F19" s="45"/>
      <c r="G19" s="97"/>
      <c r="H19" s="129"/>
      <c r="I19" s="130"/>
      <c r="J19" s="85"/>
      <c r="K19" s="98"/>
      <c r="L19" s="98"/>
      <c r="M19" s="98"/>
      <c r="N19" s="98"/>
      <c r="O19" s="98"/>
      <c r="P19" s="98"/>
    </row>
    <row r="20" spans="2:16" s="11" customFormat="1" ht="20.100000000000001" customHeight="1" x14ac:dyDescent="0.2">
      <c r="B20" s="42"/>
      <c r="C20" s="159" t="s">
        <v>70</v>
      </c>
      <c r="D20" s="160">
        <v>47978.350000000013</v>
      </c>
      <c r="E20" s="161">
        <v>11897.970000000001</v>
      </c>
      <c r="F20" s="45"/>
      <c r="G20" s="97"/>
      <c r="H20" s="129"/>
      <c r="I20" s="130"/>
      <c r="J20" s="85"/>
      <c r="K20" s="98"/>
      <c r="L20" s="98"/>
      <c r="M20" s="98"/>
      <c r="N20" s="98"/>
      <c r="O20" s="98"/>
      <c r="P20" s="98"/>
    </row>
    <row r="21" spans="2:16" s="11" customFormat="1" ht="20.100000000000001" customHeight="1" x14ac:dyDescent="0.2">
      <c r="B21" s="42"/>
      <c r="C21" s="159" t="s">
        <v>52</v>
      </c>
      <c r="D21" s="160">
        <v>101898.78199999998</v>
      </c>
      <c r="E21" s="161">
        <v>55133.597999999998</v>
      </c>
      <c r="F21" s="45"/>
      <c r="G21" s="97"/>
      <c r="H21" s="129"/>
      <c r="I21" s="130"/>
      <c r="J21" s="85"/>
      <c r="K21" s="98"/>
      <c r="L21" s="98"/>
      <c r="M21" s="98"/>
      <c r="N21" s="98"/>
      <c r="O21" s="98"/>
      <c r="P21" s="98"/>
    </row>
    <row r="22" spans="2:16" s="11" customFormat="1" ht="20.100000000000001" customHeight="1" x14ac:dyDescent="0.2">
      <c r="B22" s="42"/>
      <c r="C22" s="159" t="s">
        <v>53</v>
      </c>
      <c r="D22" s="160">
        <v>115642.91</v>
      </c>
      <c r="E22" s="161">
        <v>14828.262000000001</v>
      </c>
      <c r="F22" s="45"/>
      <c r="G22" s="97"/>
      <c r="H22" s="129"/>
      <c r="I22" s="131"/>
      <c r="J22" s="85"/>
      <c r="K22" s="98"/>
      <c r="L22" s="98"/>
      <c r="M22" s="98"/>
      <c r="N22" s="98"/>
      <c r="O22" s="98"/>
      <c r="P22" s="98"/>
    </row>
    <row r="23" spans="2:16" s="11" customFormat="1" ht="20.100000000000001" customHeight="1" x14ac:dyDescent="0.2">
      <c r="B23" s="42"/>
      <c r="C23" s="159" t="s">
        <v>54</v>
      </c>
      <c r="D23" s="160">
        <v>63238.611999999994</v>
      </c>
      <c r="E23" s="161">
        <v>7801.3180000000011</v>
      </c>
      <c r="F23" s="45"/>
      <c r="G23" s="97"/>
      <c r="H23" s="129"/>
      <c r="I23" s="131"/>
      <c r="J23" s="85"/>
      <c r="K23" s="98"/>
      <c r="L23" s="98"/>
      <c r="M23" s="98"/>
      <c r="N23" s="98"/>
      <c r="O23" s="98"/>
      <c r="P23" s="98"/>
    </row>
    <row r="24" spans="2:16" s="11" customFormat="1" ht="20.100000000000001" customHeight="1" x14ac:dyDescent="0.2">
      <c r="B24" s="42"/>
      <c r="C24" s="159" t="s">
        <v>55</v>
      </c>
      <c r="D24" s="160">
        <v>91812.69</v>
      </c>
      <c r="E24" s="161">
        <v>11005.648999999999</v>
      </c>
      <c r="F24" s="45"/>
      <c r="G24" s="97"/>
      <c r="H24" s="132"/>
      <c r="I24" s="130"/>
      <c r="J24" s="85"/>
      <c r="K24" s="98"/>
      <c r="L24" s="98"/>
      <c r="M24" s="98"/>
      <c r="N24" s="98"/>
      <c r="O24" s="98"/>
      <c r="P24" s="98"/>
    </row>
    <row r="25" spans="2:16" s="11" customFormat="1" ht="20.100000000000001" customHeight="1" x14ac:dyDescent="0.2">
      <c r="B25" s="42"/>
      <c r="C25" s="159" t="s">
        <v>56</v>
      </c>
      <c r="D25" s="160">
        <v>2234.3999999999996</v>
      </c>
      <c r="E25" s="161">
        <v>140.81</v>
      </c>
      <c r="F25" s="45"/>
      <c r="G25" s="97"/>
      <c r="H25" s="132"/>
      <c r="I25" s="130"/>
      <c r="J25" s="85"/>
      <c r="K25" s="98"/>
      <c r="L25" s="98"/>
      <c r="M25" s="98"/>
      <c r="N25" s="98"/>
      <c r="O25" s="98"/>
      <c r="P25" s="98"/>
    </row>
    <row r="26" spans="2:16" s="11" customFormat="1" ht="20.100000000000001" customHeight="1" x14ac:dyDescent="0.2">
      <c r="B26" s="42"/>
      <c r="C26" s="159" t="s">
        <v>76</v>
      </c>
      <c r="D26" s="160" t="s">
        <v>94</v>
      </c>
      <c r="E26" s="161" t="s">
        <v>94</v>
      </c>
      <c r="F26" s="45"/>
      <c r="G26" s="97"/>
      <c r="H26" s="129"/>
      <c r="I26" s="79"/>
      <c r="J26" s="85"/>
      <c r="K26" s="98"/>
      <c r="L26" s="98"/>
      <c r="M26" s="98"/>
      <c r="N26" s="98"/>
      <c r="O26" s="98"/>
      <c r="P26" s="98"/>
    </row>
    <row r="27" spans="2:16" s="11" customFormat="1" ht="20.100000000000001" customHeight="1" x14ac:dyDescent="0.2">
      <c r="B27" s="42"/>
      <c r="C27" s="159" t="s">
        <v>57</v>
      </c>
      <c r="D27" s="160">
        <v>5778.92</v>
      </c>
      <c r="E27" s="161">
        <v>385.31</v>
      </c>
      <c r="F27" s="45"/>
      <c r="G27" s="97"/>
      <c r="H27" s="129"/>
      <c r="I27" s="79"/>
      <c r="J27" s="85"/>
      <c r="K27" s="98"/>
      <c r="L27" s="98"/>
      <c r="M27" s="98"/>
      <c r="N27" s="98"/>
      <c r="O27" s="98"/>
      <c r="P27" s="98"/>
    </row>
    <row r="28" spans="2:16" s="11" customFormat="1" ht="20.100000000000001" customHeight="1" x14ac:dyDescent="0.2">
      <c r="B28" s="42"/>
      <c r="C28" s="159" t="s">
        <v>72</v>
      </c>
      <c r="D28" s="160" t="s">
        <v>94</v>
      </c>
      <c r="E28" s="161" t="s">
        <v>94</v>
      </c>
      <c r="F28" s="45"/>
      <c r="G28" s="97"/>
      <c r="H28" s="79"/>
      <c r="I28" s="79"/>
      <c r="J28" s="85"/>
      <c r="K28" s="98"/>
      <c r="L28" s="98"/>
      <c r="M28" s="98"/>
      <c r="N28" s="98"/>
      <c r="O28" s="98"/>
      <c r="P28" s="98"/>
    </row>
    <row r="29" spans="2:16" s="11" customFormat="1" ht="20.100000000000001" customHeight="1" x14ac:dyDescent="0.2">
      <c r="B29" s="42"/>
      <c r="C29" s="159" t="s">
        <v>58</v>
      </c>
      <c r="D29" s="160">
        <v>10218.1</v>
      </c>
      <c r="E29" s="161">
        <v>754.52900000000011</v>
      </c>
      <c r="F29" s="45"/>
      <c r="G29" s="97"/>
      <c r="H29" s="79"/>
      <c r="I29" s="79"/>
      <c r="J29" s="85"/>
      <c r="K29" s="98"/>
      <c r="L29" s="98"/>
      <c r="M29" s="98"/>
      <c r="N29" s="98"/>
      <c r="O29" s="98"/>
      <c r="P29" s="98"/>
    </row>
    <row r="30" spans="2:16" s="11" customFormat="1" ht="20.100000000000001" customHeight="1" x14ac:dyDescent="0.2">
      <c r="B30" s="42"/>
      <c r="C30" s="159" t="s">
        <v>59</v>
      </c>
      <c r="D30" s="160">
        <v>5517.7</v>
      </c>
      <c r="E30" s="161">
        <v>380.1</v>
      </c>
      <c r="F30" s="45"/>
      <c r="G30" s="97"/>
      <c r="H30" s="79"/>
      <c r="I30" s="79"/>
      <c r="J30" s="98"/>
      <c r="K30" s="98"/>
      <c r="L30" s="98"/>
      <c r="M30" s="98"/>
      <c r="N30" s="98"/>
      <c r="O30" s="98"/>
      <c r="P30" s="98"/>
    </row>
    <row r="31" spans="2:16" s="11" customFormat="1" ht="20.100000000000001" customHeight="1" x14ac:dyDescent="0.2">
      <c r="B31" s="42"/>
      <c r="C31" s="159" t="s">
        <v>60</v>
      </c>
      <c r="D31" s="160">
        <v>29926.749999999996</v>
      </c>
      <c r="E31" s="161">
        <v>1811.2919999999999</v>
      </c>
      <c r="F31" s="45"/>
      <c r="G31" s="97"/>
      <c r="H31" s="79"/>
      <c r="I31" s="79"/>
      <c r="J31" s="98"/>
      <c r="K31" s="98"/>
      <c r="L31" s="98"/>
      <c r="M31" s="98"/>
      <c r="N31" s="98"/>
      <c r="O31" s="98"/>
      <c r="P31" s="98"/>
    </row>
    <row r="32" spans="2:16" s="11" customFormat="1" ht="6.75" customHeight="1" x14ac:dyDescent="0.2">
      <c r="B32" s="12"/>
      <c r="C32" s="162"/>
      <c r="D32" s="162"/>
      <c r="E32" s="162"/>
      <c r="F32" s="13"/>
      <c r="G32" s="97"/>
      <c r="H32" s="85"/>
      <c r="I32" s="85"/>
      <c r="J32" s="98"/>
      <c r="K32" s="98"/>
      <c r="L32" s="98"/>
      <c r="M32" s="98"/>
      <c r="N32" s="98"/>
      <c r="O32" s="98"/>
      <c r="P32" s="98"/>
    </row>
    <row r="33" spans="2:16" s="2" customFormat="1" ht="4.5" customHeight="1" x14ac:dyDescent="0.2">
      <c r="B33" s="4"/>
      <c r="C33" s="4"/>
      <c r="D33" s="4"/>
      <c r="E33" s="26"/>
      <c r="F33" s="4"/>
      <c r="G33" s="103"/>
      <c r="H33" s="89"/>
      <c r="I33" s="89"/>
      <c r="J33" s="104"/>
      <c r="K33" s="104"/>
      <c r="L33" s="104"/>
      <c r="M33" s="104"/>
      <c r="N33" s="104"/>
      <c r="O33" s="104"/>
      <c r="P33" s="104"/>
    </row>
    <row r="34" spans="2:16" s="30" customFormat="1" ht="12" x14ac:dyDescent="0.2">
      <c r="B34" s="30" t="s">
        <v>73</v>
      </c>
      <c r="E34" s="32"/>
      <c r="G34" s="105"/>
      <c r="H34" s="133"/>
      <c r="I34" s="133"/>
      <c r="J34" s="105"/>
      <c r="K34" s="105"/>
      <c r="L34" s="105"/>
      <c r="M34" s="105"/>
      <c r="N34" s="105"/>
      <c r="O34" s="105"/>
      <c r="P34" s="105"/>
    </row>
    <row r="35" spans="2:16" s="30" customFormat="1" ht="12" x14ac:dyDescent="0.2">
      <c r="C35" s="30" t="s">
        <v>77</v>
      </c>
      <c r="E35" s="32"/>
      <c r="G35" s="105"/>
      <c r="H35" s="133"/>
      <c r="I35" s="133"/>
      <c r="J35" s="105"/>
      <c r="K35" s="105"/>
      <c r="L35" s="105"/>
      <c r="M35" s="105"/>
      <c r="N35" s="105"/>
      <c r="O35" s="105"/>
      <c r="P35" s="105"/>
    </row>
    <row r="36" spans="2:16" s="30" customFormat="1" ht="12" x14ac:dyDescent="0.2">
      <c r="B36" s="30" t="s">
        <v>38</v>
      </c>
      <c r="D36" s="33"/>
      <c r="E36" s="32"/>
      <c r="G36" s="105"/>
      <c r="H36" s="105"/>
      <c r="I36" s="105"/>
      <c r="J36" s="105"/>
      <c r="K36" s="105"/>
      <c r="L36" s="105"/>
      <c r="M36" s="105"/>
      <c r="N36" s="105"/>
      <c r="O36" s="105"/>
      <c r="P36" s="105"/>
    </row>
    <row r="37" spans="2:16" s="2" customFormat="1" ht="12" customHeight="1" x14ac:dyDescent="0.2">
      <c r="E37" s="27"/>
      <c r="G37" s="104"/>
      <c r="H37" s="104"/>
      <c r="I37" s="104"/>
      <c r="J37" s="104"/>
      <c r="K37" s="104"/>
      <c r="L37" s="104"/>
      <c r="M37" s="104"/>
      <c r="N37" s="104"/>
      <c r="O37" s="104"/>
      <c r="P37" s="104"/>
    </row>
    <row r="38" spans="2:16" s="2" customFormat="1" x14ac:dyDescent="0.2">
      <c r="E38" s="27"/>
      <c r="G38" s="104"/>
      <c r="H38" s="104"/>
      <c r="I38" s="104"/>
      <c r="J38" s="104"/>
      <c r="K38" s="104"/>
      <c r="L38" s="104"/>
      <c r="M38" s="104"/>
      <c r="N38" s="104"/>
      <c r="O38" s="104"/>
      <c r="P38" s="104"/>
    </row>
    <row r="39" spans="2:16" s="5" customFormat="1" x14ac:dyDescent="0.2">
      <c r="C39" s="54"/>
      <c r="D39" s="54"/>
      <c r="E39" s="55"/>
      <c r="G39" s="104"/>
      <c r="H39" s="104"/>
      <c r="I39" s="104"/>
      <c r="J39" s="104"/>
      <c r="K39" s="104"/>
      <c r="L39" s="104"/>
      <c r="M39" s="104"/>
      <c r="N39" s="104"/>
      <c r="O39" s="104"/>
      <c r="P39" s="104"/>
    </row>
    <row r="40" spans="2:16" s="5" customFormat="1" x14ac:dyDescent="0.2">
      <c r="C40" s="54"/>
      <c r="D40" s="54"/>
      <c r="E40" s="55"/>
      <c r="G40" s="104"/>
      <c r="H40" s="104"/>
      <c r="I40" s="104"/>
      <c r="J40" s="104"/>
      <c r="K40" s="104"/>
      <c r="L40" s="104"/>
      <c r="M40" s="104"/>
      <c r="N40" s="104"/>
      <c r="O40" s="104"/>
      <c r="P40" s="104"/>
    </row>
    <row r="41" spans="2:16" s="6" customFormat="1" x14ac:dyDescent="0.2">
      <c r="C41" s="56"/>
      <c r="D41" s="54"/>
      <c r="E41" s="55"/>
      <c r="G41" s="89"/>
      <c r="H41" s="89"/>
      <c r="I41" s="89"/>
      <c r="J41" s="89"/>
      <c r="K41" s="89"/>
      <c r="L41" s="89"/>
      <c r="M41" s="89"/>
      <c r="N41" s="89"/>
      <c r="O41" s="89"/>
      <c r="P41" s="89"/>
    </row>
    <row r="42" spans="2:16" s="6" customFormat="1" x14ac:dyDescent="0.2">
      <c r="C42" s="56"/>
      <c r="D42" s="54"/>
      <c r="E42" s="55"/>
      <c r="G42" s="89"/>
      <c r="H42" s="89"/>
      <c r="I42" s="89"/>
      <c r="J42" s="89"/>
      <c r="K42" s="89"/>
      <c r="L42" s="89"/>
      <c r="M42" s="89"/>
      <c r="N42" s="89"/>
      <c r="O42" s="89"/>
      <c r="P42" s="89"/>
    </row>
    <row r="43" spans="2:16" s="6" customFormat="1" x14ac:dyDescent="0.2">
      <c r="C43" s="56"/>
      <c r="D43" s="54"/>
      <c r="E43" s="55"/>
      <c r="G43" s="89"/>
      <c r="H43" s="89"/>
      <c r="I43" s="89"/>
      <c r="J43" s="89"/>
      <c r="K43" s="89"/>
      <c r="L43" s="89"/>
      <c r="M43" s="89"/>
      <c r="N43" s="89"/>
      <c r="O43" s="89"/>
      <c r="P43" s="89"/>
    </row>
    <row r="44" spans="2:16" s="6" customFormat="1" x14ac:dyDescent="0.2">
      <c r="C44" s="56"/>
      <c r="D44" s="54"/>
      <c r="E44" s="55"/>
      <c r="G44" s="89"/>
      <c r="H44" s="89"/>
      <c r="I44" s="89"/>
      <c r="J44" s="89"/>
      <c r="K44" s="89"/>
      <c r="L44" s="89"/>
      <c r="M44" s="89"/>
      <c r="N44" s="89"/>
      <c r="O44" s="89"/>
      <c r="P44" s="89"/>
    </row>
    <row r="45" spans="2:16" s="6" customFormat="1" x14ac:dyDescent="0.2">
      <c r="C45" s="56"/>
      <c r="D45" s="54"/>
      <c r="E45" s="55"/>
      <c r="G45" s="89"/>
      <c r="H45" s="89"/>
      <c r="I45" s="89"/>
      <c r="J45" s="89"/>
      <c r="K45" s="89"/>
      <c r="L45" s="89"/>
      <c r="M45" s="89"/>
      <c r="N45" s="89"/>
      <c r="O45" s="89"/>
      <c r="P45" s="89"/>
    </row>
    <row r="46" spans="2:16" s="6" customFormat="1" x14ac:dyDescent="0.2">
      <c r="C46" s="56"/>
      <c r="D46" s="54"/>
      <c r="E46" s="55"/>
      <c r="G46" s="106"/>
      <c r="H46" s="89"/>
      <c r="I46" s="89"/>
      <c r="J46" s="89"/>
      <c r="K46" s="89"/>
      <c r="L46" s="89"/>
      <c r="M46" s="89"/>
      <c r="N46" s="89"/>
      <c r="O46" s="89"/>
      <c r="P46" s="89"/>
    </row>
    <row r="47" spans="2:16" s="6" customFormat="1" x14ac:dyDescent="0.2">
      <c r="C47" s="56"/>
      <c r="D47" s="54"/>
      <c r="E47" s="55"/>
      <c r="G47" s="89"/>
      <c r="H47" s="89"/>
      <c r="I47" s="89"/>
      <c r="J47" s="89"/>
      <c r="K47" s="89"/>
      <c r="L47" s="89"/>
      <c r="M47" s="89"/>
      <c r="N47" s="89"/>
      <c r="O47" s="89"/>
      <c r="P47" s="89"/>
    </row>
    <row r="48" spans="2:16" s="6" customFormat="1" x14ac:dyDescent="0.2">
      <c r="C48" s="56"/>
      <c r="D48" s="54"/>
      <c r="E48" s="55"/>
      <c r="G48" s="89"/>
      <c r="H48" s="89"/>
      <c r="I48" s="89"/>
      <c r="J48" s="89"/>
      <c r="K48" s="89"/>
      <c r="L48" s="89"/>
      <c r="M48" s="89"/>
      <c r="N48" s="89"/>
      <c r="O48" s="89"/>
      <c r="P48" s="89"/>
    </row>
    <row r="49" spans="3:16" s="6" customFormat="1" x14ac:dyDescent="0.2">
      <c r="C49" s="56"/>
      <c r="D49" s="56"/>
      <c r="E49" s="55"/>
      <c r="G49" s="89"/>
      <c r="H49" s="89"/>
      <c r="I49" s="89"/>
      <c r="J49" s="89"/>
      <c r="K49" s="89"/>
      <c r="L49" s="89"/>
      <c r="M49" s="89"/>
      <c r="N49" s="89"/>
      <c r="O49" s="89"/>
      <c r="P49" s="89"/>
    </row>
    <row r="50" spans="3:16" x14ac:dyDescent="0.2">
      <c r="C50" s="56"/>
      <c r="D50" s="56"/>
      <c r="E50" s="55"/>
      <c r="G50" s="89"/>
      <c r="H50" s="89"/>
      <c r="I50" s="89"/>
      <c r="J50" s="89"/>
      <c r="K50" s="89"/>
      <c r="L50" s="89"/>
      <c r="M50" s="89"/>
      <c r="N50" s="89"/>
      <c r="O50" s="89"/>
      <c r="P50" s="89"/>
    </row>
    <row r="51" spans="3:16" x14ac:dyDescent="0.2">
      <c r="C51" s="56"/>
      <c r="D51" s="56"/>
      <c r="E51" s="55"/>
      <c r="G51" s="89"/>
      <c r="H51" s="89"/>
      <c r="I51" s="89"/>
      <c r="J51" s="89"/>
      <c r="K51" s="89"/>
      <c r="L51" s="89"/>
      <c r="M51" s="89"/>
      <c r="N51" s="89"/>
      <c r="O51" s="89"/>
      <c r="P51" s="89"/>
    </row>
    <row r="52" spans="3:16" x14ac:dyDescent="0.2">
      <c r="C52" s="56"/>
      <c r="D52" s="56"/>
      <c r="E52" s="55"/>
      <c r="G52" s="89"/>
      <c r="H52" s="89"/>
      <c r="I52" s="89"/>
      <c r="J52" s="89"/>
      <c r="K52" s="89"/>
      <c r="L52" s="89"/>
      <c r="M52" s="89"/>
      <c r="N52" s="89"/>
      <c r="O52" s="89"/>
      <c r="P52" s="89"/>
    </row>
    <row r="53" spans="3:16" x14ac:dyDescent="0.2">
      <c r="C53" s="56"/>
      <c r="D53" s="56"/>
      <c r="E53" s="55"/>
      <c r="G53" s="89"/>
      <c r="H53" s="89"/>
      <c r="I53" s="89"/>
      <c r="J53" s="89"/>
      <c r="K53" s="89"/>
      <c r="L53" s="89"/>
      <c r="M53" s="89"/>
      <c r="N53" s="89"/>
      <c r="O53" s="89"/>
      <c r="P53" s="89"/>
    </row>
    <row r="54" spans="3:16" x14ac:dyDescent="0.2">
      <c r="G54" s="89"/>
      <c r="H54" s="89"/>
      <c r="I54" s="89"/>
      <c r="J54" s="89"/>
      <c r="K54" s="89"/>
      <c r="L54" s="89"/>
      <c r="M54" s="89"/>
      <c r="N54" s="89"/>
      <c r="O54" s="89"/>
      <c r="P54" s="89"/>
    </row>
    <row r="55" spans="3:16" x14ac:dyDescent="0.2">
      <c r="G55" s="89"/>
      <c r="H55" s="89"/>
      <c r="I55" s="89"/>
      <c r="J55" s="89"/>
      <c r="K55" s="89"/>
      <c r="L55" s="89"/>
      <c r="M55" s="89"/>
      <c r="N55" s="89"/>
      <c r="O55" s="89"/>
      <c r="P55" s="89"/>
    </row>
    <row r="56" spans="3:16" x14ac:dyDescent="0.2">
      <c r="G56" s="89"/>
      <c r="H56" s="89"/>
      <c r="I56" s="89"/>
      <c r="J56" s="89"/>
      <c r="K56" s="89"/>
      <c r="L56" s="89"/>
      <c r="M56" s="89"/>
      <c r="N56" s="89"/>
      <c r="O56" s="89"/>
      <c r="P56" s="89"/>
    </row>
    <row r="57" spans="3:16" x14ac:dyDescent="0.2">
      <c r="G57" s="89"/>
      <c r="H57" s="89"/>
      <c r="I57" s="89"/>
      <c r="J57" s="89"/>
      <c r="K57" s="89"/>
      <c r="L57" s="89"/>
      <c r="M57" s="89"/>
      <c r="N57" s="89"/>
      <c r="O57" s="89"/>
      <c r="P57" s="89"/>
    </row>
    <row r="58" spans="3:16" x14ac:dyDescent="0.2">
      <c r="G58" s="89"/>
      <c r="H58" s="89"/>
      <c r="I58" s="89"/>
      <c r="J58" s="89"/>
      <c r="K58" s="89"/>
      <c r="L58" s="89"/>
      <c r="M58" s="89"/>
      <c r="N58" s="89"/>
      <c r="O58" s="89"/>
      <c r="P58" s="89"/>
    </row>
    <row r="59" spans="3:16" x14ac:dyDescent="0.2">
      <c r="G59" s="89"/>
      <c r="H59" s="89"/>
      <c r="I59" s="89"/>
      <c r="J59" s="89"/>
      <c r="K59" s="89"/>
      <c r="L59" s="89"/>
      <c r="M59" s="89"/>
      <c r="N59" s="89"/>
      <c r="O59" s="89"/>
      <c r="P59" s="89"/>
    </row>
    <row r="60" spans="3:16" x14ac:dyDescent="0.2">
      <c r="G60" s="89"/>
      <c r="H60" s="89"/>
      <c r="I60" s="89"/>
      <c r="J60" s="89"/>
      <c r="K60" s="89"/>
      <c r="L60" s="89"/>
      <c r="M60" s="89"/>
      <c r="N60" s="89"/>
      <c r="O60" s="89"/>
      <c r="P60" s="89"/>
    </row>
    <row r="61" spans="3:16" x14ac:dyDescent="0.2">
      <c r="G61" s="89"/>
      <c r="H61" s="89"/>
      <c r="I61" s="89"/>
      <c r="J61" s="89"/>
      <c r="K61" s="89"/>
      <c r="L61" s="89"/>
      <c r="M61" s="89"/>
      <c r="N61" s="89"/>
      <c r="O61" s="89"/>
      <c r="P61" s="89"/>
    </row>
    <row r="62" spans="3:16" x14ac:dyDescent="0.2">
      <c r="G62" s="89"/>
      <c r="H62" s="89"/>
      <c r="I62" s="89"/>
      <c r="J62" s="89"/>
      <c r="K62" s="89"/>
      <c r="L62" s="89"/>
      <c r="M62" s="89"/>
      <c r="N62" s="89"/>
      <c r="O62" s="89"/>
      <c r="P62" s="89"/>
    </row>
    <row r="63" spans="3:16" x14ac:dyDescent="0.2">
      <c r="G63" s="89"/>
      <c r="H63" s="89"/>
      <c r="I63" s="89"/>
      <c r="J63" s="89"/>
      <c r="K63" s="89"/>
      <c r="L63" s="89"/>
      <c r="M63" s="89"/>
      <c r="N63" s="89"/>
      <c r="O63" s="89"/>
      <c r="P63" s="89"/>
    </row>
    <row r="64" spans="3:16" x14ac:dyDescent="0.2">
      <c r="G64" s="89"/>
      <c r="H64" s="89"/>
      <c r="I64" s="89"/>
      <c r="J64" s="89"/>
      <c r="K64" s="89"/>
      <c r="L64" s="89"/>
      <c r="M64" s="89"/>
      <c r="N64" s="89"/>
      <c r="O64" s="89"/>
      <c r="P64" s="89"/>
    </row>
    <row r="65" spans="7:16" x14ac:dyDescent="0.2">
      <c r="G65" s="89"/>
      <c r="H65" s="89"/>
      <c r="I65" s="89"/>
      <c r="J65" s="89"/>
      <c r="K65" s="89"/>
      <c r="L65" s="89"/>
      <c r="M65" s="89"/>
      <c r="N65" s="89"/>
      <c r="O65" s="89"/>
      <c r="P65" s="89"/>
    </row>
    <row r="66" spans="7:16" x14ac:dyDescent="0.2">
      <c r="G66" s="89"/>
      <c r="H66" s="89"/>
      <c r="I66" s="89"/>
      <c r="J66" s="89"/>
      <c r="K66" s="89"/>
      <c r="L66" s="89"/>
      <c r="M66" s="89"/>
      <c r="N66" s="89"/>
      <c r="O66" s="89"/>
      <c r="P66" s="89"/>
    </row>
    <row r="67" spans="7:16" x14ac:dyDescent="0.2">
      <c r="G67" s="106"/>
      <c r="H67" s="89"/>
      <c r="I67" s="89"/>
      <c r="J67" s="89"/>
      <c r="K67" s="89"/>
      <c r="L67" s="89"/>
      <c r="M67" s="89"/>
      <c r="N67" s="89"/>
      <c r="O67" s="89"/>
      <c r="P67" s="89"/>
    </row>
    <row r="68" spans="7:16" x14ac:dyDescent="0.2"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69" spans="7:16" x14ac:dyDescent="0.2"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7:16" x14ac:dyDescent="0.2">
      <c r="G70" s="89"/>
      <c r="H70" s="89"/>
      <c r="I70" s="89"/>
      <c r="J70" s="89"/>
      <c r="K70" s="89"/>
      <c r="L70" s="89"/>
      <c r="M70" s="89"/>
      <c r="N70" s="89"/>
      <c r="O70" s="89"/>
      <c r="P70" s="89"/>
    </row>
    <row r="71" spans="7:16" x14ac:dyDescent="0.2">
      <c r="G71" s="89"/>
      <c r="H71" s="89"/>
      <c r="I71" s="89"/>
      <c r="J71" s="89"/>
      <c r="K71" s="89"/>
      <c r="L71" s="89"/>
      <c r="M71" s="89"/>
      <c r="N71" s="89"/>
      <c r="O71" s="89"/>
      <c r="P71" s="89"/>
    </row>
    <row r="72" spans="7:16" x14ac:dyDescent="0.2">
      <c r="G72" s="89"/>
      <c r="H72" s="89"/>
      <c r="I72" s="89"/>
      <c r="J72" s="89"/>
      <c r="K72" s="89"/>
      <c r="L72" s="89"/>
      <c r="M72" s="89"/>
      <c r="N72" s="89"/>
      <c r="O72" s="89"/>
      <c r="P72" s="89"/>
    </row>
    <row r="73" spans="7:16" x14ac:dyDescent="0.2">
      <c r="G73" s="89"/>
      <c r="H73" s="89"/>
      <c r="I73" s="89"/>
      <c r="J73" s="89"/>
      <c r="K73" s="89"/>
      <c r="L73" s="89"/>
      <c r="M73" s="89"/>
      <c r="N73" s="89"/>
      <c r="O73" s="89"/>
      <c r="P73" s="89"/>
    </row>
    <row r="74" spans="7:16" x14ac:dyDescent="0.2">
      <c r="G74" s="89"/>
      <c r="H74" s="89"/>
      <c r="I74" s="89"/>
      <c r="J74" s="89"/>
      <c r="K74" s="89"/>
      <c r="L74" s="89"/>
      <c r="M74" s="89"/>
      <c r="N74" s="89"/>
      <c r="O74" s="89"/>
      <c r="P74" s="89"/>
    </row>
    <row r="75" spans="7:16" x14ac:dyDescent="0.2">
      <c r="G75" s="89"/>
      <c r="H75" s="89"/>
      <c r="I75" s="89"/>
      <c r="J75" s="89"/>
      <c r="K75" s="89"/>
      <c r="L75" s="89"/>
      <c r="M75" s="89"/>
      <c r="N75" s="89"/>
      <c r="O75" s="89"/>
      <c r="P75" s="89"/>
    </row>
    <row r="76" spans="7:16" x14ac:dyDescent="0.2">
      <c r="G76" s="89"/>
      <c r="H76" s="89"/>
      <c r="I76" s="89"/>
      <c r="J76" s="89"/>
      <c r="K76" s="89"/>
      <c r="L76" s="89"/>
      <c r="M76" s="89"/>
      <c r="N76" s="89"/>
      <c r="O76" s="89"/>
      <c r="P76" s="89"/>
    </row>
    <row r="77" spans="7:16" x14ac:dyDescent="0.2">
      <c r="G77" s="89"/>
      <c r="H77" s="89"/>
      <c r="I77" s="89"/>
      <c r="J77" s="89"/>
      <c r="K77" s="89"/>
      <c r="L77" s="89"/>
      <c r="M77" s="89"/>
      <c r="N77" s="89"/>
      <c r="O77" s="89"/>
      <c r="P77" s="89"/>
    </row>
    <row r="78" spans="7:16" x14ac:dyDescent="0.2">
      <c r="G78" s="89"/>
      <c r="H78" s="89"/>
      <c r="I78" s="89"/>
      <c r="J78" s="89"/>
      <c r="K78" s="89"/>
      <c r="L78" s="89"/>
      <c r="M78" s="89"/>
      <c r="N78" s="89"/>
      <c r="O78" s="89"/>
      <c r="P78" s="89"/>
    </row>
    <row r="79" spans="7:16" x14ac:dyDescent="0.2">
      <c r="G79" s="89"/>
      <c r="H79" s="89"/>
      <c r="I79" s="89"/>
      <c r="J79" s="89"/>
      <c r="K79" s="89"/>
      <c r="L79" s="89"/>
      <c r="M79" s="89"/>
      <c r="N79" s="89"/>
      <c r="O79" s="89"/>
      <c r="P79" s="89"/>
    </row>
    <row r="80" spans="7:16" x14ac:dyDescent="0.2">
      <c r="G80" s="89"/>
      <c r="H80" s="89"/>
      <c r="I80" s="89"/>
      <c r="J80" s="89"/>
      <c r="K80" s="89"/>
      <c r="L80" s="89"/>
      <c r="M80" s="89"/>
      <c r="N80" s="89"/>
      <c r="O80" s="89"/>
      <c r="P80" s="89"/>
    </row>
    <row r="81" spans="5:16" x14ac:dyDescent="0.2">
      <c r="G81" s="89"/>
      <c r="H81" s="89"/>
      <c r="I81" s="89"/>
      <c r="J81" s="89"/>
      <c r="K81" s="89"/>
      <c r="L81" s="89"/>
      <c r="M81" s="89"/>
      <c r="N81" s="89"/>
      <c r="O81" s="89"/>
      <c r="P81" s="89"/>
    </row>
    <row r="82" spans="5:16" x14ac:dyDescent="0.2">
      <c r="G82" s="89"/>
      <c r="H82" s="89"/>
      <c r="I82" s="89"/>
      <c r="J82" s="89"/>
      <c r="K82" s="89"/>
      <c r="L82" s="89"/>
      <c r="M82" s="89"/>
      <c r="N82" s="89"/>
      <c r="O82" s="89"/>
      <c r="P82" s="89"/>
    </row>
    <row r="83" spans="5:16" x14ac:dyDescent="0.2">
      <c r="G83" s="89"/>
      <c r="H83" s="89"/>
      <c r="I83" s="89"/>
      <c r="J83" s="89"/>
      <c r="K83" s="89"/>
      <c r="L83" s="89"/>
      <c r="M83" s="89"/>
      <c r="N83" s="89"/>
      <c r="O83" s="89"/>
      <c r="P83" s="89"/>
    </row>
    <row r="84" spans="5:16" s="57" customFormat="1" x14ac:dyDescent="0.2">
      <c r="E84" s="58"/>
      <c r="G84" s="89"/>
      <c r="H84" s="89"/>
      <c r="I84" s="89"/>
      <c r="J84" s="89"/>
      <c r="K84" s="89"/>
      <c r="L84" s="89"/>
      <c r="M84" s="89"/>
      <c r="N84" s="89"/>
      <c r="O84" s="89"/>
      <c r="P84" s="89"/>
    </row>
    <row r="85" spans="5:16" s="71" customFormat="1" x14ac:dyDescent="0.2">
      <c r="E85" s="72"/>
      <c r="G85" s="89"/>
      <c r="H85" s="89"/>
      <c r="I85" s="89"/>
      <c r="J85" s="89"/>
      <c r="K85" s="89"/>
      <c r="L85" s="89"/>
      <c r="M85" s="89"/>
      <c r="N85" s="89"/>
      <c r="O85" s="89"/>
      <c r="P85" s="89"/>
    </row>
    <row r="86" spans="5:16" s="71" customFormat="1" x14ac:dyDescent="0.2">
      <c r="E86" s="72"/>
    </row>
    <row r="87" spans="5:16" s="71" customFormat="1" x14ac:dyDescent="0.2">
      <c r="E87" s="72"/>
    </row>
    <row r="88" spans="5:16" s="71" customFormat="1" x14ac:dyDescent="0.2">
      <c r="E88" s="72"/>
    </row>
    <row r="89" spans="5:16" s="71" customFormat="1" x14ac:dyDescent="0.2">
      <c r="E89" s="72"/>
    </row>
    <row r="90" spans="5:16" s="71" customFormat="1" x14ac:dyDescent="0.2">
      <c r="E90" s="72"/>
    </row>
    <row r="91" spans="5:16" s="71" customFormat="1" x14ac:dyDescent="0.2">
      <c r="E91" s="72"/>
    </row>
    <row r="92" spans="5:16" s="71" customFormat="1" x14ac:dyDescent="0.2">
      <c r="E92" s="72"/>
    </row>
    <row r="93" spans="5:16" s="71" customFormat="1" x14ac:dyDescent="0.2">
      <c r="E93" s="72"/>
    </row>
    <row r="94" spans="5:16" s="71" customFormat="1" x14ac:dyDescent="0.2">
      <c r="E94" s="72"/>
    </row>
    <row r="95" spans="5:16" s="71" customFormat="1" x14ac:dyDescent="0.2">
      <c r="E95" s="72"/>
    </row>
    <row r="96" spans="5:16" s="71" customFormat="1" x14ac:dyDescent="0.2">
      <c r="E96" s="72"/>
    </row>
    <row r="97" spans="5:5" s="71" customFormat="1" x14ac:dyDescent="0.2">
      <c r="E97" s="72"/>
    </row>
    <row r="98" spans="5:5" s="71" customFormat="1" x14ac:dyDescent="0.2">
      <c r="E98" s="72"/>
    </row>
    <row r="99" spans="5:5" s="71" customFormat="1" x14ac:dyDescent="0.2">
      <c r="E99" s="72"/>
    </row>
    <row r="100" spans="5:5" s="71" customFormat="1" x14ac:dyDescent="0.2">
      <c r="E100" s="72"/>
    </row>
    <row r="101" spans="5:5" s="71" customFormat="1" x14ac:dyDescent="0.2">
      <c r="E101" s="72"/>
    </row>
    <row r="102" spans="5:5" s="71" customFormat="1" x14ac:dyDescent="0.2">
      <c r="E102" s="72"/>
    </row>
    <row r="103" spans="5:5" s="71" customFormat="1" x14ac:dyDescent="0.2">
      <c r="E103" s="72"/>
    </row>
    <row r="104" spans="5:5" s="71" customFormat="1" x14ac:dyDescent="0.2">
      <c r="E104" s="72"/>
    </row>
    <row r="105" spans="5:5" s="71" customFormat="1" x14ac:dyDescent="0.2">
      <c r="E105" s="72"/>
    </row>
    <row r="106" spans="5:5" s="71" customFormat="1" x14ac:dyDescent="0.2">
      <c r="E106" s="72"/>
    </row>
    <row r="107" spans="5:5" s="71" customFormat="1" x14ac:dyDescent="0.2">
      <c r="E107" s="72"/>
    </row>
    <row r="108" spans="5:5" s="71" customFormat="1" x14ac:dyDescent="0.2">
      <c r="E108" s="72"/>
    </row>
    <row r="109" spans="5:5" s="71" customFormat="1" x14ac:dyDescent="0.2">
      <c r="E109" s="72"/>
    </row>
    <row r="110" spans="5:5" s="71" customFormat="1" x14ac:dyDescent="0.2">
      <c r="E110" s="72"/>
    </row>
    <row r="111" spans="5:5" s="71" customFormat="1" x14ac:dyDescent="0.2">
      <c r="E111" s="72"/>
    </row>
    <row r="112" spans="5:5" s="71" customFormat="1" x14ac:dyDescent="0.2">
      <c r="E112" s="72"/>
    </row>
    <row r="113" spans="3:7" s="71" customFormat="1" x14ac:dyDescent="0.2">
      <c r="E113" s="72"/>
    </row>
    <row r="114" spans="3:7" s="71" customFormat="1" x14ac:dyDescent="0.2">
      <c r="E114" s="72"/>
    </row>
    <row r="115" spans="3:7" s="71" customFormat="1" x14ac:dyDescent="0.2">
      <c r="E115" s="72"/>
    </row>
    <row r="116" spans="3:7" s="71" customFormat="1" x14ac:dyDescent="0.2">
      <c r="E116" s="72"/>
    </row>
    <row r="117" spans="3:7" s="71" customFormat="1" x14ac:dyDescent="0.2">
      <c r="E117" s="72"/>
    </row>
    <row r="118" spans="3:7" s="71" customFormat="1" x14ac:dyDescent="0.2">
      <c r="E118" s="72"/>
    </row>
    <row r="119" spans="3:7" s="71" customFormat="1" x14ac:dyDescent="0.2">
      <c r="E119" s="72"/>
    </row>
    <row r="120" spans="3:7" s="71" customFormat="1" x14ac:dyDescent="0.2">
      <c r="E120" s="72"/>
    </row>
    <row r="121" spans="3:7" s="71" customFormat="1" x14ac:dyDescent="0.2">
      <c r="E121" s="72"/>
    </row>
    <row r="122" spans="3:7" s="71" customFormat="1" x14ac:dyDescent="0.2">
      <c r="E122" s="72"/>
    </row>
    <row r="123" spans="3:7" s="71" customFormat="1" x14ac:dyDescent="0.2">
      <c r="E123" s="72"/>
    </row>
    <row r="124" spans="3:7" s="71" customFormat="1" x14ac:dyDescent="0.2">
      <c r="E124" s="72"/>
    </row>
    <row r="125" spans="3:7" s="73" customFormat="1" x14ac:dyDescent="0.2">
      <c r="E125" s="134"/>
    </row>
    <row r="126" spans="3:7" s="163" customFormat="1" x14ac:dyDescent="0.2">
      <c r="C126" s="163" t="s">
        <v>9</v>
      </c>
      <c r="D126" s="164">
        <f>SUM(D128:D140)</f>
        <v>1431932.9609999997</v>
      </c>
      <c r="E126" s="165">
        <f>SUM(E128:E142)</f>
        <v>100.00000000000001</v>
      </c>
      <c r="G126" s="166">
        <f>SUM(G128:G142)</f>
        <v>182.44293532956817</v>
      </c>
    </row>
    <row r="127" spans="3:7" s="167" customFormat="1" x14ac:dyDescent="0.2">
      <c r="C127" s="168" t="s">
        <v>29</v>
      </c>
      <c r="D127" s="168" t="s">
        <v>16</v>
      </c>
      <c r="E127" s="169"/>
    </row>
    <row r="128" spans="3:7" s="167" customFormat="1" ht="15" x14ac:dyDescent="0.2">
      <c r="C128" s="170" t="s">
        <v>55</v>
      </c>
      <c r="D128" s="171">
        <f>+D24</f>
        <v>91812.69</v>
      </c>
      <c r="E128" s="172">
        <f>+D128/D126*100</f>
        <v>6.4118008664233841</v>
      </c>
      <c r="G128" s="169"/>
    </row>
    <row r="129" spans="3:8" s="167" customFormat="1" ht="15" x14ac:dyDescent="0.2">
      <c r="C129" s="170" t="s">
        <v>48</v>
      </c>
      <c r="D129" s="173">
        <f>+D15</f>
        <v>368114.74199999997</v>
      </c>
      <c r="E129" s="172">
        <f t="shared" ref="E129:E140" si="0">D129/$D$126*100</f>
        <v>25.70754022890322</v>
      </c>
      <c r="G129" s="169"/>
    </row>
    <row r="130" spans="3:8" s="167" customFormat="1" ht="15" x14ac:dyDescent="0.2">
      <c r="C130" s="170" t="s">
        <v>53</v>
      </c>
      <c r="D130" s="173">
        <f>+D22</f>
        <v>115642.91</v>
      </c>
      <c r="E130" s="172">
        <f t="shared" si="0"/>
        <v>8.0760002842060441</v>
      </c>
      <c r="G130" s="169"/>
    </row>
    <row r="131" spans="3:8" s="167" customFormat="1" ht="15" x14ac:dyDescent="0.2">
      <c r="C131" s="170" t="s">
        <v>46</v>
      </c>
      <c r="D131" s="173">
        <f>+D13</f>
        <v>281269.5070000001</v>
      </c>
      <c r="E131" s="172">
        <f t="shared" si="0"/>
        <v>19.642644918486525</v>
      </c>
      <c r="G131" s="169"/>
    </row>
    <row r="132" spans="3:8" s="167" customFormat="1" ht="15" x14ac:dyDescent="0.2">
      <c r="C132" s="170" t="s">
        <v>47</v>
      </c>
      <c r="D132" s="173">
        <f>+D14</f>
        <v>81584.650000000009</v>
      </c>
      <c r="E132" s="172">
        <f t="shared" si="0"/>
        <v>5.6975188239975179</v>
      </c>
      <c r="G132" s="169"/>
    </row>
    <row r="133" spans="3:8" s="167" customFormat="1" ht="15" x14ac:dyDescent="0.2">
      <c r="C133" s="170" t="s">
        <v>52</v>
      </c>
      <c r="D133" s="173">
        <f>+D21</f>
        <v>101898.78199999998</v>
      </c>
      <c r="E133" s="172">
        <f t="shared" si="0"/>
        <v>7.1161698749387199</v>
      </c>
      <c r="G133" s="169"/>
    </row>
    <row r="134" spans="3:8" s="167" customFormat="1" ht="15" x14ac:dyDescent="0.2">
      <c r="C134" s="170" t="s">
        <v>51</v>
      </c>
      <c r="D134" s="173">
        <f>+D18</f>
        <v>95249.37</v>
      </c>
      <c r="E134" s="172">
        <f t="shared" si="0"/>
        <v>6.6518037222554032</v>
      </c>
      <c r="G134" s="169"/>
    </row>
    <row r="135" spans="3:8" s="167" customFormat="1" ht="15" x14ac:dyDescent="0.2">
      <c r="C135" s="170" t="s">
        <v>54</v>
      </c>
      <c r="D135" s="173">
        <f>+D23</f>
        <v>63238.611999999994</v>
      </c>
      <c r="E135" s="172">
        <f t="shared" si="0"/>
        <v>4.4163109392940365</v>
      </c>
      <c r="G135" s="169"/>
    </row>
    <row r="136" spans="3:8" s="167" customFormat="1" ht="15" x14ac:dyDescent="0.2">
      <c r="C136" s="170" t="s">
        <v>68</v>
      </c>
      <c r="D136" s="173">
        <f>+D19</f>
        <v>73977.250000000015</v>
      </c>
      <c r="E136" s="172">
        <f t="shared" si="0"/>
        <v>5.1662509359612425</v>
      </c>
      <c r="G136" s="169">
        <f>SUM(E128:E136)</f>
        <v>88.886040594466095</v>
      </c>
    </row>
    <row r="137" spans="3:8" s="167" customFormat="1" ht="15" x14ac:dyDescent="0.2">
      <c r="C137" s="170" t="s">
        <v>60</v>
      </c>
      <c r="D137" s="173">
        <f>+D31</f>
        <v>29926.749999999996</v>
      </c>
      <c r="E137" s="172">
        <f t="shared" si="0"/>
        <v>2.0899546846872257</v>
      </c>
      <c r="G137" s="169"/>
    </row>
    <row r="138" spans="3:8" s="167" customFormat="1" ht="15" x14ac:dyDescent="0.2">
      <c r="C138" s="170" t="s">
        <v>49</v>
      </c>
      <c r="D138" s="173">
        <f>+D16</f>
        <v>19943.2</v>
      </c>
      <c r="E138" s="172">
        <f t="shared" si="0"/>
        <v>1.3927467656078352</v>
      </c>
      <c r="G138" s="169"/>
    </row>
    <row r="139" spans="3:8" s="167" customFormat="1" ht="15" x14ac:dyDescent="0.2">
      <c r="C139" s="170" t="s">
        <v>67</v>
      </c>
      <c r="D139" s="173">
        <f>+D12</f>
        <v>17013.55</v>
      </c>
      <c r="E139" s="172">
        <f t="shared" si="0"/>
        <v>1.1881526903409274</v>
      </c>
      <c r="G139" s="169">
        <f>SUM(E128:E139)</f>
        <v>93.556894735102091</v>
      </c>
    </row>
    <row r="140" spans="3:8" s="167" customFormat="1" ht="15" x14ac:dyDescent="0.2">
      <c r="C140" s="170" t="s">
        <v>66</v>
      </c>
      <c r="D140" s="173">
        <f>+D8-SUM(D128:D139)</f>
        <v>92260.947999999626</v>
      </c>
      <c r="E140" s="172">
        <f t="shared" si="0"/>
        <v>6.4431052648979179</v>
      </c>
      <c r="G140" s="169"/>
    </row>
    <row r="141" spans="3:8" s="167" customFormat="1" ht="15" x14ac:dyDescent="0.2">
      <c r="C141" s="170"/>
      <c r="D141" s="173"/>
      <c r="E141" s="172"/>
      <c r="G141" s="169"/>
      <c r="H141" s="157"/>
    </row>
    <row r="142" spans="3:8" s="167" customFormat="1" ht="14.25" x14ac:dyDescent="0.2">
      <c r="C142" s="174"/>
      <c r="D142" s="175"/>
      <c r="E142" s="169"/>
      <c r="G142" s="169"/>
      <c r="H142" s="157"/>
    </row>
    <row r="143" spans="3:8" s="163" customFormat="1" ht="15" x14ac:dyDescent="0.25">
      <c r="C143" s="176" t="s">
        <v>15</v>
      </c>
      <c r="D143" s="177">
        <f>SUM(D145:D157)</f>
        <v>268018.48499999993</v>
      </c>
      <c r="E143" s="165">
        <f>SUM(E145:E157)</f>
        <v>100</v>
      </c>
      <c r="G143" s="166">
        <f>SUM(G145:G157)</f>
        <v>0</v>
      </c>
    </row>
    <row r="144" spans="3:8" s="167" customFormat="1" x14ac:dyDescent="0.2">
      <c r="C144" s="168" t="s">
        <v>29</v>
      </c>
      <c r="D144" s="168" t="s">
        <v>16</v>
      </c>
      <c r="E144" s="169"/>
    </row>
    <row r="145" spans="3:7" s="167" customFormat="1" ht="14.25" x14ac:dyDescent="0.2">
      <c r="C145" s="174" t="s">
        <v>55</v>
      </c>
      <c r="D145" s="175">
        <f>+E24</f>
        <v>11005.648999999999</v>
      </c>
      <c r="E145" s="172">
        <f>D145/$D$143*100</f>
        <v>4.1063022201621662</v>
      </c>
      <c r="G145" s="169"/>
    </row>
    <row r="146" spans="3:7" s="167" customFormat="1" ht="14.25" x14ac:dyDescent="0.2">
      <c r="C146" s="174" t="s">
        <v>48</v>
      </c>
      <c r="D146" s="175">
        <f>+E15</f>
        <v>67326.52899999998</v>
      </c>
      <c r="E146" s="172">
        <f t="shared" ref="E146:E157" si="1">D146/$D$143*100</f>
        <v>25.120106547874858</v>
      </c>
      <c r="G146" s="169"/>
    </row>
    <row r="147" spans="3:7" s="167" customFormat="1" ht="14.25" x14ac:dyDescent="0.2">
      <c r="C147" s="174" t="s">
        <v>53</v>
      </c>
      <c r="D147" s="175">
        <f>+E22</f>
        <v>14828.262000000001</v>
      </c>
      <c r="E147" s="172">
        <f t="shared" si="1"/>
        <v>5.5325519805098535</v>
      </c>
      <c r="G147" s="169"/>
    </row>
    <row r="148" spans="3:7" s="167" customFormat="1" ht="14.25" x14ac:dyDescent="0.2">
      <c r="C148" s="174" t="s">
        <v>51</v>
      </c>
      <c r="D148" s="175">
        <f>+E18</f>
        <v>12534.048000000001</v>
      </c>
      <c r="E148" s="172">
        <f t="shared" si="1"/>
        <v>4.67656102152805</v>
      </c>
      <c r="G148" s="169"/>
    </row>
    <row r="149" spans="3:7" s="167" customFormat="1" ht="14.25" x14ac:dyDescent="0.2">
      <c r="C149" s="174" t="s">
        <v>46</v>
      </c>
      <c r="D149" s="175">
        <f>+E13</f>
        <v>50864.578999999998</v>
      </c>
      <c r="E149" s="172">
        <f t="shared" si="1"/>
        <v>18.978011535286459</v>
      </c>
      <c r="G149" s="169"/>
    </row>
    <row r="150" spans="3:7" s="167" customFormat="1" ht="14.25" x14ac:dyDescent="0.2">
      <c r="C150" s="174" t="s">
        <v>52</v>
      </c>
      <c r="D150" s="175">
        <f>+E21</f>
        <v>55133.597999999998</v>
      </c>
      <c r="E150" s="172">
        <f t="shared" si="1"/>
        <v>20.570819210473491</v>
      </c>
      <c r="G150" s="169"/>
    </row>
    <row r="151" spans="3:7" s="167" customFormat="1" ht="14.25" x14ac:dyDescent="0.2">
      <c r="C151" s="174" t="s">
        <v>47</v>
      </c>
      <c r="D151" s="175">
        <f>+E14</f>
        <v>14131.630000000001</v>
      </c>
      <c r="E151" s="172">
        <f t="shared" si="1"/>
        <v>5.2726325947256978</v>
      </c>
      <c r="G151" s="169"/>
    </row>
    <row r="152" spans="3:7" s="167" customFormat="1" ht="14.25" x14ac:dyDescent="0.2">
      <c r="C152" s="174" t="s">
        <v>68</v>
      </c>
      <c r="D152" s="175">
        <f>+E19</f>
        <v>9697.6820000000007</v>
      </c>
      <c r="E152" s="172">
        <f t="shared" si="1"/>
        <v>3.6182884923030603</v>
      </c>
      <c r="G152" s="169"/>
    </row>
    <row r="153" spans="3:7" s="167" customFormat="1" ht="14.25" x14ac:dyDescent="0.2">
      <c r="C153" s="174" t="s">
        <v>54</v>
      </c>
      <c r="D153" s="175">
        <f>+E23</f>
        <v>7801.3180000000011</v>
      </c>
      <c r="E153" s="172">
        <f t="shared" si="1"/>
        <v>2.9107387872892438</v>
      </c>
      <c r="G153" s="169"/>
    </row>
    <row r="154" spans="3:7" s="167" customFormat="1" ht="14.25" x14ac:dyDescent="0.2">
      <c r="C154" s="174" t="s">
        <v>49</v>
      </c>
      <c r="D154" s="175">
        <f>+E16</f>
        <v>2177.8349999999996</v>
      </c>
      <c r="E154" s="172">
        <f t="shared" si="1"/>
        <v>0.81256895396599249</v>
      </c>
      <c r="G154" s="169"/>
    </row>
    <row r="155" spans="3:7" s="167" customFormat="1" ht="14.25" x14ac:dyDescent="0.2">
      <c r="C155" s="174" t="s">
        <v>67</v>
      </c>
      <c r="D155" s="175">
        <f>+E12</f>
        <v>3227.3280000000004</v>
      </c>
      <c r="E155" s="172">
        <f t="shared" si="1"/>
        <v>1.204143811200187</v>
      </c>
      <c r="G155" s="169"/>
    </row>
    <row r="156" spans="3:7" s="167" customFormat="1" ht="14.25" x14ac:dyDescent="0.2">
      <c r="C156" s="174" t="s">
        <v>56</v>
      </c>
      <c r="D156" s="175">
        <f>+E25</f>
        <v>140.81</v>
      </c>
      <c r="E156" s="172">
        <f t="shared" si="1"/>
        <v>5.2537421066311908E-2</v>
      </c>
      <c r="G156" s="169"/>
    </row>
    <row r="157" spans="3:7" s="167" customFormat="1" ht="14.25" x14ac:dyDescent="0.2">
      <c r="C157" s="174" t="s">
        <v>66</v>
      </c>
      <c r="D157" s="175">
        <f>+E8-SUM(D145:D156)</f>
        <v>19149.216999999946</v>
      </c>
      <c r="E157" s="172">
        <f t="shared" si="1"/>
        <v>7.1447374236146253</v>
      </c>
      <c r="G157" s="169"/>
    </row>
    <row r="158" spans="3:7" s="167" customFormat="1" x14ac:dyDescent="0.2">
      <c r="E158" s="178"/>
    </row>
    <row r="159" spans="3:7" s="167" customFormat="1" x14ac:dyDescent="0.2">
      <c r="E159" s="178"/>
    </row>
    <row r="160" spans="3:7" s="167" customFormat="1" x14ac:dyDescent="0.2">
      <c r="E160" s="178"/>
    </row>
    <row r="161" spans="5:5" s="167" customFormat="1" x14ac:dyDescent="0.2">
      <c r="E161" s="178"/>
    </row>
    <row r="162" spans="5:5" s="167" customFormat="1" x14ac:dyDescent="0.2">
      <c r="E162" s="178"/>
    </row>
    <row r="163" spans="5:5" s="71" customFormat="1" x14ac:dyDescent="0.2">
      <c r="E163" s="72"/>
    </row>
    <row r="164" spans="5:5" s="71" customFormat="1" x14ac:dyDescent="0.2">
      <c r="E164" s="72"/>
    </row>
    <row r="165" spans="5:5" s="71" customFormat="1" x14ac:dyDescent="0.2">
      <c r="E165" s="72"/>
    </row>
    <row r="166" spans="5:5" s="71" customFormat="1" x14ac:dyDescent="0.2">
      <c r="E166" s="72"/>
    </row>
    <row r="167" spans="5:5" s="71" customFormat="1" x14ac:dyDescent="0.2">
      <c r="E167" s="72"/>
    </row>
    <row r="168" spans="5:5" s="71" customFormat="1" x14ac:dyDescent="0.2">
      <c r="E168" s="72"/>
    </row>
    <row r="169" spans="5:5" s="71" customFormat="1" x14ac:dyDescent="0.2">
      <c r="E169" s="72"/>
    </row>
    <row r="170" spans="5:5" s="71" customFormat="1" x14ac:dyDescent="0.2">
      <c r="E170" s="72"/>
    </row>
    <row r="171" spans="5:5" s="71" customFormat="1" x14ac:dyDescent="0.2">
      <c r="E171" s="72"/>
    </row>
    <row r="172" spans="5:5" s="71" customFormat="1" x14ac:dyDescent="0.2">
      <c r="E172" s="72"/>
    </row>
    <row r="173" spans="5:5" s="71" customFormat="1" x14ac:dyDescent="0.2">
      <c r="E173" s="72"/>
    </row>
    <row r="174" spans="5:5" s="71" customFormat="1" x14ac:dyDescent="0.2">
      <c r="E174" s="72"/>
    </row>
    <row r="175" spans="5:5" s="71" customFormat="1" x14ac:dyDescent="0.2">
      <c r="E175" s="72"/>
    </row>
    <row r="176" spans="5:5" s="71" customFormat="1" x14ac:dyDescent="0.2">
      <c r="E176" s="72"/>
    </row>
    <row r="177" spans="3:7" s="71" customFormat="1" x14ac:dyDescent="0.2">
      <c r="E177" s="72"/>
    </row>
    <row r="178" spans="3:7" s="71" customFormat="1" x14ac:dyDescent="0.2">
      <c r="E178" s="72"/>
    </row>
    <row r="179" spans="3:7" s="71" customFormat="1" x14ac:dyDescent="0.2">
      <c r="E179" s="72"/>
    </row>
    <row r="180" spans="3:7" s="71" customFormat="1" x14ac:dyDescent="0.2">
      <c r="C180" s="135"/>
      <c r="D180" s="135"/>
      <c r="E180" s="136"/>
      <c r="F180" s="135"/>
      <c r="G180" s="135"/>
    </row>
    <row r="181" spans="3:7" s="71" customFormat="1" x14ac:dyDescent="0.2">
      <c r="C181" s="135"/>
      <c r="D181" s="135"/>
      <c r="E181" s="136"/>
      <c r="F181" s="135"/>
      <c r="G181" s="135"/>
    </row>
    <row r="182" spans="3:7" s="57" customFormat="1" x14ac:dyDescent="0.2">
      <c r="C182" s="135"/>
      <c r="D182" s="135"/>
      <c r="E182" s="136"/>
      <c r="F182" s="135"/>
      <c r="G182" s="135"/>
    </row>
    <row r="183" spans="3:7" s="57" customFormat="1" x14ac:dyDescent="0.2">
      <c r="C183" s="135"/>
      <c r="D183" s="135"/>
      <c r="E183" s="136"/>
      <c r="F183" s="135"/>
      <c r="G183" s="135"/>
    </row>
    <row r="184" spans="3:7" s="57" customFormat="1" x14ac:dyDescent="0.2">
      <c r="E184" s="58"/>
    </row>
    <row r="185" spans="3:7" s="57" customFormat="1" x14ac:dyDescent="0.2">
      <c r="E185" s="58"/>
    </row>
    <row r="186" spans="3:7" s="57" customFormat="1" x14ac:dyDescent="0.2">
      <c r="E186" s="58"/>
    </row>
    <row r="187" spans="3:7" s="57" customFormat="1" x14ac:dyDescent="0.2">
      <c r="E187" s="58"/>
    </row>
  </sheetData>
  <mergeCells count="6">
    <mergeCell ref="B8:C8"/>
    <mergeCell ref="B6:C6"/>
    <mergeCell ref="B2:F2"/>
    <mergeCell ref="B3:F3"/>
    <mergeCell ref="B4:F4"/>
    <mergeCell ref="E6:F6"/>
  </mergeCells>
  <phoneticPr fontId="0" type="noConversion"/>
  <printOptions horizontalCentered="1" verticalCentered="1"/>
  <pageMargins left="0.59055118110236227" right="0.78740157480314965" top="0.39370078740157483" bottom="0.19685039370078741" header="0" footer="0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40"/>
  <sheetViews>
    <sheetView showGridLines="0" zoomScale="80" zoomScaleNormal="80" zoomScaleSheetLayoutView="80" workbookViewId="0">
      <selection activeCell="M25" sqref="M25"/>
    </sheetView>
  </sheetViews>
  <sheetFormatPr baseColWidth="10" defaultRowHeight="12.75" x14ac:dyDescent="0.2"/>
  <cols>
    <col min="1" max="1" width="1.7109375" customWidth="1"/>
    <col min="2" max="2" width="1.42578125" customWidth="1"/>
    <col min="3" max="3" width="38" customWidth="1"/>
    <col min="4" max="4" width="17.7109375" customWidth="1"/>
    <col min="5" max="5" width="19.5703125" customWidth="1"/>
    <col min="6" max="7" width="13.7109375" customWidth="1"/>
    <col min="8" max="8" width="15.42578125" customWidth="1"/>
    <col min="9" max="9" width="11.42578125" style="64"/>
    <col min="10" max="10" width="13.42578125" style="6" bestFit="1" customWidth="1"/>
  </cols>
  <sheetData>
    <row r="2" spans="2:15" s="1" customFormat="1" ht="15.75" x14ac:dyDescent="0.25">
      <c r="B2" s="195" t="s">
        <v>116</v>
      </c>
      <c r="C2" s="195"/>
      <c r="D2" s="195"/>
      <c r="E2" s="195"/>
      <c r="F2" s="195"/>
      <c r="G2" s="195"/>
      <c r="H2" s="195"/>
      <c r="I2" s="59"/>
      <c r="J2" s="19"/>
    </row>
    <row r="3" spans="2:15" s="1" customFormat="1" ht="15.75" x14ac:dyDescent="0.25">
      <c r="B3" s="195" t="s">
        <v>8</v>
      </c>
      <c r="C3" s="195"/>
      <c r="D3" s="195"/>
      <c r="E3" s="195"/>
      <c r="F3" s="195"/>
      <c r="G3" s="195"/>
      <c r="H3" s="195"/>
      <c r="I3" s="59"/>
      <c r="J3" s="19"/>
    </row>
    <row r="4" spans="2:15" s="1" customFormat="1" ht="12.75" customHeight="1" x14ac:dyDescent="0.2">
      <c r="I4" s="59"/>
      <c r="J4" s="19"/>
    </row>
    <row r="5" spans="2:15" s="14" customFormat="1" ht="15.75" customHeight="1" x14ac:dyDescent="0.25">
      <c r="B5" s="76"/>
      <c r="C5" s="198" t="s">
        <v>63</v>
      </c>
      <c r="D5" s="196" t="s">
        <v>30</v>
      </c>
      <c r="E5" s="196" t="s">
        <v>61</v>
      </c>
      <c r="F5" s="196" t="s">
        <v>62</v>
      </c>
      <c r="G5" s="143" t="s">
        <v>71</v>
      </c>
      <c r="H5" s="196" t="s">
        <v>117</v>
      </c>
      <c r="I5" s="60"/>
      <c r="J5" s="20"/>
    </row>
    <row r="6" spans="2:15" s="14" customFormat="1" ht="15.75" x14ac:dyDescent="0.25">
      <c r="B6" s="77"/>
      <c r="C6" s="199"/>
      <c r="D6" s="197"/>
      <c r="E6" s="197"/>
      <c r="F6" s="197"/>
      <c r="G6" s="144" t="s">
        <v>62</v>
      </c>
      <c r="H6" s="197"/>
      <c r="I6" s="60"/>
      <c r="J6" s="20"/>
    </row>
    <row r="7" spans="2:15" s="14" customFormat="1" ht="15.75" x14ac:dyDescent="0.25">
      <c r="B7" s="37"/>
      <c r="C7" s="38"/>
      <c r="D7" s="40"/>
      <c r="E7" s="40"/>
      <c r="F7" s="40"/>
      <c r="G7" s="40"/>
      <c r="H7" s="41"/>
      <c r="I7" s="67"/>
      <c r="J7" s="20"/>
    </row>
    <row r="8" spans="2:15" s="7" customFormat="1" ht="15.75" customHeight="1" x14ac:dyDescent="0.2">
      <c r="B8" s="189" t="s">
        <v>30</v>
      </c>
      <c r="C8" s="190"/>
      <c r="D8" s="75">
        <f>SUM(E8:H8)</f>
        <v>1447550.6819999998</v>
      </c>
      <c r="E8" s="75">
        <f>SUM(E10:E32)</f>
        <v>190126.23199999999</v>
      </c>
      <c r="F8" s="75">
        <f>SUM(F10:F32)</f>
        <v>993474.86399999994</v>
      </c>
      <c r="G8" s="75">
        <f>SUM(G10:G32)</f>
        <v>248331.86499999999</v>
      </c>
      <c r="H8" s="179">
        <f>SUM(H10:H32)</f>
        <v>15617.721</v>
      </c>
      <c r="I8" s="66"/>
      <c r="J8" s="81"/>
      <c r="L8" s="80"/>
      <c r="M8" s="80"/>
      <c r="N8" s="80"/>
    </row>
    <row r="9" spans="2:15" s="11" customFormat="1" ht="15" x14ac:dyDescent="0.2">
      <c r="B9" s="42"/>
      <c r="C9" s="43"/>
      <c r="D9" s="44"/>
      <c r="E9" s="44"/>
      <c r="F9" s="44"/>
      <c r="G9" s="44"/>
      <c r="H9" s="180"/>
      <c r="I9" s="61"/>
      <c r="J9" s="137"/>
      <c r="K9" s="137"/>
      <c r="L9" s="137"/>
      <c r="M9" s="137"/>
      <c r="N9" s="79"/>
    </row>
    <row r="10" spans="2:15" s="11" customFormat="1" ht="20.100000000000001" customHeight="1" x14ac:dyDescent="0.2">
      <c r="B10" s="42"/>
      <c r="C10" s="86" t="s">
        <v>78</v>
      </c>
      <c r="D10" s="44">
        <v>0</v>
      </c>
      <c r="E10" s="44" t="s">
        <v>94</v>
      </c>
      <c r="F10" s="44" t="s">
        <v>94</v>
      </c>
      <c r="G10" s="44" t="s">
        <v>94</v>
      </c>
      <c r="H10" s="180" t="s">
        <v>94</v>
      </c>
      <c r="I10" s="61"/>
      <c r="J10" s="138"/>
      <c r="K10" s="138"/>
      <c r="L10" s="137"/>
      <c r="M10" s="137"/>
      <c r="N10" s="79"/>
    </row>
    <row r="11" spans="2:15" s="11" customFormat="1" ht="20.100000000000001" customHeight="1" x14ac:dyDescent="0.2">
      <c r="B11" s="42"/>
      <c r="C11" s="86" t="s">
        <v>44</v>
      </c>
      <c r="D11" s="44">
        <v>21533.088000000003</v>
      </c>
      <c r="E11" s="44">
        <v>6340.75</v>
      </c>
      <c r="F11" s="43">
        <v>6071.54</v>
      </c>
      <c r="G11" s="43">
        <v>8121.1880000000001</v>
      </c>
      <c r="H11" s="45">
        <v>999.61000000000013</v>
      </c>
      <c r="I11" s="61"/>
      <c r="J11" s="138"/>
      <c r="K11" s="138"/>
      <c r="L11" s="137"/>
      <c r="M11" s="137"/>
      <c r="N11" s="79"/>
    </row>
    <row r="12" spans="2:15" s="11" customFormat="1" ht="20.100000000000001" customHeight="1" x14ac:dyDescent="0.2">
      <c r="B12" s="42"/>
      <c r="C12" s="86" t="s">
        <v>45</v>
      </c>
      <c r="D12" s="44">
        <v>0</v>
      </c>
      <c r="E12" s="44" t="s">
        <v>94</v>
      </c>
      <c r="F12" s="44" t="s">
        <v>94</v>
      </c>
      <c r="G12" s="52" t="s">
        <v>94</v>
      </c>
      <c r="H12" s="181" t="s">
        <v>94</v>
      </c>
      <c r="I12" s="61"/>
      <c r="J12" s="138"/>
      <c r="K12" s="138"/>
      <c r="L12" s="137"/>
      <c r="M12" s="137"/>
      <c r="N12" s="79"/>
    </row>
    <row r="13" spans="2:15" s="11" customFormat="1" ht="20.100000000000001" customHeight="1" x14ac:dyDescent="0.2">
      <c r="B13" s="42"/>
      <c r="C13" s="86" t="s">
        <v>67</v>
      </c>
      <c r="D13" s="44">
        <v>17013.55</v>
      </c>
      <c r="E13" s="52">
        <v>3257.37</v>
      </c>
      <c r="F13" s="44">
        <v>7185.7179999999998</v>
      </c>
      <c r="G13" s="52">
        <v>6570.4620000000004</v>
      </c>
      <c r="H13" s="181" t="s">
        <v>94</v>
      </c>
      <c r="I13" s="61"/>
      <c r="J13" s="138"/>
      <c r="K13" s="138"/>
      <c r="L13" s="137"/>
      <c r="M13" s="137"/>
      <c r="N13" s="79"/>
    </row>
    <row r="14" spans="2:15" s="11" customFormat="1" ht="20.100000000000001" customHeight="1" x14ac:dyDescent="0.2">
      <c r="B14" s="42"/>
      <c r="C14" s="86" t="s">
        <v>46</v>
      </c>
      <c r="D14" s="44">
        <v>281269.50700000004</v>
      </c>
      <c r="E14" s="44">
        <v>33484.066999999995</v>
      </c>
      <c r="F14" s="44">
        <v>199496.15400000001</v>
      </c>
      <c r="G14" s="52">
        <v>48289.286</v>
      </c>
      <c r="H14" s="181" t="s">
        <v>94</v>
      </c>
      <c r="I14" s="61"/>
      <c r="J14" s="138"/>
      <c r="K14" s="138"/>
      <c r="L14" s="137"/>
      <c r="M14" s="137"/>
      <c r="N14" s="79"/>
      <c r="O14" s="79"/>
    </row>
    <row r="15" spans="2:15" s="11" customFormat="1" ht="20.100000000000001" customHeight="1" x14ac:dyDescent="0.2">
      <c r="B15" s="42"/>
      <c r="C15" s="86" t="s">
        <v>47</v>
      </c>
      <c r="D15" s="44">
        <v>81584.649999999994</v>
      </c>
      <c r="E15" s="52">
        <v>34868.050000000003</v>
      </c>
      <c r="F15" s="44">
        <v>46716.6</v>
      </c>
      <c r="G15" s="52" t="s">
        <v>94</v>
      </c>
      <c r="H15" s="181" t="s">
        <v>94</v>
      </c>
      <c r="I15" s="61"/>
      <c r="J15" s="138"/>
      <c r="K15" s="138"/>
      <c r="L15" s="137"/>
      <c r="M15" s="137"/>
      <c r="N15" s="79"/>
      <c r="O15" s="79"/>
    </row>
    <row r="16" spans="2:15" s="11" customFormat="1" ht="20.100000000000001" customHeight="1" x14ac:dyDescent="0.25">
      <c r="B16" s="42"/>
      <c r="C16" s="86" t="s">
        <v>48</v>
      </c>
      <c r="D16" s="44">
        <v>376590.13299999997</v>
      </c>
      <c r="E16" s="52">
        <v>36279.013000000006</v>
      </c>
      <c r="F16" s="44">
        <v>291245.239</v>
      </c>
      <c r="G16" s="52">
        <v>40590.489999999991</v>
      </c>
      <c r="H16" s="181">
        <v>8475.3909999999996</v>
      </c>
      <c r="I16" s="61"/>
      <c r="J16" s="138"/>
      <c r="K16" s="139"/>
      <c r="L16" s="140"/>
      <c r="M16" s="140"/>
      <c r="N16" s="87"/>
      <c r="O16" s="87"/>
    </row>
    <row r="17" spans="2:15" s="11" customFormat="1" ht="20.100000000000001" customHeight="1" x14ac:dyDescent="0.25">
      <c r="B17" s="42"/>
      <c r="C17" s="86" t="s">
        <v>49</v>
      </c>
      <c r="D17" s="44">
        <v>19943.2</v>
      </c>
      <c r="E17" s="44" t="s">
        <v>94</v>
      </c>
      <c r="F17" s="44">
        <v>15843.2</v>
      </c>
      <c r="G17" s="52">
        <v>4100</v>
      </c>
      <c r="H17" s="181" t="s">
        <v>94</v>
      </c>
      <c r="I17" s="61"/>
      <c r="J17" s="138"/>
      <c r="K17" s="139"/>
      <c r="L17" s="140"/>
      <c r="M17" s="140"/>
      <c r="N17" s="87"/>
      <c r="O17" s="88"/>
    </row>
    <row r="18" spans="2:15" s="11" customFormat="1" ht="20.100000000000001" customHeight="1" x14ac:dyDescent="0.25">
      <c r="B18" s="42"/>
      <c r="C18" s="86" t="s">
        <v>50</v>
      </c>
      <c r="D18" s="44">
        <v>626.5</v>
      </c>
      <c r="E18" s="52" t="s">
        <v>94</v>
      </c>
      <c r="F18" s="44" t="s">
        <v>94</v>
      </c>
      <c r="G18" s="52" t="s">
        <v>94</v>
      </c>
      <c r="H18" s="181">
        <v>626.5</v>
      </c>
      <c r="I18" s="61"/>
      <c r="J18" s="138"/>
      <c r="K18" s="139"/>
      <c r="L18" s="140"/>
      <c r="M18" s="140"/>
      <c r="N18" s="87"/>
      <c r="O18" s="88"/>
    </row>
    <row r="19" spans="2:15" s="11" customFormat="1" ht="20.100000000000001" customHeight="1" x14ac:dyDescent="0.25">
      <c r="B19" s="42"/>
      <c r="C19" s="86" t="s">
        <v>51</v>
      </c>
      <c r="D19" s="44">
        <v>95249.369999999981</v>
      </c>
      <c r="E19" s="44">
        <v>2458.5709999999999</v>
      </c>
      <c r="F19" s="44">
        <v>78485.658999999985</v>
      </c>
      <c r="G19" s="52">
        <v>14305.14</v>
      </c>
      <c r="H19" s="181" t="s">
        <v>94</v>
      </c>
      <c r="I19" s="61"/>
      <c r="J19" s="138"/>
      <c r="K19" s="139"/>
      <c r="L19" s="140"/>
      <c r="M19" s="140"/>
      <c r="N19" s="87"/>
      <c r="O19" s="88"/>
    </row>
    <row r="20" spans="2:15" s="11" customFormat="1" ht="20.100000000000001" customHeight="1" x14ac:dyDescent="0.25">
      <c r="B20" s="42"/>
      <c r="C20" s="86" t="s">
        <v>68</v>
      </c>
      <c r="D20" s="44">
        <v>73977.25</v>
      </c>
      <c r="E20" s="44">
        <v>5842.35</v>
      </c>
      <c r="F20" s="44">
        <v>49451.45</v>
      </c>
      <c r="G20" s="52">
        <v>18683.45</v>
      </c>
      <c r="H20" s="181" t="s">
        <v>94</v>
      </c>
      <c r="I20" s="61"/>
      <c r="J20" s="138"/>
      <c r="K20" s="139"/>
      <c r="L20" s="140"/>
      <c r="M20" s="140"/>
      <c r="N20" s="87"/>
      <c r="O20" s="88"/>
    </row>
    <row r="21" spans="2:15" s="11" customFormat="1" ht="20.100000000000001" customHeight="1" x14ac:dyDescent="0.25">
      <c r="B21" s="42"/>
      <c r="C21" s="86" t="s">
        <v>70</v>
      </c>
      <c r="D21" s="44">
        <v>48021.640000000007</v>
      </c>
      <c r="E21" s="43">
        <v>855.84999999999991</v>
      </c>
      <c r="F21" s="43">
        <v>43447.750000000007</v>
      </c>
      <c r="G21" s="43">
        <v>3674.75</v>
      </c>
      <c r="H21" s="45">
        <v>43.290000000000006</v>
      </c>
      <c r="I21" s="61"/>
      <c r="J21" s="138"/>
      <c r="K21" s="139"/>
      <c r="L21" s="140"/>
      <c r="M21" s="140"/>
      <c r="N21" s="87"/>
      <c r="O21" s="88"/>
    </row>
    <row r="22" spans="2:15" s="11" customFormat="1" ht="20.100000000000001" customHeight="1" x14ac:dyDescent="0.25">
      <c r="B22" s="42"/>
      <c r="C22" s="86" t="s">
        <v>52</v>
      </c>
      <c r="D22" s="44">
        <v>101898.78200000001</v>
      </c>
      <c r="E22" s="52">
        <v>37264.351000000002</v>
      </c>
      <c r="F22" s="44">
        <v>42148.523000000008</v>
      </c>
      <c r="G22" s="52">
        <v>22485.907999999999</v>
      </c>
      <c r="H22" s="181"/>
      <c r="I22" s="61"/>
      <c r="J22" s="138"/>
      <c r="K22" s="139"/>
      <c r="L22" s="140"/>
      <c r="M22" s="140"/>
      <c r="N22" s="87"/>
      <c r="O22" s="88"/>
    </row>
    <row r="23" spans="2:15" s="11" customFormat="1" ht="20.100000000000001" customHeight="1" x14ac:dyDescent="0.2">
      <c r="B23" s="42"/>
      <c r="C23" s="86" t="s">
        <v>53</v>
      </c>
      <c r="D23" s="44">
        <v>120192.21</v>
      </c>
      <c r="E23" s="52">
        <v>1059.21</v>
      </c>
      <c r="F23" s="43">
        <v>100801.2</v>
      </c>
      <c r="G23" s="43">
        <v>13782.5</v>
      </c>
      <c r="H23" s="45">
        <v>4549.3</v>
      </c>
      <c r="I23" s="61"/>
      <c r="J23" s="138"/>
      <c r="K23" s="138"/>
      <c r="L23" s="137"/>
      <c r="M23" s="137"/>
      <c r="N23" s="79"/>
    </row>
    <row r="24" spans="2:15" s="11" customFormat="1" ht="20.100000000000001" customHeight="1" x14ac:dyDescent="0.2">
      <c r="B24" s="42"/>
      <c r="C24" s="86" t="s">
        <v>54</v>
      </c>
      <c r="D24" s="44">
        <v>63238.611999999994</v>
      </c>
      <c r="E24" s="43">
        <v>6104.2999999999993</v>
      </c>
      <c r="F24" s="44">
        <v>29994.621000000006</v>
      </c>
      <c r="G24" s="52">
        <v>27139.690999999995</v>
      </c>
      <c r="H24" s="181" t="s">
        <v>94</v>
      </c>
      <c r="I24" s="61"/>
      <c r="J24" s="138"/>
      <c r="K24" s="138"/>
      <c r="L24" s="137"/>
      <c r="M24" s="137"/>
      <c r="N24" s="79"/>
    </row>
    <row r="25" spans="2:15" s="11" customFormat="1" ht="20.100000000000001" customHeight="1" x14ac:dyDescent="0.2">
      <c r="B25" s="42"/>
      <c r="C25" s="86" t="s">
        <v>55</v>
      </c>
      <c r="D25" s="44">
        <v>92736.320000000007</v>
      </c>
      <c r="E25" s="44">
        <v>11669.230000000001</v>
      </c>
      <c r="F25" s="44">
        <v>51641.120000000003</v>
      </c>
      <c r="G25" s="52">
        <v>28502.34</v>
      </c>
      <c r="H25" s="181">
        <v>923.62999999999988</v>
      </c>
      <c r="I25" s="61"/>
      <c r="J25" s="138"/>
      <c r="K25" s="138"/>
      <c r="L25" s="137"/>
      <c r="M25" s="137"/>
      <c r="N25" s="79"/>
    </row>
    <row r="26" spans="2:15" s="11" customFormat="1" ht="20.100000000000001" customHeight="1" x14ac:dyDescent="0.2">
      <c r="B26" s="42"/>
      <c r="C26" s="86" t="s">
        <v>56</v>
      </c>
      <c r="D26" s="44">
        <v>2234.3999999999996</v>
      </c>
      <c r="E26" s="52" t="s">
        <v>94</v>
      </c>
      <c r="F26" s="44">
        <v>357.25</v>
      </c>
      <c r="G26" s="52">
        <v>1877.1499999999999</v>
      </c>
      <c r="H26" s="181" t="s">
        <v>94</v>
      </c>
      <c r="I26" s="61"/>
      <c r="J26" s="138"/>
      <c r="K26" s="138"/>
      <c r="L26" s="137"/>
      <c r="M26" s="137"/>
    </row>
    <row r="27" spans="2:15" s="11" customFormat="1" ht="20.100000000000001" customHeight="1" x14ac:dyDescent="0.2">
      <c r="B27" s="42"/>
      <c r="C27" s="86" t="s">
        <v>76</v>
      </c>
      <c r="D27" s="44">
        <v>0</v>
      </c>
      <c r="E27" s="44" t="s">
        <v>94</v>
      </c>
      <c r="F27" s="44" t="s">
        <v>94</v>
      </c>
      <c r="G27" s="52" t="s">
        <v>94</v>
      </c>
      <c r="H27" s="181" t="s">
        <v>94</v>
      </c>
      <c r="I27" s="61"/>
      <c r="J27" s="138"/>
      <c r="K27" s="138"/>
      <c r="L27" s="137"/>
      <c r="M27" s="137"/>
    </row>
    <row r="28" spans="2:15" s="11" customFormat="1" ht="20.100000000000001" customHeight="1" x14ac:dyDescent="0.2">
      <c r="B28" s="42"/>
      <c r="C28" s="86" t="s">
        <v>57</v>
      </c>
      <c r="D28" s="44">
        <v>5778.92</v>
      </c>
      <c r="E28" s="44" t="s">
        <v>94</v>
      </c>
      <c r="F28" s="44">
        <v>5778.92</v>
      </c>
      <c r="G28" s="52" t="s">
        <v>94</v>
      </c>
      <c r="H28" s="181" t="s">
        <v>94</v>
      </c>
      <c r="I28" s="61"/>
      <c r="J28" s="138"/>
      <c r="K28" s="138"/>
      <c r="L28" s="137"/>
      <c r="M28" s="137"/>
    </row>
    <row r="29" spans="2:15" s="11" customFormat="1" ht="20.100000000000001" customHeight="1" x14ac:dyDescent="0.2">
      <c r="B29" s="42"/>
      <c r="C29" s="86" t="s">
        <v>72</v>
      </c>
      <c r="D29" s="44">
        <v>0</v>
      </c>
      <c r="E29" s="44" t="s">
        <v>94</v>
      </c>
      <c r="F29" s="44" t="s">
        <v>94</v>
      </c>
      <c r="G29" s="52" t="s">
        <v>94</v>
      </c>
      <c r="H29" s="181" t="s">
        <v>94</v>
      </c>
      <c r="I29" s="61"/>
      <c r="J29" s="138"/>
      <c r="K29" s="138"/>
      <c r="L29" s="138"/>
      <c r="M29" s="138"/>
    </row>
    <row r="30" spans="2:15" s="11" customFormat="1" ht="20.100000000000001" customHeight="1" x14ac:dyDescent="0.2">
      <c r="B30" s="42"/>
      <c r="C30" s="86" t="s">
        <v>58</v>
      </c>
      <c r="D30" s="44">
        <v>10218.099999999999</v>
      </c>
      <c r="E30" s="44" t="s">
        <v>94</v>
      </c>
      <c r="F30" s="44">
        <v>6918.0999999999995</v>
      </c>
      <c r="G30" s="52">
        <v>3300</v>
      </c>
      <c r="H30" s="181" t="s">
        <v>94</v>
      </c>
      <c r="I30" s="61"/>
      <c r="J30" s="138"/>
      <c r="K30" s="138"/>
      <c r="L30" s="138"/>
      <c r="M30" s="138"/>
    </row>
    <row r="31" spans="2:15" s="11" customFormat="1" ht="20.100000000000001" customHeight="1" x14ac:dyDescent="0.2">
      <c r="B31" s="42"/>
      <c r="C31" s="86" t="s">
        <v>59</v>
      </c>
      <c r="D31" s="44">
        <v>5517.7</v>
      </c>
      <c r="E31" s="44" t="s">
        <v>94</v>
      </c>
      <c r="F31" s="44">
        <v>5517.7</v>
      </c>
      <c r="G31" s="52" t="s">
        <v>94</v>
      </c>
      <c r="H31" s="181" t="s">
        <v>94</v>
      </c>
      <c r="I31" s="61"/>
      <c r="J31" s="138"/>
      <c r="K31" s="138"/>
      <c r="L31" s="138"/>
      <c r="M31" s="138"/>
    </row>
    <row r="32" spans="2:15" s="11" customFormat="1" ht="20.100000000000001" customHeight="1" x14ac:dyDescent="0.2">
      <c r="B32" s="42"/>
      <c r="C32" s="86" t="s">
        <v>60</v>
      </c>
      <c r="D32" s="44">
        <v>29926.75</v>
      </c>
      <c r="E32" s="44">
        <v>10643.119999999999</v>
      </c>
      <c r="F32" s="44">
        <v>12374.119999999999</v>
      </c>
      <c r="G32" s="52">
        <v>6909.51</v>
      </c>
      <c r="H32" s="181" t="s">
        <v>94</v>
      </c>
      <c r="I32" s="126"/>
      <c r="J32" s="138"/>
      <c r="K32" s="138"/>
      <c r="L32" s="138"/>
      <c r="M32" s="138"/>
    </row>
    <row r="33" spans="2:13" s="2" customFormat="1" ht="8.25" customHeight="1" x14ac:dyDescent="0.2">
      <c r="B33" s="46"/>
      <c r="C33" s="47"/>
      <c r="D33" s="48"/>
      <c r="E33" s="48"/>
      <c r="F33" s="48"/>
      <c r="G33" s="48"/>
      <c r="H33" s="182"/>
      <c r="I33" s="62"/>
      <c r="J33" s="71"/>
      <c r="K33" s="68"/>
      <c r="L33" s="68"/>
      <c r="M33" s="68"/>
    </row>
    <row r="34" spans="2:13" s="2" customFormat="1" ht="2.25" customHeight="1" x14ac:dyDescent="0.2">
      <c r="I34" s="62"/>
      <c r="J34" s="71"/>
      <c r="K34" s="68"/>
      <c r="L34" s="68"/>
      <c r="M34" s="68"/>
    </row>
    <row r="35" spans="2:13" s="2" customFormat="1" x14ac:dyDescent="0.2">
      <c r="B35" s="145" t="s">
        <v>119</v>
      </c>
      <c r="I35" s="62"/>
      <c r="J35" s="5"/>
    </row>
    <row r="36" spans="2:13" s="30" customFormat="1" ht="12" x14ac:dyDescent="0.2">
      <c r="B36" s="30" t="s">
        <v>38</v>
      </c>
      <c r="I36" s="63"/>
      <c r="J36" s="141"/>
      <c r="K36" s="141"/>
      <c r="L36" s="142"/>
      <c r="M36" s="142"/>
    </row>
    <row r="37" spans="2:13" s="2" customFormat="1" x14ac:dyDescent="0.2">
      <c r="B37" s="30" t="s">
        <v>118</v>
      </c>
      <c r="I37" s="62"/>
      <c r="J37" s="5"/>
    </row>
    <row r="38" spans="2:13" s="2" customFormat="1" x14ac:dyDescent="0.2">
      <c r="I38" s="62"/>
      <c r="J38" s="5"/>
      <c r="K38" s="5"/>
    </row>
    <row r="39" spans="2:13" s="2" customFormat="1" x14ac:dyDescent="0.2">
      <c r="I39" s="62"/>
      <c r="J39" s="5"/>
    </row>
    <row r="40" spans="2:13" s="2" customFormat="1" x14ac:dyDescent="0.2">
      <c r="I40" s="62"/>
      <c r="J40" s="5"/>
    </row>
  </sheetData>
  <mergeCells count="8">
    <mergeCell ref="B2:H2"/>
    <mergeCell ref="B3:H3"/>
    <mergeCell ref="B8:C8"/>
    <mergeCell ref="D5:D6"/>
    <mergeCell ref="E5:E6"/>
    <mergeCell ref="F5:F6"/>
    <mergeCell ref="C5:C6"/>
    <mergeCell ref="H5:H6"/>
  </mergeCells>
  <phoneticPr fontId="0" type="noConversion"/>
  <printOptions horizontalCentered="1" verticalCentered="1"/>
  <pageMargins left="0.59055118110236227" right="0.74803149606299213" top="0.98425196850393704" bottom="0.98425196850393704" header="0" footer="0"/>
  <pageSetup paperSize="9" scale="6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V82"/>
  <sheetViews>
    <sheetView showGridLines="0" zoomScale="80" zoomScaleNormal="80" zoomScaleSheetLayoutView="100" workbookViewId="0">
      <selection activeCell="P37" sqref="P37"/>
    </sheetView>
  </sheetViews>
  <sheetFormatPr baseColWidth="10" defaultRowHeight="12.75" x14ac:dyDescent="0.2"/>
  <cols>
    <col min="1" max="1" width="1.85546875" customWidth="1"/>
    <col min="2" max="2" width="1.5703125" customWidth="1"/>
    <col min="3" max="3" width="18.28515625" customWidth="1"/>
    <col min="17" max="17" width="1.140625" customWidth="1"/>
  </cols>
  <sheetData>
    <row r="3" spans="2:22" ht="16.5" x14ac:dyDescent="0.25">
      <c r="B3" s="193" t="s">
        <v>110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2:22" ht="16.5" x14ac:dyDescent="0.25">
      <c r="B4" s="193" t="s">
        <v>79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</row>
    <row r="5" spans="2:22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22" ht="15.75" x14ac:dyDescent="0.2">
      <c r="B6" s="202" t="s">
        <v>29</v>
      </c>
      <c r="C6" s="203"/>
      <c r="D6" s="107" t="s">
        <v>30</v>
      </c>
      <c r="E6" s="107" t="s">
        <v>80</v>
      </c>
      <c r="F6" s="107" t="s">
        <v>81</v>
      </c>
      <c r="G6" s="107" t="s">
        <v>82</v>
      </c>
      <c r="H6" s="107" t="s">
        <v>83</v>
      </c>
      <c r="I6" s="107" t="s">
        <v>84</v>
      </c>
      <c r="J6" s="107" t="s">
        <v>85</v>
      </c>
      <c r="K6" s="107" t="s">
        <v>86</v>
      </c>
      <c r="L6" s="107" t="s">
        <v>87</v>
      </c>
      <c r="M6" s="107" t="s">
        <v>88</v>
      </c>
      <c r="N6" s="107" t="s">
        <v>89</v>
      </c>
      <c r="O6" s="107" t="s">
        <v>90</v>
      </c>
      <c r="P6" s="202" t="s">
        <v>91</v>
      </c>
      <c r="Q6" s="204"/>
    </row>
    <row r="7" spans="2:22" ht="15.75" x14ac:dyDescent="0.25"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08"/>
    </row>
    <row r="8" spans="2:22" ht="15.75" x14ac:dyDescent="0.25">
      <c r="B8" s="200" t="s">
        <v>30</v>
      </c>
      <c r="C8" s="201"/>
      <c r="D8" s="109">
        <f t="shared" ref="D8:P8" si="0">SUM(D10:D14)</f>
        <v>25954.458000000002</v>
      </c>
      <c r="E8" s="109">
        <f t="shared" si="0"/>
        <v>1613.5300000000002</v>
      </c>
      <c r="F8" s="109">
        <f t="shared" si="0"/>
        <v>1353.3899999999999</v>
      </c>
      <c r="G8" s="109">
        <f t="shared" si="0"/>
        <v>3027.9</v>
      </c>
      <c r="H8" s="109">
        <f t="shared" si="0"/>
        <v>3245.3600000000006</v>
      </c>
      <c r="I8" s="109">
        <f t="shared" si="0"/>
        <v>2311.16</v>
      </c>
      <c r="J8" s="109">
        <f t="shared" si="0"/>
        <v>1426.59</v>
      </c>
      <c r="K8" s="109">
        <f t="shared" si="0"/>
        <v>2209.1499999999996</v>
      </c>
      <c r="L8" s="109">
        <f t="shared" si="0"/>
        <v>2705.1779999999999</v>
      </c>
      <c r="M8" s="109">
        <f t="shared" si="0"/>
        <v>2343.4199999999996</v>
      </c>
      <c r="N8" s="109">
        <f t="shared" si="0"/>
        <v>1922.1139999999998</v>
      </c>
      <c r="O8" s="109">
        <f t="shared" si="0"/>
        <v>1874.4659999999999</v>
      </c>
      <c r="P8" s="109">
        <f t="shared" si="0"/>
        <v>1922.2</v>
      </c>
      <c r="Q8" s="110"/>
    </row>
    <row r="9" spans="2:22" ht="15" x14ac:dyDescent="0.2">
      <c r="B9" s="111"/>
      <c r="C9" s="112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113"/>
      <c r="V9" s="2"/>
    </row>
    <row r="10" spans="2:22" ht="15" x14ac:dyDescent="0.2">
      <c r="B10" s="111"/>
      <c r="C10" s="112" t="s">
        <v>92</v>
      </c>
      <c r="D10" s="44">
        <f>SUM(E10:P10)</f>
        <v>7370.4099999999989</v>
      </c>
      <c r="E10" s="44">
        <v>659.5</v>
      </c>
      <c r="F10" s="44">
        <v>616.6</v>
      </c>
      <c r="G10" s="44">
        <v>417.7</v>
      </c>
      <c r="H10" s="44">
        <v>507.3</v>
      </c>
      <c r="I10" s="44">
        <v>434.5</v>
      </c>
      <c r="J10" s="44">
        <v>494.91</v>
      </c>
      <c r="K10" s="44">
        <v>736.5</v>
      </c>
      <c r="L10" s="44">
        <v>750.7</v>
      </c>
      <c r="M10" s="44">
        <v>510.5</v>
      </c>
      <c r="N10" s="44">
        <v>642.9</v>
      </c>
      <c r="O10" s="44">
        <v>702.9</v>
      </c>
      <c r="P10" s="44">
        <v>896.4</v>
      </c>
      <c r="Q10" s="113">
        <v>896.4</v>
      </c>
      <c r="S10" s="119"/>
    </row>
    <row r="11" spans="2:22" ht="15" x14ac:dyDescent="0.2">
      <c r="B11" s="111"/>
      <c r="C11" s="112" t="s">
        <v>93</v>
      </c>
      <c r="D11" s="44">
        <f t="shared" ref="D11:D13" si="1">SUM(E11:P11)</f>
        <v>0</v>
      </c>
      <c r="E11" s="44" t="s">
        <v>94</v>
      </c>
      <c r="F11" s="44" t="s">
        <v>94</v>
      </c>
      <c r="G11" s="44" t="s">
        <v>94</v>
      </c>
      <c r="H11" s="44" t="s">
        <v>94</v>
      </c>
      <c r="I11" s="44" t="s">
        <v>94</v>
      </c>
      <c r="J11" s="44" t="s">
        <v>94</v>
      </c>
      <c r="K11" s="44" t="s">
        <v>94</v>
      </c>
      <c r="L11" s="44" t="s">
        <v>94</v>
      </c>
      <c r="M11" s="44" t="s">
        <v>94</v>
      </c>
      <c r="N11" s="44" t="s">
        <v>94</v>
      </c>
      <c r="O11" s="44" t="s">
        <v>94</v>
      </c>
      <c r="P11" s="44" t="s">
        <v>94</v>
      </c>
      <c r="Q11" s="113" t="s">
        <v>94</v>
      </c>
      <c r="S11" s="119"/>
    </row>
    <row r="12" spans="2:22" ht="15" x14ac:dyDescent="0.2">
      <c r="B12" s="111"/>
      <c r="C12" s="112" t="s">
        <v>108</v>
      </c>
      <c r="D12" s="44">
        <f t="shared" si="1"/>
        <v>2.0499999999999998</v>
      </c>
      <c r="E12" s="44">
        <v>0.01</v>
      </c>
      <c r="F12" s="44">
        <v>0</v>
      </c>
      <c r="G12" s="44">
        <v>0</v>
      </c>
      <c r="H12" s="44">
        <v>0</v>
      </c>
      <c r="I12" s="44">
        <v>0.26</v>
      </c>
      <c r="J12" s="44">
        <v>0.08</v>
      </c>
      <c r="K12" s="44">
        <v>0.25</v>
      </c>
      <c r="L12" s="44">
        <v>0.29799999999999999</v>
      </c>
      <c r="M12" s="44">
        <v>0.36</v>
      </c>
      <c r="N12" s="44">
        <v>0.20200000000000001</v>
      </c>
      <c r="O12" s="44">
        <v>0.23</v>
      </c>
      <c r="P12" s="44">
        <v>0.36</v>
      </c>
      <c r="Q12" s="113">
        <v>0.36</v>
      </c>
      <c r="S12" s="119"/>
    </row>
    <row r="13" spans="2:22" ht="15" x14ac:dyDescent="0.2">
      <c r="B13" s="111"/>
      <c r="C13" s="112" t="s">
        <v>95</v>
      </c>
      <c r="D13" s="44">
        <f t="shared" si="1"/>
        <v>18453.408000000003</v>
      </c>
      <c r="E13" s="44">
        <v>943.1</v>
      </c>
      <c r="F13" s="44">
        <v>721.04</v>
      </c>
      <c r="G13" s="44">
        <v>2591.4</v>
      </c>
      <c r="H13" s="44">
        <v>2738.0600000000004</v>
      </c>
      <c r="I13" s="44">
        <v>1867.4</v>
      </c>
      <c r="J13" s="44">
        <v>921</v>
      </c>
      <c r="K13" s="44">
        <v>1471.2</v>
      </c>
      <c r="L13" s="44">
        <v>1951.5</v>
      </c>
      <c r="M13" s="44">
        <v>1821.84</v>
      </c>
      <c r="N13" s="44">
        <v>1258.7919999999999</v>
      </c>
      <c r="O13" s="44">
        <v>1153.836</v>
      </c>
      <c r="P13" s="44">
        <v>1014.24</v>
      </c>
      <c r="Q13" s="113">
        <v>1014.24</v>
      </c>
      <c r="S13" s="119"/>
    </row>
    <row r="14" spans="2:22" ht="15" x14ac:dyDescent="0.2">
      <c r="B14" s="111"/>
      <c r="C14" s="112" t="s">
        <v>109</v>
      </c>
      <c r="D14" s="44">
        <f>SUM(E14:P14)</f>
        <v>128.59</v>
      </c>
      <c r="E14" s="44">
        <v>10.92</v>
      </c>
      <c r="F14" s="44">
        <v>15.75</v>
      </c>
      <c r="G14" s="44">
        <v>18.8</v>
      </c>
      <c r="H14" s="44">
        <v>0</v>
      </c>
      <c r="I14" s="44">
        <v>9</v>
      </c>
      <c r="J14" s="44">
        <v>10.6</v>
      </c>
      <c r="K14" s="44">
        <v>1.2</v>
      </c>
      <c r="L14" s="44">
        <v>2.68</v>
      </c>
      <c r="M14" s="44">
        <v>10.719999999999999</v>
      </c>
      <c r="N14" s="44">
        <v>20.22</v>
      </c>
      <c r="O14" s="44">
        <v>17.5</v>
      </c>
      <c r="P14" s="44">
        <v>11.2</v>
      </c>
      <c r="Q14" s="113">
        <v>11.2</v>
      </c>
    </row>
    <row r="15" spans="2:22" ht="15" x14ac:dyDescent="0.2">
      <c r="B15" s="114"/>
      <c r="C15" s="115"/>
      <c r="D15" s="115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116"/>
    </row>
    <row r="16" spans="2:22" ht="15" x14ac:dyDescent="0.2">
      <c r="B16" s="112"/>
      <c r="C16" s="112"/>
      <c r="D16" s="11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112"/>
    </row>
    <row r="17" spans="2:17" x14ac:dyDescent="0.2">
      <c r="B17" s="117" t="s">
        <v>96</v>
      </c>
      <c r="C17" s="118"/>
      <c r="D17" s="117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117"/>
    </row>
    <row r="20" spans="2:17" ht="16.5" x14ac:dyDescent="0.25">
      <c r="B20" s="193" t="s">
        <v>113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</row>
    <row r="21" spans="2:17" ht="16.5" x14ac:dyDescent="0.25">
      <c r="B21" s="193" t="s">
        <v>79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</row>
    <row r="22" spans="2:17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ht="15.75" x14ac:dyDescent="0.2">
      <c r="B23" s="202" t="s">
        <v>29</v>
      </c>
      <c r="C23" s="203"/>
      <c r="D23" s="107" t="s">
        <v>30</v>
      </c>
      <c r="E23" s="107" t="s">
        <v>80</v>
      </c>
      <c r="F23" s="107" t="s">
        <v>81</v>
      </c>
      <c r="G23" s="107" t="s">
        <v>82</v>
      </c>
      <c r="H23" s="107" t="s">
        <v>83</v>
      </c>
      <c r="I23" s="107" t="s">
        <v>84</v>
      </c>
      <c r="J23" s="107" t="s">
        <v>85</v>
      </c>
      <c r="K23" s="107" t="s">
        <v>86</v>
      </c>
      <c r="L23" s="107" t="s">
        <v>87</v>
      </c>
      <c r="M23" s="107" t="s">
        <v>88</v>
      </c>
      <c r="N23" s="107" t="s">
        <v>89</v>
      </c>
      <c r="O23" s="107" t="s">
        <v>90</v>
      </c>
      <c r="P23" s="202" t="s">
        <v>91</v>
      </c>
      <c r="Q23" s="204"/>
    </row>
    <row r="24" spans="2:17" ht="15.75" x14ac:dyDescent="0.2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108"/>
    </row>
    <row r="25" spans="2:17" ht="15.75" x14ac:dyDescent="0.25">
      <c r="B25" s="200" t="s">
        <v>30</v>
      </c>
      <c r="C25" s="201"/>
      <c r="D25" s="109">
        <f t="shared" ref="D25:P25" si="2">SUM(D27:D36)</f>
        <v>7370.4796200000001</v>
      </c>
      <c r="E25" s="109">
        <f t="shared" si="2"/>
        <v>659.59699999999998</v>
      </c>
      <c r="F25" s="109">
        <f t="shared" si="2"/>
        <v>616.62519999999995</v>
      </c>
      <c r="G25" s="109">
        <f t="shared" si="2"/>
        <v>417.71600000000001</v>
      </c>
      <c r="H25" s="109">
        <f t="shared" si="2"/>
        <v>507.35999999999996</v>
      </c>
      <c r="I25" s="109">
        <f t="shared" si="2"/>
        <v>434.50000000000006</v>
      </c>
      <c r="J25" s="109">
        <f t="shared" si="2"/>
        <v>494.90000000000003</v>
      </c>
      <c r="K25" s="109">
        <f t="shared" si="2"/>
        <v>736.56899999999996</v>
      </c>
      <c r="L25" s="109">
        <f t="shared" si="2"/>
        <v>750.75851999999998</v>
      </c>
      <c r="M25" s="109">
        <f t="shared" si="2"/>
        <v>510.38690000000003</v>
      </c>
      <c r="N25" s="109">
        <f t="shared" si="2"/>
        <v>642.82600000000002</v>
      </c>
      <c r="O25" s="109">
        <f t="shared" si="2"/>
        <v>702.81999999999994</v>
      </c>
      <c r="P25" s="109">
        <f t="shared" si="2"/>
        <v>896.42099999999994</v>
      </c>
      <c r="Q25" s="110"/>
    </row>
    <row r="26" spans="2:17" ht="15" x14ac:dyDescent="0.2">
      <c r="B26" s="111"/>
      <c r="C26" s="112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113"/>
    </row>
    <row r="27" spans="2:17" ht="15" x14ac:dyDescent="0.2">
      <c r="B27" s="111"/>
      <c r="C27" s="112" t="s">
        <v>44</v>
      </c>
      <c r="D27" s="44">
        <f>SUM(E27:P27)</f>
        <v>395.40899999999999</v>
      </c>
      <c r="E27" s="44">
        <v>51.33</v>
      </c>
      <c r="F27" s="44">
        <v>66.900000000000006</v>
      </c>
      <c r="G27" s="44" t="s">
        <v>94</v>
      </c>
      <c r="H27" s="44" t="s">
        <v>94</v>
      </c>
      <c r="I27" s="44" t="s">
        <v>94</v>
      </c>
      <c r="J27" s="44">
        <v>74.388999999999996</v>
      </c>
      <c r="K27" s="44">
        <v>107.2</v>
      </c>
      <c r="L27" s="44">
        <v>85.27</v>
      </c>
      <c r="M27" s="44">
        <v>10.32</v>
      </c>
      <c r="N27" s="44" t="s">
        <v>94</v>
      </c>
      <c r="O27" s="44" t="s">
        <v>94</v>
      </c>
      <c r="P27" s="44" t="s">
        <v>94</v>
      </c>
      <c r="Q27" s="113"/>
    </row>
    <row r="28" spans="2:17" ht="15" x14ac:dyDescent="0.2">
      <c r="B28" s="111"/>
      <c r="C28" s="112" t="s">
        <v>48</v>
      </c>
      <c r="D28" s="44">
        <f t="shared" ref="D28:D31" si="3">SUM(E28:P28)</f>
        <v>784.26319999999998</v>
      </c>
      <c r="E28" s="44">
        <v>48.194000000000003</v>
      </c>
      <c r="F28" s="44">
        <v>72.949200000000005</v>
      </c>
      <c r="G28" s="44">
        <v>29.52</v>
      </c>
      <c r="H28" s="44">
        <v>5.38</v>
      </c>
      <c r="I28" s="44">
        <v>1.9000000000000001</v>
      </c>
      <c r="J28" s="44">
        <v>19.27</v>
      </c>
      <c r="K28" s="44"/>
      <c r="L28" s="44">
        <v>31.48</v>
      </c>
      <c r="M28" s="44">
        <v>110.23</v>
      </c>
      <c r="N28" s="44">
        <v>152.07</v>
      </c>
      <c r="O28" s="44">
        <v>216.14000000000001</v>
      </c>
      <c r="P28" s="44">
        <v>97.13</v>
      </c>
      <c r="Q28" s="113"/>
    </row>
    <row r="29" spans="2:17" ht="15" x14ac:dyDescent="0.2">
      <c r="B29" s="111"/>
      <c r="C29" s="112" t="s">
        <v>111</v>
      </c>
      <c r="D29" s="44">
        <f t="shared" si="3"/>
        <v>1102.502</v>
      </c>
      <c r="E29" s="44">
        <v>170.67</v>
      </c>
      <c r="F29" s="44">
        <v>163.87</v>
      </c>
      <c r="G29" s="44">
        <v>88.78</v>
      </c>
      <c r="H29" s="44">
        <v>126.50700000000001</v>
      </c>
      <c r="I29" s="44">
        <v>84.582999999999998</v>
      </c>
      <c r="J29" s="44">
        <v>73.335999999999999</v>
      </c>
      <c r="K29" s="44">
        <v>116.61799999999999</v>
      </c>
      <c r="L29" s="44">
        <v>93.578000000000003</v>
      </c>
      <c r="M29" s="44">
        <v>0</v>
      </c>
      <c r="N29" s="44">
        <v>50.71</v>
      </c>
      <c r="O29" s="44">
        <v>61.174999999999997</v>
      </c>
      <c r="P29" s="44">
        <v>72.674999999999997</v>
      </c>
      <c r="Q29" s="113"/>
    </row>
    <row r="30" spans="2:17" ht="15" x14ac:dyDescent="0.2">
      <c r="B30" s="111"/>
      <c r="C30" s="112" t="s">
        <v>49</v>
      </c>
      <c r="D30" s="44">
        <f t="shared" si="3"/>
        <v>0</v>
      </c>
      <c r="E30" s="44" t="s">
        <v>94</v>
      </c>
      <c r="F30" s="44" t="s">
        <v>94</v>
      </c>
      <c r="G30" s="44" t="s">
        <v>94</v>
      </c>
      <c r="H30" s="44" t="s">
        <v>94</v>
      </c>
      <c r="I30" s="44" t="s">
        <v>94</v>
      </c>
      <c r="J30" s="44" t="s">
        <v>94</v>
      </c>
      <c r="K30" s="44" t="s">
        <v>94</v>
      </c>
      <c r="L30" s="44" t="s">
        <v>94</v>
      </c>
      <c r="M30" s="44" t="s">
        <v>94</v>
      </c>
      <c r="N30" s="44" t="s">
        <v>94</v>
      </c>
      <c r="O30" s="44" t="s">
        <v>94</v>
      </c>
      <c r="P30" s="44" t="s">
        <v>94</v>
      </c>
      <c r="Q30" s="113"/>
    </row>
    <row r="31" spans="2:17" ht="15" x14ac:dyDescent="0.2">
      <c r="B31" s="111"/>
      <c r="C31" s="112" t="s">
        <v>97</v>
      </c>
      <c r="D31" s="44">
        <f t="shared" si="3"/>
        <v>4.9000000000000004</v>
      </c>
      <c r="E31" s="44" t="s">
        <v>94</v>
      </c>
      <c r="F31" s="44" t="s">
        <v>94</v>
      </c>
      <c r="G31" s="44" t="s">
        <v>94</v>
      </c>
      <c r="H31" s="44" t="s">
        <v>94</v>
      </c>
      <c r="I31" s="44" t="s">
        <v>94</v>
      </c>
      <c r="J31" s="44" t="s">
        <v>94</v>
      </c>
      <c r="K31" s="44" t="s">
        <v>94</v>
      </c>
      <c r="L31" s="44" t="s">
        <v>94</v>
      </c>
      <c r="M31" s="44" t="s">
        <v>94</v>
      </c>
      <c r="N31" s="44" t="s">
        <v>94</v>
      </c>
      <c r="O31" s="44">
        <v>4.9000000000000004</v>
      </c>
      <c r="P31" s="44" t="s">
        <v>94</v>
      </c>
      <c r="Q31" s="113"/>
    </row>
    <row r="32" spans="2:17" ht="15" x14ac:dyDescent="0.2">
      <c r="B32" s="111"/>
      <c r="C32" s="112" t="s">
        <v>54</v>
      </c>
      <c r="D32" s="44">
        <f t="shared" ref="D32:D36" si="4">SUM(E32:P32)</f>
        <v>855.33999999999992</v>
      </c>
      <c r="E32" s="44">
        <v>58.3</v>
      </c>
      <c r="F32" s="44">
        <v>66.099999999999994</v>
      </c>
      <c r="G32" s="44">
        <v>73.48</v>
      </c>
      <c r="H32" s="44">
        <v>86</v>
      </c>
      <c r="I32" s="44">
        <v>80.48</v>
      </c>
      <c r="J32" s="44">
        <v>71.36</v>
      </c>
      <c r="K32" s="44">
        <v>73.2</v>
      </c>
      <c r="L32" s="44">
        <v>69.47</v>
      </c>
      <c r="M32" s="44">
        <v>69.8</v>
      </c>
      <c r="N32" s="44">
        <v>77.599999999999994</v>
      </c>
      <c r="O32" s="44">
        <v>75.87</v>
      </c>
      <c r="P32" s="44">
        <v>53.68</v>
      </c>
      <c r="Q32" s="113"/>
    </row>
    <row r="33" spans="2:19" ht="15" x14ac:dyDescent="0.2">
      <c r="B33" s="111"/>
      <c r="C33" s="112" t="s">
        <v>98</v>
      </c>
      <c r="D33" s="44">
        <f t="shared" si="4"/>
        <v>0</v>
      </c>
      <c r="E33" s="44" t="s">
        <v>94</v>
      </c>
      <c r="F33" s="44" t="s">
        <v>94</v>
      </c>
      <c r="G33" s="44" t="s">
        <v>94</v>
      </c>
      <c r="H33" s="44" t="s">
        <v>94</v>
      </c>
      <c r="I33" s="44" t="s">
        <v>94</v>
      </c>
      <c r="J33" s="44" t="s">
        <v>94</v>
      </c>
      <c r="K33" s="44" t="s">
        <v>94</v>
      </c>
      <c r="L33" s="44" t="s">
        <v>94</v>
      </c>
      <c r="M33" s="44" t="s">
        <v>94</v>
      </c>
      <c r="N33" s="44" t="s">
        <v>94</v>
      </c>
      <c r="O33" s="44" t="s">
        <v>94</v>
      </c>
      <c r="P33" s="44" t="s">
        <v>94</v>
      </c>
      <c r="Q33" s="113"/>
    </row>
    <row r="34" spans="2:19" ht="15" x14ac:dyDescent="0.2">
      <c r="B34" s="111"/>
      <c r="C34" s="112" t="s">
        <v>55</v>
      </c>
      <c r="D34" s="44">
        <f t="shared" si="4"/>
        <v>2089.2190000000001</v>
      </c>
      <c r="E34" s="44">
        <v>162.809</v>
      </c>
      <c r="F34" s="44">
        <v>87.5</v>
      </c>
      <c r="G34" s="44">
        <v>88.67</v>
      </c>
      <c r="H34" s="44">
        <v>130.96</v>
      </c>
      <c r="I34" s="44">
        <v>112.4</v>
      </c>
      <c r="J34" s="44">
        <v>107.49</v>
      </c>
      <c r="K34" s="44">
        <v>247</v>
      </c>
      <c r="L34" s="44">
        <v>252.4</v>
      </c>
      <c r="M34" s="44">
        <v>96.9</v>
      </c>
      <c r="N34" s="44">
        <v>105.38000000000001</v>
      </c>
      <c r="O34" s="44">
        <v>132.41</v>
      </c>
      <c r="P34" s="44">
        <v>565.29999999999995</v>
      </c>
      <c r="Q34" s="113"/>
      <c r="S34" s="2"/>
    </row>
    <row r="35" spans="2:19" ht="15" x14ac:dyDescent="0.2">
      <c r="B35" s="111"/>
      <c r="C35" s="112" t="s">
        <v>99</v>
      </c>
      <c r="D35" s="44">
        <f t="shared" si="4"/>
        <v>2125.87842</v>
      </c>
      <c r="E35" s="44">
        <v>168.29399999999998</v>
      </c>
      <c r="F35" s="44">
        <v>159.30599999999998</v>
      </c>
      <c r="G35" s="44">
        <v>137.26599999999999</v>
      </c>
      <c r="H35" s="44">
        <v>158.51299999999998</v>
      </c>
      <c r="I35" s="44">
        <v>150.58699999999999</v>
      </c>
      <c r="J35" s="44">
        <v>149.05500000000001</v>
      </c>
      <c r="K35" s="44">
        <v>192.55099999999999</v>
      </c>
      <c r="L35" s="44">
        <v>210.14251999999999</v>
      </c>
      <c r="M35" s="44">
        <v>223.13690000000003</v>
      </c>
      <c r="N35" s="44">
        <v>257.06599999999997</v>
      </c>
      <c r="O35" s="44">
        <v>212.32499999999999</v>
      </c>
      <c r="P35" s="44">
        <v>107.636</v>
      </c>
      <c r="Q35" s="113"/>
    </row>
    <row r="36" spans="2:19" ht="15" x14ac:dyDescent="0.2">
      <c r="B36" s="111"/>
      <c r="C36" s="112" t="s">
        <v>100</v>
      </c>
      <c r="D36" s="44">
        <f t="shared" si="4"/>
        <v>12.968</v>
      </c>
      <c r="E36" s="44" t="s">
        <v>94</v>
      </c>
      <c r="F36" s="44">
        <v>0</v>
      </c>
      <c r="G36" s="44" t="s">
        <v>94</v>
      </c>
      <c r="H36" s="44" t="s">
        <v>94</v>
      </c>
      <c r="I36" s="44">
        <v>4.55</v>
      </c>
      <c r="J36" s="44" t="s">
        <v>94</v>
      </c>
      <c r="K36" s="44" t="s">
        <v>94</v>
      </c>
      <c r="L36" s="44">
        <v>8.4179999999999993</v>
      </c>
      <c r="M36" s="44" t="s">
        <v>94</v>
      </c>
      <c r="N36" s="44" t="s">
        <v>94</v>
      </c>
      <c r="O36" s="44" t="s">
        <v>94</v>
      </c>
      <c r="P36" s="44" t="s">
        <v>94</v>
      </c>
      <c r="Q36" s="113"/>
    </row>
    <row r="37" spans="2:19" ht="15" x14ac:dyDescent="0.2">
      <c r="B37" s="114"/>
      <c r="C37" s="115"/>
      <c r="D37" s="115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116"/>
    </row>
    <row r="38" spans="2:19" ht="15" x14ac:dyDescent="0.2">
      <c r="B38" s="112"/>
      <c r="C38" s="112"/>
      <c r="D38" s="112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112"/>
    </row>
    <row r="39" spans="2:19" x14ac:dyDescent="0.2">
      <c r="B39" s="117" t="s">
        <v>96</v>
      </c>
      <c r="C39" s="118"/>
      <c r="D39" s="117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117"/>
    </row>
    <row r="41" spans="2:19" ht="16.5" x14ac:dyDescent="0.25">
      <c r="B41" s="193" t="s">
        <v>114</v>
      </c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</row>
    <row r="42" spans="2:19" ht="16.5" x14ac:dyDescent="0.25">
      <c r="B42" s="193" t="s">
        <v>79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</row>
    <row r="43" spans="2:19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9" ht="15.75" x14ac:dyDescent="0.2">
      <c r="B44" s="202" t="s">
        <v>29</v>
      </c>
      <c r="C44" s="203"/>
      <c r="D44" s="107" t="s">
        <v>30</v>
      </c>
      <c r="E44" s="107" t="s">
        <v>80</v>
      </c>
      <c r="F44" s="107" t="s">
        <v>81</v>
      </c>
      <c r="G44" s="107" t="s">
        <v>82</v>
      </c>
      <c r="H44" s="107" t="s">
        <v>83</v>
      </c>
      <c r="I44" s="107" t="s">
        <v>84</v>
      </c>
      <c r="J44" s="107" t="s">
        <v>85</v>
      </c>
      <c r="K44" s="107" t="s">
        <v>86</v>
      </c>
      <c r="L44" s="107" t="s">
        <v>87</v>
      </c>
      <c r="M44" s="107" t="s">
        <v>88</v>
      </c>
      <c r="N44" s="107" t="s">
        <v>89</v>
      </c>
      <c r="O44" s="107" t="s">
        <v>90</v>
      </c>
      <c r="P44" s="202" t="s">
        <v>91</v>
      </c>
      <c r="Q44" s="204"/>
    </row>
    <row r="45" spans="2:19" ht="15.75" x14ac:dyDescent="0.25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108"/>
    </row>
    <row r="46" spans="2:19" ht="15.75" x14ac:dyDescent="0.25">
      <c r="B46" s="200" t="s">
        <v>30</v>
      </c>
      <c r="C46" s="201"/>
      <c r="D46" s="109">
        <f t="shared" ref="D46:P46" si="5">SUM(D48:D48)</f>
        <v>2.0589999999999997</v>
      </c>
      <c r="E46" s="109">
        <f t="shared" si="5"/>
        <v>1.0999999999999999E-2</v>
      </c>
      <c r="F46" s="109">
        <f t="shared" si="5"/>
        <v>0</v>
      </c>
      <c r="G46" s="109">
        <f t="shared" si="5"/>
        <v>0</v>
      </c>
      <c r="H46" s="109">
        <f t="shared" si="5"/>
        <v>0</v>
      </c>
      <c r="I46" s="109">
        <f t="shared" si="5"/>
        <v>0.26800000000000002</v>
      </c>
      <c r="J46" s="109">
        <f t="shared" si="5"/>
        <v>0.08</v>
      </c>
      <c r="K46" s="109">
        <f t="shared" si="5"/>
        <v>0.25</v>
      </c>
      <c r="L46" s="109">
        <f t="shared" si="5"/>
        <v>0.29799999999999999</v>
      </c>
      <c r="M46" s="109">
        <f t="shared" si="5"/>
        <v>0.36</v>
      </c>
      <c r="N46" s="109">
        <f t="shared" si="5"/>
        <v>0.20200000000000001</v>
      </c>
      <c r="O46" s="109">
        <f t="shared" si="5"/>
        <v>0.23</v>
      </c>
      <c r="P46" s="109">
        <f t="shared" si="5"/>
        <v>0.36</v>
      </c>
      <c r="Q46" s="110"/>
    </row>
    <row r="47" spans="2:19" ht="15" x14ac:dyDescent="0.2">
      <c r="B47" s="111"/>
      <c r="C47" s="112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113"/>
    </row>
    <row r="48" spans="2:19" ht="15" x14ac:dyDescent="0.2">
      <c r="B48" s="111"/>
      <c r="C48" s="112" t="s">
        <v>60</v>
      </c>
      <c r="D48" s="44">
        <f>SUM(E48:P48)</f>
        <v>2.0589999999999997</v>
      </c>
      <c r="E48" s="44">
        <v>1.0999999999999999E-2</v>
      </c>
      <c r="F48" s="44" t="s">
        <v>94</v>
      </c>
      <c r="G48" s="44" t="s">
        <v>94</v>
      </c>
      <c r="H48" s="44" t="s">
        <v>94</v>
      </c>
      <c r="I48" s="44">
        <v>0.26800000000000002</v>
      </c>
      <c r="J48" s="44">
        <v>0.08</v>
      </c>
      <c r="K48" s="44">
        <v>0.25</v>
      </c>
      <c r="L48" s="44">
        <v>0.29799999999999999</v>
      </c>
      <c r="M48" s="44">
        <v>0.36</v>
      </c>
      <c r="N48" s="44">
        <v>0.20200000000000001</v>
      </c>
      <c r="O48" s="44">
        <v>0.23</v>
      </c>
      <c r="P48" s="44">
        <v>0.36</v>
      </c>
      <c r="Q48" s="113"/>
    </row>
    <row r="49" spans="2:17" ht="15" x14ac:dyDescent="0.2">
      <c r="B49" s="114"/>
      <c r="C49" s="115"/>
      <c r="D49" s="115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116"/>
    </row>
    <row r="50" spans="2:17" ht="15" x14ac:dyDescent="0.2">
      <c r="B50" s="112"/>
      <c r="C50" s="112"/>
      <c r="D50" s="112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112"/>
    </row>
    <row r="51" spans="2:17" ht="15" x14ac:dyDescent="0.2">
      <c r="B51" s="117" t="s">
        <v>96</v>
      </c>
      <c r="C51" s="112"/>
      <c r="D51" s="112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112"/>
    </row>
    <row r="53" spans="2:17" ht="16.5" x14ac:dyDescent="0.25">
      <c r="B53" s="193" t="s">
        <v>115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</row>
    <row r="54" spans="2:17" ht="16.5" x14ac:dyDescent="0.25">
      <c r="B54" s="193" t="s">
        <v>79</v>
      </c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</row>
    <row r="55" spans="2:17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ht="15.75" x14ac:dyDescent="0.2">
      <c r="B56" s="202" t="s">
        <v>29</v>
      </c>
      <c r="C56" s="203"/>
      <c r="D56" s="107" t="s">
        <v>30</v>
      </c>
      <c r="E56" s="107" t="s">
        <v>80</v>
      </c>
      <c r="F56" s="107" t="s">
        <v>81</v>
      </c>
      <c r="G56" s="107" t="s">
        <v>82</v>
      </c>
      <c r="H56" s="107" t="s">
        <v>83</v>
      </c>
      <c r="I56" s="107" t="s">
        <v>84</v>
      </c>
      <c r="J56" s="107" t="s">
        <v>85</v>
      </c>
      <c r="K56" s="107" t="s">
        <v>86</v>
      </c>
      <c r="L56" s="107" t="s">
        <v>87</v>
      </c>
      <c r="M56" s="107" t="s">
        <v>88</v>
      </c>
      <c r="N56" s="107" t="s">
        <v>89</v>
      </c>
      <c r="O56" s="107" t="s">
        <v>90</v>
      </c>
      <c r="P56" s="202" t="s">
        <v>91</v>
      </c>
      <c r="Q56" s="204"/>
    </row>
    <row r="57" spans="2:17" ht="15.75" x14ac:dyDescent="0.25"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108"/>
    </row>
    <row r="58" spans="2:17" ht="15.75" x14ac:dyDescent="0.25">
      <c r="B58" s="200" t="s">
        <v>30</v>
      </c>
      <c r="C58" s="201"/>
      <c r="D58" s="109">
        <f t="shared" ref="D58:P58" si="6">SUM(D60:D60)</f>
        <v>65.649999999999991</v>
      </c>
      <c r="E58" s="109">
        <f t="shared" si="6"/>
        <v>2.3199999999999998</v>
      </c>
      <c r="F58" s="109">
        <f t="shared" si="6"/>
        <v>4.1500000000000004</v>
      </c>
      <c r="G58" s="109">
        <f t="shared" si="6"/>
        <v>11.6</v>
      </c>
      <c r="H58" s="109">
        <f t="shared" si="6"/>
        <v>3.2</v>
      </c>
      <c r="I58" s="109">
        <f t="shared" si="6"/>
        <v>0</v>
      </c>
      <c r="J58" s="109">
        <f t="shared" si="6"/>
        <v>0</v>
      </c>
      <c r="K58" s="109">
        <f t="shared" si="6"/>
        <v>2.68</v>
      </c>
      <c r="L58" s="109">
        <f t="shared" si="6"/>
        <v>5.72</v>
      </c>
      <c r="M58" s="109">
        <f t="shared" si="6"/>
        <v>6.92</v>
      </c>
      <c r="N58" s="109">
        <f t="shared" si="6"/>
        <v>17.5</v>
      </c>
      <c r="O58" s="109">
        <f t="shared" si="6"/>
        <v>11.2</v>
      </c>
      <c r="P58" s="109">
        <f t="shared" si="6"/>
        <v>0.36</v>
      </c>
      <c r="Q58" s="110"/>
    </row>
    <row r="59" spans="2:17" ht="15" x14ac:dyDescent="0.2">
      <c r="B59" s="111"/>
      <c r="C59" s="112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113"/>
    </row>
    <row r="60" spans="2:17" ht="15" x14ac:dyDescent="0.2">
      <c r="B60" s="111"/>
      <c r="C60" s="112" t="s">
        <v>99</v>
      </c>
      <c r="D60" s="44">
        <f>SUM(E60:P60)</f>
        <v>65.649999999999991</v>
      </c>
      <c r="E60" s="44">
        <v>2.3199999999999998</v>
      </c>
      <c r="F60" s="44">
        <v>4.1500000000000004</v>
      </c>
      <c r="G60" s="44">
        <v>11.6</v>
      </c>
      <c r="H60" s="44">
        <v>3.2</v>
      </c>
      <c r="I60" s="44" t="s">
        <v>94</v>
      </c>
      <c r="J60" s="44" t="s">
        <v>94</v>
      </c>
      <c r="K60" s="44">
        <v>2.68</v>
      </c>
      <c r="L60" s="44">
        <v>5.72</v>
      </c>
      <c r="M60" s="44">
        <v>6.92</v>
      </c>
      <c r="N60" s="44">
        <v>17.5</v>
      </c>
      <c r="O60" s="44">
        <v>11.2</v>
      </c>
      <c r="P60" s="44">
        <v>0.36</v>
      </c>
      <c r="Q60" s="113"/>
    </row>
    <row r="61" spans="2:17" ht="15" x14ac:dyDescent="0.2">
      <c r="B61" s="111"/>
      <c r="C61" s="112" t="s">
        <v>54</v>
      </c>
      <c r="D61" s="44">
        <f>SUM(E61:P61)</f>
        <v>63.66</v>
      </c>
      <c r="E61" s="44">
        <v>8.6</v>
      </c>
      <c r="F61" s="44">
        <v>11.6</v>
      </c>
      <c r="G61" s="44">
        <v>7.2</v>
      </c>
      <c r="H61" s="44">
        <v>5.8</v>
      </c>
      <c r="I61" s="44">
        <v>10.6</v>
      </c>
      <c r="J61" s="44">
        <v>1.2</v>
      </c>
      <c r="K61" s="44" t="s">
        <v>94</v>
      </c>
      <c r="L61" s="44">
        <v>5</v>
      </c>
      <c r="M61" s="44">
        <v>13.3</v>
      </c>
      <c r="N61" s="44" t="s">
        <v>94</v>
      </c>
      <c r="O61" s="44" t="s">
        <v>94</v>
      </c>
      <c r="P61" s="44">
        <v>0.36</v>
      </c>
      <c r="Q61" s="113"/>
    </row>
    <row r="62" spans="2:17" ht="15" x14ac:dyDescent="0.2">
      <c r="B62" s="114"/>
      <c r="C62" s="115"/>
      <c r="D62" s="115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116"/>
    </row>
    <row r="63" spans="2:17" ht="15" x14ac:dyDescent="0.2">
      <c r="B63" s="112"/>
      <c r="C63" s="112"/>
      <c r="D63" s="112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112"/>
    </row>
    <row r="64" spans="2:17" x14ac:dyDescent="0.2">
      <c r="B64" s="117" t="s">
        <v>96</v>
      </c>
      <c r="C64" s="118"/>
      <c r="D64" s="117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117"/>
    </row>
    <row r="66" spans="2:17" ht="16.5" x14ac:dyDescent="0.25">
      <c r="B66" s="193" t="s">
        <v>112</v>
      </c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</row>
    <row r="67" spans="2:17" ht="16.5" x14ac:dyDescent="0.25">
      <c r="B67" s="193" t="s">
        <v>79</v>
      </c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</row>
    <row r="68" spans="2:17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ht="15.75" x14ac:dyDescent="0.2">
      <c r="B69" s="202" t="s">
        <v>29</v>
      </c>
      <c r="C69" s="203"/>
      <c r="D69" s="107" t="s">
        <v>30</v>
      </c>
      <c r="E69" s="107" t="s">
        <v>80</v>
      </c>
      <c r="F69" s="107" t="s">
        <v>81</v>
      </c>
      <c r="G69" s="107" t="s">
        <v>82</v>
      </c>
      <c r="H69" s="107" t="s">
        <v>83</v>
      </c>
      <c r="I69" s="107" t="s">
        <v>84</v>
      </c>
      <c r="J69" s="107" t="s">
        <v>85</v>
      </c>
      <c r="K69" s="107" t="s">
        <v>86</v>
      </c>
      <c r="L69" s="107" t="s">
        <v>87</v>
      </c>
      <c r="M69" s="107" t="s">
        <v>88</v>
      </c>
      <c r="N69" s="107" t="s">
        <v>89</v>
      </c>
      <c r="O69" s="107" t="s">
        <v>90</v>
      </c>
      <c r="P69" s="202" t="s">
        <v>91</v>
      </c>
      <c r="Q69" s="204"/>
    </row>
    <row r="70" spans="2:17" ht="15.75" x14ac:dyDescent="0.25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108"/>
    </row>
    <row r="71" spans="2:17" ht="15.75" x14ac:dyDescent="0.25">
      <c r="B71" s="200" t="s">
        <v>30</v>
      </c>
      <c r="C71" s="201"/>
      <c r="D71" s="109">
        <f t="shared" ref="D71:P71" si="7">SUM(D73:D77)</f>
        <v>18453.485000000001</v>
      </c>
      <c r="E71" s="109">
        <f t="shared" si="7"/>
        <v>943.21</v>
      </c>
      <c r="F71" s="109">
        <f t="shared" si="7"/>
        <v>720.99</v>
      </c>
      <c r="G71" s="109">
        <f t="shared" si="7"/>
        <v>2591.4</v>
      </c>
      <c r="H71" s="109">
        <f t="shared" si="7"/>
        <v>2738.15</v>
      </c>
      <c r="I71" s="109">
        <f t="shared" si="7"/>
        <v>1867.4650000000001</v>
      </c>
      <c r="J71" s="109">
        <f t="shared" si="7"/>
        <v>921</v>
      </c>
      <c r="K71" s="109">
        <f t="shared" si="7"/>
        <v>1471.2</v>
      </c>
      <c r="L71" s="109">
        <f t="shared" si="7"/>
        <v>1951.54</v>
      </c>
      <c r="M71" s="109">
        <f t="shared" si="7"/>
        <v>1821.79</v>
      </c>
      <c r="N71" s="109">
        <f t="shared" si="7"/>
        <v>1258.77</v>
      </c>
      <c r="O71" s="109">
        <f t="shared" si="7"/>
        <v>1153.73</v>
      </c>
      <c r="P71" s="109">
        <f t="shared" si="7"/>
        <v>1014.24</v>
      </c>
      <c r="Q71" s="110"/>
    </row>
    <row r="72" spans="2:17" ht="15" x14ac:dyDescent="0.2">
      <c r="B72" s="111"/>
      <c r="C72" s="112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113"/>
    </row>
    <row r="73" spans="2:17" ht="15" x14ac:dyDescent="0.2">
      <c r="B73" s="111"/>
      <c r="C73" s="112" t="s">
        <v>101</v>
      </c>
      <c r="D73" s="44">
        <f>SUM(E73:P73)</f>
        <v>168.9</v>
      </c>
      <c r="E73" s="44" t="s">
        <v>94</v>
      </c>
      <c r="F73" s="44">
        <v>25.39</v>
      </c>
      <c r="G73" s="44" t="s">
        <v>94</v>
      </c>
      <c r="H73" s="44">
        <v>3.89</v>
      </c>
      <c r="I73" s="44" t="s">
        <v>94</v>
      </c>
      <c r="J73" s="44" t="s">
        <v>94</v>
      </c>
      <c r="K73" s="44" t="s">
        <v>94</v>
      </c>
      <c r="L73" s="44">
        <v>20.38</v>
      </c>
      <c r="M73" s="44">
        <v>35.14</v>
      </c>
      <c r="N73" s="44">
        <v>48.57</v>
      </c>
      <c r="O73" s="44">
        <v>35.53</v>
      </c>
      <c r="P73" s="44"/>
      <c r="Q73" s="113"/>
    </row>
    <row r="74" spans="2:17" ht="15" x14ac:dyDescent="0.2">
      <c r="B74" s="111"/>
      <c r="C74" s="112" t="s">
        <v>102</v>
      </c>
      <c r="D74" s="44">
        <f>SUM(E74:P74)</f>
        <v>3864.3999999999996</v>
      </c>
      <c r="E74" s="44">
        <v>215</v>
      </c>
      <c r="F74" s="44" t="s">
        <v>94</v>
      </c>
      <c r="G74" s="44">
        <v>346.5</v>
      </c>
      <c r="H74" s="44">
        <v>63</v>
      </c>
      <c r="I74" s="44">
        <v>560</v>
      </c>
      <c r="J74" s="44">
        <v>218</v>
      </c>
      <c r="K74" s="44">
        <v>220.5</v>
      </c>
      <c r="L74" s="44">
        <v>448</v>
      </c>
      <c r="M74" s="44">
        <v>447.7</v>
      </c>
      <c r="N74" s="44">
        <v>441</v>
      </c>
      <c r="O74" s="44">
        <v>568.70000000000005</v>
      </c>
      <c r="P74" s="44">
        <v>336</v>
      </c>
      <c r="Q74" s="113"/>
    </row>
    <row r="75" spans="2:17" ht="15" x14ac:dyDescent="0.2">
      <c r="B75" s="111"/>
      <c r="C75" s="112" t="s">
        <v>103</v>
      </c>
      <c r="D75" s="44">
        <f t="shared" ref="D75:D77" si="8">SUM(E75:P75)</f>
        <v>7422.4750000000004</v>
      </c>
      <c r="E75" s="44">
        <v>123.31</v>
      </c>
      <c r="F75" s="44">
        <v>11.6</v>
      </c>
      <c r="G75" s="44">
        <v>1444.9</v>
      </c>
      <c r="H75" s="44">
        <v>1663.26</v>
      </c>
      <c r="I75" s="44">
        <v>201.465</v>
      </c>
      <c r="J75" s="44">
        <v>51</v>
      </c>
      <c r="K75" s="44">
        <v>617.20000000000005</v>
      </c>
      <c r="L75" s="44">
        <v>798.8</v>
      </c>
      <c r="M75" s="44">
        <v>626</v>
      </c>
      <c r="N75" s="44">
        <v>657.2</v>
      </c>
      <c r="O75" s="44">
        <v>549.5</v>
      </c>
      <c r="P75" s="44">
        <v>678.24</v>
      </c>
      <c r="Q75" s="113"/>
    </row>
    <row r="76" spans="2:17" ht="15" x14ac:dyDescent="0.2">
      <c r="B76" s="111"/>
      <c r="C76" s="112" t="s">
        <v>104</v>
      </c>
      <c r="D76" s="44">
        <f t="shared" si="8"/>
        <v>6997.7099999999991</v>
      </c>
      <c r="E76" s="44">
        <v>604.9</v>
      </c>
      <c r="F76" s="44">
        <v>684</v>
      </c>
      <c r="G76" s="44">
        <v>800</v>
      </c>
      <c r="H76" s="44">
        <v>1008</v>
      </c>
      <c r="I76" s="44">
        <v>1106</v>
      </c>
      <c r="J76" s="44">
        <v>652</v>
      </c>
      <c r="K76" s="44">
        <v>633.5</v>
      </c>
      <c r="L76" s="44">
        <v>684.36</v>
      </c>
      <c r="M76" s="44">
        <v>712.95</v>
      </c>
      <c r="N76" s="44">
        <v>112</v>
      </c>
      <c r="O76" s="44" t="s">
        <v>94</v>
      </c>
      <c r="P76" s="44" t="s">
        <v>94</v>
      </c>
      <c r="Q76" s="113"/>
    </row>
    <row r="77" spans="2:17" ht="15" x14ac:dyDescent="0.2">
      <c r="B77" s="111"/>
      <c r="C77" s="112" t="s">
        <v>105</v>
      </c>
      <c r="D77" s="44">
        <f t="shared" si="8"/>
        <v>0</v>
      </c>
      <c r="E77" s="44" t="s">
        <v>94</v>
      </c>
      <c r="F77" s="44" t="s">
        <v>94</v>
      </c>
      <c r="G77" s="44" t="s">
        <v>94</v>
      </c>
      <c r="H77" s="44" t="s">
        <v>94</v>
      </c>
      <c r="I77" s="44" t="s">
        <v>94</v>
      </c>
      <c r="J77" s="44" t="s">
        <v>94</v>
      </c>
      <c r="K77" s="44" t="s">
        <v>94</v>
      </c>
      <c r="L77" s="44" t="s">
        <v>94</v>
      </c>
      <c r="M77" s="44" t="s">
        <v>94</v>
      </c>
      <c r="N77" s="44" t="s">
        <v>94</v>
      </c>
      <c r="O77" s="44" t="s">
        <v>94</v>
      </c>
      <c r="P77" s="44" t="s">
        <v>94</v>
      </c>
      <c r="Q77" s="113"/>
    </row>
    <row r="78" spans="2:17" ht="15" x14ac:dyDescent="0.2">
      <c r="B78" s="114"/>
      <c r="C78" s="115"/>
      <c r="D78" s="115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116"/>
    </row>
    <row r="79" spans="2:17" ht="6.75" customHeight="1" x14ac:dyDescent="0.2">
      <c r="B79" s="112"/>
      <c r="C79" s="112"/>
      <c r="D79" s="112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112"/>
    </row>
    <row r="80" spans="2:17" x14ac:dyDescent="0.2">
      <c r="B80" s="117" t="s">
        <v>96</v>
      </c>
      <c r="C80" s="118"/>
      <c r="D80" s="117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117"/>
    </row>
    <row r="81" spans="2:17" x14ac:dyDescent="0.2">
      <c r="B81" s="117"/>
      <c r="C81" s="118"/>
      <c r="D81" s="117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117"/>
    </row>
    <row r="82" spans="2:17" x14ac:dyDescent="0.2">
      <c r="B82" s="117"/>
      <c r="C82" s="118"/>
      <c r="D82" s="117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117"/>
    </row>
  </sheetData>
  <mergeCells count="25">
    <mergeCell ref="B41:Q41"/>
    <mergeCell ref="B42:Q42"/>
    <mergeCell ref="B44:C44"/>
    <mergeCell ref="P44:Q44"/>
    <mergeCell ref="B20:Q20"/>
    <mergeCell ref="B21:Q21"/>
    <mergeCell ref="B23:C23"/>
    <mergeCell ref="P23:Q23"/>
    <mergeCell ref="B25:C25"/>
    <mergeCell ref="B3:Q3"/>
    <mergeCell ref="B4:Q4"/>
    <mergeCell ref="B6:C6"/>
    <mergeCell ref="P6:Q6"/>
    <mergeCell ref="B8:C8"/>
    <mergeCell ref="B46:C46"/>
    <mergeCell ref="B71:C71"/>
    <mergeCell ref="B56:C56"/>
    <mergeCell ref="P56:Q56"/>
    <mergeCell ref="B58:C58"/>
    <mergeCell ref="B66:Q66"/>
    <mergeCell ref="B67:Q67"/>
    <mergeCell ref="B69:C69"/>
    <mergeCell ref="P69:Q69"/>
    <mergeCell ref="B54:Q54"/>
    <mergeCell ref="B53:Q53"/>
  </mergeCells>
  <pageMargins left="0.7" right="0.7" top="0.75" bottom="0.75" header="0.3" footer="0.3"/>
  <pageSetup paperSize="9" scale="50" orientation="portrait" r:id="rId1"/>
  <ignoredErrors>
    <ignoredError sqref="D10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2" ma:contentTypeDescription="Crear nuevo documento." ma:contentTypeScope="" ma:versionID="043a96cf69494241e6899221e57488e7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a91f6d552c054b1f9de2af007dd732c5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ACFBA-42C8-451F-9457-ECFA4DF66F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AA30A5-5313-45A9-8F88-A8DFDABFE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0134FD-8FBE-4788-9E00-CBE9D57EA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Prod Total</vt:lpstr>
      <vt:lpstr>Harina Aceite Puertos</vt:lpstr>
      <vt:lpstr>Harina Tipo Puertos</vt:lpstr>
      <vt:lpstr>Prod curado</vt:lpstr>
      <vt:lpstr>'Harina Aceite Puertos'!Área_de_impresión</vt:lpstr>
      <vt:lpstr>'Harina Tipo Puertos'!Área_de_impresión</vt:lpstr>
      <vt:lpstr>'Prod Total'!Área_de_impresión</vt:lpstr>
      <vt:lpstr>'Harina Aceite Puertos'!Print_Area</vt:lpstr>
      <vt:lpstr>'Harina Tipo Puertos'!Print_Area</vt:lpstr>
      <vt:lpstr>'Prod Total'!Print_Area</vt:lpstr>
    </vt:vector>
  </TitlesOfParts>
  <Company>Ministerio de Pesqueria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hleon</dc:creator>
  <cp:lastModifiedBy>Renzo José Figueroa Palomino</cp:lastModifiedBy>
  <cp:lastPrinted>2018-01-09T20:28:37Z</cp:lastPrinted>
  <dcterms:created xsi:type="dcterms:W3CDTF">2004-02-25T18:01:07Z</dcterms:created>
  <dcterms:modified xsi:type="dcterms:W3CDTF">2023-05-29T22:31:35Z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0x010100F0137DF093341A459B1725B370F0D6C3</vt:lpwstr>
  </property>
</Properties>
</file>