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16"/>
  <workbookPr/>
  <mc:AlternateContent xmlns:mc="http://schemas.openxmlformats.org/markup-compatibility/2006">
    <mc:Choice Requires="x15">
      <x15ac:absPath xmlns:x15ac="http://schemas.microsoft.com/office/spreadsheetml/2010/11/ac" url="D:\users\ejuarez\Downloads\"/>
    </mc:Choice>
  </mc:AlternateContent>
  <xr:revisionPtr revIDLastSave="0" documentId="11_6C923DAEF8AE179BB726BF3296161A35124C8EDD" xr6:coauthVersionLast="47" xr6:coauthVersionMax="47" xr10:uidLastSave="{00000000-0000-0000-0000-000000000000}"/>
  <bookViews>
    <workbookView xWindow="0" yWindow="0" windowWidth="28800" windowHeight="12300" tabRatio="851" firstSheet="3" activeTab="3" xr2:uid="{00000000-000D-0000-FFFF-FFFF00000000}"/>
  </bookViews>
  <sheets>
    <sheet name="Prod Total" sheetId="5" r:id="rId1"/>
    <sheet name="Harina Aceite Puertos" sheetId="2" r:id="rId2"/>
    <sheet name="Harina Tipo Puertos" sheetId="3" r:id="rId3"/>
    <sheet name="Prod curado" sheetId="8" r:id="rId4"/>
  </sheets>
  <definedNames>
    <definedName name="_xlnm.Print_Area" localSheetId="1">'Harina Aceite Puertos'!$B$2:$F$83</definedName>
    <definedName name="_xlnm.Print_Area" localSheetId="2">'Harina Tipo Puertos'!$B$2:$G$35</definedName>
    <definedName name="_xlnm.Print_Area" localSheetId="0">'Prod Total'!$B$3:$S$82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8" l="1"/>
  <c r="D82" i="8"/>
  <c r="D81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D67" i="8"/>
  <c r="D66" i="8"/>
  <c r="D65" i="8"/>
  <c r="D64" i="8"/>
  <c r="D63" i="8"/>
  <c r="P61" i="8"/>
  <c r="O61" i="8"/>
  <c r="N61" i="8"/>
  <c r="M61" i="8"/>
  <c r="L61" i="8"/>
  <c r="K61" i="8"/>
  <c r="J61" i="8"/>
  <c r="I61" i="8"/>
  <c r="H61" i="8"/>
  <c r="G61" i="8"/>
  <c r="F61" i="8"/>
  <c r="E61" i="8"/>
  <c r="D51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D39" i="8"/>
  <c r="D38" i="8"/>
  <c r="D37" i="8"/>
  <c r="D36" i="8"/>
  <c r="D35" i="8"/>
  <c r="D34" i="8"/>
  <c r="D33" i="8"/>
  <c r="D32" i="8"/>
  <c r="D31" i="8"/>
  <c r="D30" i="8"/>
  <c r="D29" i="8"/>
  <c r="P27" i="8"/>
  <c r="O27" i="8"/>
  <c r="N27" i="8"/>
  <c r="M27" i="8"/>
  <c r="L27" i="8"/>
  <c r="K27" i="8"/>
  <c r="J27" i="8"/>
  <c r="I27" i="8"/>
  <c r="H27" i="8"/>
  <c r="G27" i="8"/>
  <c r="F27" i="8"/>
  <c r="E27" i="8"/>
  <c r="D14" i="8"/>
  <c r="D13" i="8"/>
  <c r="D12" i="8"/>
  <c r="D11" i="8"/>
  <c r="D10" i="8"/>
  <c r="P8" i="8"/>
  <c r="O8" i="8"/>
  <c r="N8" i="8"/>
  <c r="M8" i="8"/>
  <c r="L8" i="8"/>
  <c r="K8" i="8"/>
  <c r="J8" i="8"/>
  <c r="I8" i="8"/>
  <c r="H8" i="8"/>
  <c r="G8" i="8"/>
  <c r="F8" i="8"/>
  <c r="E8" i="8"/>
  <c r="D8" i="8" l="1"/>
  <c r="D27" i="8"/>
  <c r="D61" i="8"/>
  <c r="F14" i="5"/>
  <c r="F27" i="5"/>
  <c r="Y145" i="5" s="1"/>
  <c r="F26" i="5"/>
  <c r="F49" i="5" s="1"/>
  <c r="R25" i="5"/>
  <c r="AJ67" i="5" s="1"/>
  <c r="Q25" i="5"/>
  <c r="AI67" i="5" s="1"/>
  <c r="P25" i="5"/>
  <c r="AH67" i="5" s="1"/>
  <c r="O25" i="5"/>
  <c r="AG67" i="5" s="1"/>
  <c r="N25" i="5"/>
  <c r="AF67" i="5" s="1"/>
  <c r="M25" i="5"/>
  <c r="AE67" i="5" s="1"/>
  <c r="L25" i="5"/>
  <c r="AD67" i="5" s="1"/>
  <c r="K25" i="5"/>
  <c r="AC67" i="5" s="1"/>
  <c r="J25" i="5"/>
  <c r="AB67" i="5" s="1"/>
  <c r="I25" i="5"/>
  <c r="AA67" i="5" s="1"/>
  <c r="H25" i="5"/>
  <c r="Z67" i="5" s="1"/>
  <c r="G25" i="5"/>
  <c r="Y67" i="5" s="1"/>
  <c r="F23" i="5"/>
  <c r="F22" i="5"/>
  <c r="R21" i="5"/>
  <c r="Q21" i="5"/>
  <c r="P21" i="5"/>
  <c r="O21" i="5"/>
  <c r="N21" i="5"/>
  <c r="M21" i="5"/>
  <c r="L21" i="5"/>
  <c r="K21" i="5"/>
  <c r="J21" i="5"/>
  <c r="I21" i="5"/>
  <c r="H21" i="5"/>
  <c r="G21" i="5"/>
  <c r="F19" i="5"/>
  <c r="F18" i="5"/>
  <c r="F17" i="5" s="1"/>
  <c r="Y124" i="5" s="1"/>
  <c r="R17" i="5"/>
  <c r="Q17" i="5"/>
  <c r="P17" i="5"/>
  <c r="O17" i="5"/>
  <c r="N17" i="5"/>
  <c r="M17" i="5"/>
  <c r="L17" i="5"/>
  <c r="K17" i="5"/>
  <c r="J17" i="5"/>
  <c r="I17" i="5"/>
  <c r="H17" i="5"/>
  <c r="G17" i="5"/>
  <c r="W15" i="5"/>
  <c r="F15" i="5"/>
  <c r="R12" i="5"/>
  <c r="Q12" i="5"/>
  <c r="P12" i="5"/>
  <c r="O12" i="5"/>
  <c r="N12" i="5"/>
  <c r="M12" i="5"/>
  <c r="L12" i="5"/>
  <c r="K12" i="5"/>
  <c r="J12" i="5"/>
  <c r="I12" i="5"/>
  <c r="H12" i="5"/>
  <c r="H10" i="5" s="1"/>
  <c r="G12" i="5"/>
  <c r="F21" i="5" l="1"/>
  <c r="F48" i="5" s="1"/>
  <c r="F12" i="5"/>
  <c r="Q10" i="5"/>
  <c r="AI68" i="5" s="1"/>
  <c r="G10" i="5"/>
  <c r="Y68" i="5" s="1"/>
  <c r="P10" i="5"/>
  <c r="AH68" i="5" s="1"/>
  <c r="Y144" i="5"/>
  <c r="F50" i="5"/>
  <c r="F25" i="5"/>
  <c r="H8" i="5"/>
  <c r="Z69" i="5" s="1"/>
  <c r="F53" i="5"/>
  <c r="O10" i="5"/>
  <c r="AG68" i="5" s="1"/>
  <c r="M10" i="5"/>
  <c r="M8" i="5" s="1"/>
  <c r="AE69" i="5" s="1"/>
  <c r="N10" i="5"/>
  <c r="N8" i="5" s="1"/>
  <c r="AF69" i="5" s="1"/>
  <c r="I10" i="5"/>
  <c r="AA68" i="5" s="1"/>
  <c r="R10" i="5"/>
  <c r="AJ68" i="5" s="1"/>
  <c r="J10" i="5"/>
  <c r="J8" i="5" s="1"/>
  <c r="AB69" i="5" s="1"/>
  <c r="K10" i="5"/>
  <c r="K8" i="5" s="1"/>
  <c r="AC69" i="5" s="1"/>
  <c r="L10" i="5"/>
  <c r="AD68" i="5" s="1"/>
  <c r="Y123" i="5"/>
  <c r="F46" i="5"/>
  <c r="Z68" i="5"/>
  <c r="F47" i="5"/>
  <c r="G8" i="5" l="1"/>
  <c r="Y69" i="5" s="1"/>
  <c r="F10" i="5"/>
  <c r="Y103" i="5" s="1"/>
  <c r="Y125" i="5"/>
  <c r="Y121" i="5" s="1"/>
  <c r="Z124" i="5" s="1"/>
  <c r="Q8" i="5"/>
  <c r="AI69" i="5" s="1"/>
  <c r="P8" i="5"/>
  <c r="AH69" i="5" s="1"/>
  <c r="Y102" i="5"/>
  <c r="F45" i="5"/>
  <c r="AC68" i="5"/>
  <c r="R8" i="5"/>
  <c r="AJ69" i="5" s="1"/>
  <c r="O8" i="5"/>
  <c r="AG69" i="5" s="1"/>
  <c r="AE68" i="5"/>
  <c r="L8" i="5"/>
  <c r="AD69" i="5" s="1"/>
  <c r="AF68" i="5"/>
  <c r="I8" i="5"/>
  <c r="AA69" i="5" s="1"/>
  <c r="AB68" i="5"/>
  <c r="F44" i="5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H8" i="3"/>
  <c r="F8" i="5" l="1"/>
  <c r="Y101" i="5"/>
  <c r="Z102" i="5" s="1"/>
  <c r="Z123" i="5"/>
  <c r="Z125" i="5"/>
  <c r="G8" i="3"/>
  <c r="F8" i="3"/>
  <c r="E8" i="3"/>
  <c r="D119" i="2"/>
  <c r="D118" i="2"/>
  <c r="D117" i="2"/>
  <c r="D116" i="2"/>
  <c r="D115" i="2"/>
  <c r="D114" i="2"/>
  <c r="D113" i="2"/>
  <c r="D112" i="2"/>
  <c r="D111" i="2"/>
  <c r="D110" i="2"/>
  <c r="D109" i="2"/>
  <c r="D108" i="2"/>
  <c r="D102" i="2"/>
  <c r="D101" i="2"/>
  <c r="D100" i="2"/>
  <c r="D99" i="2"/>
  <c r="D98" i="2"/>
  <c r="D97" i="2"/>
  <c r="D96" i="2"/>
  <c r="D95" i="2"/>
  <c r="D94" i="2"/>
  <c r="D93" i="2"/>
  <c r="D92" i="2"/>
  <c r="D91" i="2"/>
  <c r="E8" i="2"/>
  <c r="D8" i="2"/>
  <c r="Z103" i="5" l="1"/>
  <c r="D8" i="3"/>
  <c r="D120" i="2"/>
  <c r="D106" i="2" s="1"/>
  <c r="D103" i="2"/>
  <c r="D89" i="2" s="1"/>
</calcChain>
</file>

<file path=xl/sharedStrings.xml><?xml version="1.0" encoding="utf-8"?>
<sst xmlns="http://schemas.openxmlformats.org/spreadsheetml/2006/main" count="417" uniqueCount="129">
  <si>
    <t xml:space="preserve"> PERÚ : PRODUCCIÓN DE RECURSOS HIDROBIOLÓGICOS MARÍTIMOS Y CONTINENTALES, SEGÚN GIRO INDUSTRIAL, 2022</t>
  </si>
  <si>
    <t xml:space="preserve">         (TMB)</t>
  </si>
  <si>
    <t/>
  </si>
  <si>
    <t>Tipo de utilización</t>
  </si>
  <si>
    <t>Total</t>
  </si>
  <si>
    <t xml:space="preserve">  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</si>
  <si>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</si>
  <si>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</si>
  <si>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</si>
  <si>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</si>
  <si>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</si>
  <si>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</si>
  <si>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</si>
  <si>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</si>
  <si>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</si>
  <si>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</si>
  <si>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</si>
  <si>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 xml:space="preserve">   1.</t>
  </si>
  <si>
    <t xml:space="preserve"> Consumo Humano Directo</t>
  </si>
  <si>
    <t>Enlatado</t>
  </si>
  <si>
    <t xml:space="preserve">  Marítimo</t>
  </si>
  <si>
    <t xml:space="preserve">  Continental</t>
  </si>
  <si>
    <t>Congelado</t>
  </si>
  <si>
    <r>
      <t>Curado</t>
    </r>
    <r>
      <rPr>
        <vertAlign val="superscript"/>
        <sz val="10"/>
        <rFont val="Arial"/>
        <family val="2"/>
      </rPr>
      <t xml:space="preserve">  1/</t>
    </r>
  </si>
  <si>
    <t xml:space="preserve">   2.</t>
  </si>
  <si>
    <t xml:space="preserve"> Consumo Humano Indirecto</t>
  </si>
  <si>
    <r>
      <t xml:space="preserve">Harina </t>
    </r>
    <r>
      <rPr>
        <vertAlign val="superscript"/>
        <sz val="10"/>
        <rFont val="Arial"/>
        <family val="2"/>
      </rPr>
      <t xml:space="preserve"> 2/</t>
    </r>
  </si>
  <si>
    <t>Aceite Crudo 3/</t>
  </si>
  <si>
    <t xml:space="preserve"> </t>
  </si>
  <si>
    <t>1/  Incluye Salado, Seco - Salado y Salpreso.</t>
  </si>
  <si>
    <t>2/  No incluye harina residual y otros tipos de harina.</t>
  </si>
  <si>
    <t>3/  No se considera otros tipos de aceite</t>
  </si>
  <si>
    <t>Fuente : Empresas pesqueras y Direcciones Regionales de la Producción (DIREPRO).</t>
  </si>
  <si>
    <t>Elaboración: PRODUCE-OGEIEE-OEE.</t>
  </si>
  <si>
    <t xml:space="preserve"> CONSUMO HUMANO DIRECTO</t>
  </si>
  <si>
    <t xml:space="preserve"> CONSUMO HUMANO INDIRECTO</t>
  </si>
  <si>
    <t>ENLATADO</t>
  </si>
  <si>
    <t>CONGELADO</t>
  </si>
  <si>
    <t xml:space="preserve">CURADO  </t>
  </si>
  <si>
    <t xml:space="preserve">HARINA </t>
  </si>
  <si>
    <t>ACEITE</t>
  </si>
  <si>
    <t>ACEITE CRUDO</t>
  </si>
  <si>
    <t>Tipo de Utilización</t>
  </si>
  <si>
    <t>Ene</t>
  </si>
  <si>
    <t>Sep</t>
  </si>
  <si>
    <t>CONSUMO HUMANO INDIRECTO</t>
  </si>
  <si>
    <t>CONSUMO HUMANO DIRECTO</t>
  </si>
  <si>
    <t>TOTAL</t>
  </si>
  <si>
    <t>Fuente : Empresas pesqueras y Direcciones Regionales de la Producción (PRODUCE).</t>
  </si>
  <si>
    <t>CURADO</t>
  </si>
  <si>
    <t>HARINA</t>
  </si>
  <si>
    <t>PERÚ: PRODUCCIÓN DE HARINA Y ACEITE CRUDO DE PESCADO</t>
  </si>
  <si>
    <t>SEGÚN PUERTO, 2022</t>
  </si>
  <si>
    <t>(TMB)</t>
  </si>
  <si>
    <t>Puerto</t>
  </si>
  <si>
    <t>Harina</t>
  </si>
  <si>
    <t>Aceite Crudo</t>
  </si>
  <si>
    <t>Paita</t>
  </si>
  <si>
    <t>Parachique</t>
  </si>
  <si>
    <t>Bayóvar</t>
  </si>
  <si>
    <t>Chicama</t>
  </si>
  <si>
    <t>Coishco</t>
  </si>
  <si>
    <t>Chimbote</t>
  </si>
  <si>
    <t>Samanco</t>
  </si>
  <si>
    <t>Huarmey</t>
  </si>
  <si>
    <t>Supe</t>
  </si>
  <si>
    <t>Végueta</t>
  </si>
  <si>
    <t>Huacho / Carquín</t>
  </si>
  <si>
    <t>Chancay</t>
  </si>
  <si>
    <t>Callao</t>
  </si>
  <si>
    <t>Tambo de Mora</t>
  </si>
  <si>
    <t>Pisco</t>
  </si>
  <si>
    <t>Atico</t>
  </si>
  <si>
    <t>Ocoña</t>
  </si>
  <si>
    <t>La Planchada</t>
  </si>
  <si>
    <t>Quilca</t>
  </si>
  <si>
    <t>Matarani</t>
  </si>
  <si>
    <t>Mollendo</t>
  </si>
  <si>
    <t>Ilo</t>
  </si>
  <si>
    <t>Nota: "0" corresponde a cifras menores que 0,5 toneladas métricas.</t>
  </si>
  <si>
    <t xml:space="preserve">                     No incluye harina residual y otros .</t>
  </si>
  <si>
    <t xml:space="preserve">                 No incluye otros tipos de aceite.</t>
  </si>
  <si>
    <t>Fuente: Empresas Pesqueras.</t>
  </si>
  <si>
    <t>Fuente: Empresas pesqueras.</t>
  </si>
  <si>
    <t>TM</t>
  </si>
  <si>
    <t>Otros</t>
  </si>
  <si>
    <t>PERÚ: PRODUCCIÓN DE HARINA POR TIPO, SEGÚN LUGAR DE PROCESAMIENTO, 2022</t>
  </si>
  <si>
    <t>Lugar de Procesamiento</t>
  </si>
  <si>
    <t>Tradicional</t>
  </si>
  <si>
    <t>Prime</t>
  </si>
  <si>
    <t>Super</t>
  </si>
  <si>
    <r>
      <t>Residual</t>
    </r>
    <r>
      <rPr>
        <b/>
        <vertAlign val="superscript"/>
        <sz val="10"/>
        <rFont val="Arial"/>
        <family val="2"/>
      </rPr>
      <t>1/</t>
    </r>
  </si>
  <si>
    <t>Caleta Cruz</t>
  </si>
  <si>
    <t>1/ Se considera solo harina residual de residuos proveniente del pescado.</t>
  </si>
  <si>
    <t>PERÚ: PRODUCCIÓN DE CURADO INDUSTRIAL MARÍTIMO POR MES, SEGÚN ESPECIE, 2022</t>
  </si>
  <si>
    <t xml:space="preserve">Ene   </t>
  </si>
  <si>
    <t xml:space="preserve">Feb   </t>
  </si>
  <si>
    <t xml:space="preserve">Mar   </t>
  </si>
  <si>
    <t xml:space="preserve">Abr   </t>
  </si>
  <si>
    <t xml:space="preserve">May   </t>
  </si>
  <si>
    <t xml:space="preserve">Jun   </t>
  </si>
  <si>
    <t xml:space="preserve">Jul   </t>
  </si>
  <si>
    <t xml:space="preserve">Ago   </t>
  </si>
  <si>
    <t xml:space="preserve">Set    </t>
  </si>
  <si>
    <t xml:space="preserve">Oct    </t>
  </si>
  <si>
    <t xml:space="preserve">Nov   </t>
  </si>
  <si>
    <t xml:space="preserve">Dic    </t>
  </si>
  <si>
    <t>Anchoveta</t>
  </si>
  <si>
    <t>Samasa</t>
  </si>
  <si>
    <t>-</t>
  </si>
  <si>
    <t>Tiburon</t>
  </si>
  <si>
    <t>Algas</t>
  </si>
  <si>
    <r>
      <t>Otras Especies</t>
    </r>
    <r>
      <rPr>
        <b/>
        <vertAlign val="superscript"/>
        <sz val="11"/>
        <rFont val="Calibri"/>
        <family val="2"/>
        <scheme val="minor"/>
      </rPr>
      <t>1/</t>
    </r>
  </si>
  <si>
    <t>1/La materia prima es nacional e importada.</t>
  </si>
  <si>
    <t>PERÚ: PRODUCCIÓN DE CURADO INDUSTRIAL DE LA ESPECIE ANCHOVETA POR MES, SEGÚN LUGAR DE PRODUCCIÓN, 2022</t>
  </si>
  <si>
    <t>Nuevo Chimbote</t>
  </si>
  <si>
    <t>Imperial</t>
  </si>
  <si>
    <t>Paracas</t>
  </si>
  <si>
    <t>San Andrés</t>
  </si>
  <si>
    <t>Tacna</t>
  </si>
  <si>
    <t>PERÚ: PRODUCCIÓN DE CURADO DE LA ESPECIE TIBURÓN POR MES, SEGÚN LUGAR DE PRODUCCIÓN, 2020</t>
  </si>
  <si>
    <t>(TM)</t>
  </si>
  <si>
    <t>PERÚ: PRODUCCIÓN DE CURADO INDUSTRIAL DE LA ESPECIE ALGA POR MES, SEGÚN LUGAR DE PRODUCCIÓN, 2022</t>
  </si>
  <si>
    <t>Santiago</t>
  </si>
  <si>
    <t>Vista Alegre</t>
  </si>
  <si>
    <t>Nazca</t>
  </si>
  <si>
    <t>Yanahuara</t>
  </si>
  <si>
    <t>PERÚ: PRODUCCIÓN DE CURADO INDUSTRIAL MARÍTIMO DE OTRAS ESPECIES  POR MES, SEGÚN LUGAR DE PRODUCCIÓN, 2022</t>
  </si>
  <si>
    <t>Nota: La materia prima es nacional e importada.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</si>
</sst>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"/>
    <numFmt numFmtId="165" formatCode="#,##0.0"/>
    <numFmt numFmtId="166" formatCode="#,##0;[Red]#,##0"/>
    <numFmt numFmtId="167" formatCode="_-* #,##0_-;\-* #,##0_-;_-* &quot;-&quot;??_-;_-@_-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10"/>
      <color indexed="10"/>
      <name val="Arial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sz val="10"/>
      <color theme="0"/>
      <name val="Arial"/>
      <family val="2"/>
    </font>
    <font>
      <sz val="10"/>
      <name val="Book Antiqua"/>
      <family val="1"/>
    </font>
    <font>
      <b/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3" fontId="5" fillId="0" borderId="6" xfId="0" applyNumberFormat="1" applyFont="1" applyBorder="1"/>
    <xf numFmtId="0" fontId="6" fillId="0" borderId="0" xfId="0" applyFont="1"/>
    <xf numFmtId="3" fontId="6" fillId="0" borderId="0" xfId="0" applyNumberFormat="1" applyFont="1"/>
    <xf numFmtId="3" fontId="0" fillId="0" borderId="0" xfId="0" applyNumberFormat="1"/>
    <xf numFmtId="164" fontId="0" fillId="0" borderId="0" xfId="0" applyNumberFormat="1"/>
    <xf numFmtId="0" fontId="7" fillId="0" borderId="0" xfId="0" applyFont="1"/>
    <xf numFmtId="3" fontId="7" fillId="0" borderId="0" xfId="0" applyNumberFormat="1" applyFont="1" applyAlignment="1">
      <alignment vertical="center"/>
    </xf>
    <xf numFmtId="3" fontId="8" fillId="0" borderId="0" xfId="0" applyNumberFormat="1" applyFont="1"/>
    <xf numFmtId="0" fontId="9" fillId="0" borderId="0" xfId="0" applyFont="1"/>
    <xf numFmtId="3" fontId="5" fillId="0" borderId="5" xfId="0" applyNumberFormat="1" applyFont="1" applyBorder="1"/>
    <xf numFmtId="3" fontId="5" fillId="0" borderId="6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3" fontId="10" fillId="0" borderId="0" xfId="0" applyNumberFormat="1" applyFont="1"/>
    <xf numFmtId="0" fontId="10" fillId="0" borderId="0" xfId="0" applyFont="1"/>
    <xf numFmtId="3" fontId="9" fillId="0" borderId="0" xfId="0" applyNumberFormat="1" applyFont="1"/>
    <xf numFmtId="3" fontId="3" fillId="0" borderId="0" xfId="0" applyNumberFormat="1" applyFont="1"/>
    <xf numFmtId="3" fontId="7" fillId="0" borderId="0" xfId="0" applyNumberFormat="1" applyFont="1"/>
    <xf numFmtId="0" fontId="12" fillId="0" borderId="0" xfId="0" applyFont="1"/>
    <xf numFmtId="0" fontId="12" fillId="2" borderId="0" xfId="0" applyFont="1" applyFill="1"/>
    <xf numFmtId="0" fontId="13" fillId="2" borderId="0" xfId="0" applyFont="1" applyFill="1"/>
    <xf numFmtId="165" fontId="0" fillId="0" borderId="0" xfId="0" applyNumberFormat="1"/>
    <xf numFmtId="0" fontId="14" fillId="0" borderId="0" xfId="0" applyFont="1"/>
    <xf numFmtId="0" fontId="11" fillId="0" borderId="0" xfId="0" applyFont="1" applyAlignment="1">
      <alignment horizontal="center"/>
    </xf>
    <xf numFmtId="0" fontId="15" fillId="0" borderId="0" xfId="0" applyFont="1"/>
    <xf numFmtId="165" fontId="3" fillId="0" borderId="0" xfId="0" applyNumberFormat="1" applyFont="1"/>
    <xf numFmtId="3" fontId="15" fillId="0" borderId="0" xfId="0" applyNumberFormat="1" applyFo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6" fillId="0" borderId="0" xfId="0" applyFont="1"/>
    <xf numFmtId="3" fontId="17" fillId="0" borderId="0" xfId="0" applyNumberFormat="1" applyFont="1" applyAlignment="1">
      <alignment vertical="center"/>
    </xf>
    <xf numFmtId="3" fontId="17" fillId="0" borderId="0" xfId="0" applyNumberFormat="1" applyFont="1"/>
    <xf numFmtId="4" fontId="17" fillId="0" borderId="0" xfId="0" applyNumberFormat="1" applyFont="1"/>
    <xf numFmtId="0" fontId="17" fillId="0" borderId="0" xfId="0" applyFont="1"/>
    <xf numFmtId="3" fontId="14" fillId="0" borderId="0" xfId="0" applyNumberFormat="1" applyFont="1"/>
    <xf numFmtId="165" fontId="6" fillId="0" borderId="0" xfId="0" applyNumberFormat="1" applyFont="1"/>
    <xf numFmtId="3" fontId="16" fillId="0" borderId="0" xfId="0" applyNumberFormat="1" applyFont="1"/>
    <xf numFmtId="4" fontId="6" fillId="0" borderId="0" xfId="0" applyNumberFormat="1" applyFont="1"/>
    <xf numFmtId="3" fontId="18" fillId="0" borderId="0" xfId="0" applyNumberFormat="1" applyFont="1"/>
    <xf numFmtId="165" fontId="18" fillId="0" borderId="0" xfId="0" applyNumberFormat="1" applyFont="1"/>
    <xf numFmtId="0" fontId="18" fillId="0" borderId="0" xfId="0" applyFont="1"/>
    <xf numFmtId="4" fontId="14" fillId="0" borderId="0" xfId="0" applyNumberFormat="1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9" fillId="0" borderId="0" xfId="0" applyNumberFormat="1" applyFont="1"/>
    <xf numFmtId="165" fontId="12" fillId="0" borderId="0" xfId="0" applyNumberFormat="1" applyFont="1"/>
    <xf numFmtId="165" fontId="12" fillId="2" borderId="0" xfId="0" applyNumberFormat="1" applyFont="1" applyFill="1"/>
    <xf numFmtId="3" fontId="13" fillId="2" borderId="0" xfId="0" applyNumberFormat="1" applyFont="1" applyFill="1"/>
    <xf numFmtId="4" fontId="13" fillId="2" borderId="0" xfId="0" applyNumberFormat="1" applyFont="1" applyFill="1"/>
    <xf numFmtId="165" fontId="13" fillId="2" borderId="0" xfId="0" applyNumberFormat="1" applyFont="1" applyFill="1"/>
    <xf numFmtId="0" fontId="13" fillId="2" borderId="0" xfId="0" applyFont="1" applyFill="1" applyAlignment="1">
      <alignment horizontal="center"/>
    </xf>
    <xf numFmtId="4" fontId="12" fillId="2" borderId="0" xfId="0" applyNumberFormat="1" applyFont="1" applyFill="1"/>
    <xf numFmtId="3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2" fillId="2" borderId="0" xfId="0" applyNumberFormat="1" applyFont="1" applyFill="1"/>
    <xf numFmtId="3" fontId="19" fillId="0" borderId="0" xfId="0" applyNumberFormat="1" applyFont="1" applyAlignment="1">
      <alignment horizontal="right"/>
    </xf>
    <xf numFmtId="3" fontId="12" fillId="2" borderId="0" xfId="0" applyNumberFormat="1" applyFont="1" applyFill="1"/>
    <xf numFmtId="3" fontId="20" fillId="2" borderId="0" xfId="0" applyNumberFormat="1" applyFont="1" applyFill="1"/>
    <xf numFmtId="3" fontId="20" fillId="2" borderId="0" xfId="0" applyNumberFormat="1" applyFont="1" applyFill="1" applyAlignment="1">
      <alignment horizontal="right"/>
    </xf>
    <xf numFmtId="3" fontId="21" fillId="2" borderId="0" xfId="0" applyNumberFormat="1" applyFont="1" applyFill="1"/>
    <xf numFmtId="3" fontId="21" fillId="2" borderId="0" xfId="0" applyNumberFormat="1" applyFont="1" applyFill="1" applyAlignment="1">
      <alignment horizontal="right"/>
    </xf>
    <xf numFmtId="3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2" fillId="0" borderId="0" xfId="0" applyFont="1"/>
    <xf numFmtId="165" fontId="22" fillId="0" borderId="0" xfId="0" applyNumberFormat="1" applyFont="1"/>
    <xf numFmtId="3" fontId="7" fillId="3" borderId="0" xfId="0" applyNumberFormat="1" applyFont="1" applyFill="1" applyAlignment="1">
      <alignment vertical="center"/>
    </xf>
    <xf numFmtId="3" fontId="22" fillId="0" borderId="0" xfId="0" applyNumberFormat="1" applyFont="1"/>
    <xf numFmtId="3" fontId="22" fillId="2" borderId="0" xfId="0" applyNumberFormat="1" applyFont="1" applyFill="1"/>
    <xf numFmtId="3" fontId="0" fillId="0" borderId="0" xfId="0" applyNumberFormat="1" applyAlignment="1">
      <alignment horizontal="right"/>
    </xf>
    <xf numFmtId="3" fontId="5" fillId="3" borderId="0" xfId="0" applyNumberFormat="1" applyFont="1" applyFill="1" applyAlignment="1">
      <alignment horizontal="right"/>
    </xf>
    <xf numFmtId="4" fontId="23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4" fillId="2" borderId="0" xfId="0" applyNumberFormat="1" applyFont="1" applyFill="1" applyAlignment="1">
      <alignment vertic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 vertical="center"/>
    </xf>
    <xf numFmtId="165" fontId="8" fillId="0" borderId="0" xfId="0" applyNumberFormat="1" applyFont="1"/>
    <xf numFmtId="3" fontId="5" fillId="0" borderId="9" xfId="0" applyNumberFormat="1" applyFont="1" applyBorder="1"/>
    <xf numFmtId="3" fontId="6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22" fillId="2" borderId="0" xfId="0" applyNumberFormat="1" applyFont="1" applyFill="1" applyAlignment="1">
      <alignment horizontal="right"/>
    </xf>
    <xf numFmtId="3" fontId="12" fillId="0" borderId="0" xfId="0" applyNumberFormat="1" applyFont="1"/>
    <xf numFmtId="164" fontId="12" fillId="0" borderId="0" xfId="0" applyNumberFormat="1" applyFont="1"/>
    <xf numFmtId="4" fontId="12" fillId="0" borderId="0" xfId="0" applyNumberFormat="1" applyFont="1"/>
    <xf numFmtId="3" fontId="26" fillId="0" borderId="0" xfId="0" applyNumberFormat="1" applyFont="1"/>
    <xf numFmtId="3" fontId="0" fillId="3" borderId="0" xfId="0" applyNumberFormat="1" applyFill="1"/>
    <xf numFmtId="3" fontId="28" fillId="0" borderId="0" xfId="0" applyNumberFormat="1" applyFont="1" applyAlignment="1">
      <alignment horizontal="right"/>
    </xf>
    <xf numFmtId="0" fontId="27" fillId="0" borderId="4" xfId="0" applyFont="1" applyBorder="1"/>
    <xf numFmtId="0" fontId="27" fillId="0" borderId="0" xfId="0" applyFont="1"/>
    <xf numFmtId="3" fontId="28" fillId="0" borderId="6" xfId="0" applyNumberFormat="1" applyFont="1" applyBorder="1"/>
    <xf numFmtId="3" fontId="29" fillId="0" borderId="5" xfId="0" applyNumberFormat="1" applyFont="1" applyBorder="1"/>
    <xf numFmtId="3" fontId="29" fillId="0" borderId="6" xfId="0" applyNumberFormat="1" applyFont="1" applyBorder="1"/>
    <xf numFmtId="3" fontId="29" fillId="0" borderId="6" xfId="0" applyNumberFormat="1" applyFont="1" applyBorder="1" applyAlignment="1">
      <alignment horizontal="right"/>
    </xf>
    <xf numFmtId="3" fontId="29" fillId="0" borderId="9" xfId="0" applyNumberFormat="1" applyFont="1" applyBorder="1" applyAlignment="1">
      <alignment horizontal="right"/>
    </xf>
    <xf numFmtId="3" fontId="30" fillId="0" borderId="0" xfId="0" applyNumberFormat="1" applyFont="1"/>
    <xf numFmtId="0" fontId="27" fillId="5" borderId="3" xfId="0" applyFont="1" applyFill="1" applyBorder="1" applyAlignment="1">
      <alignment horizontal="center" vertical="center"/>
    </xf>
    <xf numFmtId="0" fontId="27" fillId="0" borderId="8" xfId="0" applyFont="1" applyBorder="1"/>
    <xf numFmtId="3" fontId="27" fillId="5" borderId="0" xfId="0" applyNumberFormat="1" applyFont="1" applyFill="1" applyAlignment="1">
      <alignment horizontal="right"/>
    </xf>
    <xf numFmtId="0" fontId="27" fillId="5" borderId="8" xfId="0" applyFont="1" applyFill="1" applyBorder="1"/>
    <xf numFmtId="0" fontId="28" fillId="0" borderId="4" xfId="0" applyFont="1" applyBorder="1"/>
    <xf numFmtId="0" fontId="28" fillId="0" borderId="0" xfId="0" applyFont="1"/>
    <xf numFmtId="0" fontId="28" fillId="0" borderId="8" xfId="0" applyFont="1" applyBorder="1"/>
    <xf numFmtId="3" fontId="28" fillId="0" borderId="0" xfId="0" applyNumberFormat="1" applyFont="1"/>
    <xf numFmtId="0" fontId="28" fillId="0" borderId="5" xfId="0" applyFont="1" applyBorder="1"/>
    <xf numFmtId="0" fontId="28" fillId="0" borderId="6" xfId="0" applyFont="1" applyBorder="1"/>
    <xf numFmtId="0" fontId="28" fillId="0" borderId="9" xfId="0" applyFont="1" applyBorder="1"/>
    <xf numFmtId="3" fontId="22" fillId="3" borderId="0" xfId="0" applyNumberFormat="1" applyFont="1" applyFill="1"/>
    <xf numFmtId="3" fontId="12" fillId="3" borderId="0" xfId="0" applyNumberFormat="1" applyFont="1" applyFill="1"/>
    <xf numFmtId="3" fontId="22" fillId="3" borderId="0" xfId="0" applyNumberFormat="1" applyFont="1" applyFill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7" fontId="0" fillId="0" borderId="0" xfId="0" applyNumberFormat="1"/>
    <xf numFmtId="4" fontId="0" fillId="0" borderId="0" xfId="0" applyNumberFormat="1"/>
    <xf numFmtId="3" fontId="3" fillId="5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/>
    <xf numFmtId="3" fontId="3" fillId="0" borderId="8" xfId="0" applyNumberFormat="1" applyFont="1" applyBorder="1"/>
    <xf numFmtId="3" fontId="3" fillId="5" borderId="0" xfId="0" applyNumberFormat="1" applyFont="1" applyFill="1" applyAlignment="1">
      <alignment horizontal="right" vertical="center"/>
    </xf>
    <xf numFmtId="3" fontId="3" fillId="5" borderId="8" xfId="0" applyNumberFormat="1" applyFont="1" applyFill="1" applyBorder="1" applyAlignment="1">
      <alignment vertical="center"/>
    </xf>
    <xf numFmtId="3" fontId="3" fillId="5" borderId="4" xfId="0" applyNumberFormat="1" applyFont="1" applyFill="1" applyBorder="1" applyAlignment="1">
      <alignment vertical="center"/>
    </xf>
    <xf numFmtId="3" fontId="3" fillId="5" borderId="0" xfId="0" applyNumberFormat="1" applyFont="1" applyFill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3" fontId="3" fillId="3" borderId="0" xfId="0" applyNumberFormat="1" applyFont="1" applyFill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3" fontId="3" fillId="3" borderId="8" xfId="0" applyNumberFormat="1" applyFont="1" applyFill="1" applyBorder="1" applyAlignment="1">
      <alignment vertical="center"/>
    </xf>
    <xf numFmtId="3" fontId="25" fillId="6" borderId="4" xfId="0" applyNumberFormat="1" applyFont="1" applyFill="1" applyBorder="1"/>
    <xf numFmtId="3" fontId="25" fillId="6" borderId="0" xfId="0" applyNumberFormat="1" applyFont="1" applyFill="1" applyAlignment="1">
      <alignment vertical="center"/>
    </xf>
    <xf numFmtId="3" fontId="25" fillId="6" borderId="0" xfId="0" applyNumberFormat="1" applyFont="1" applyFill="1" applyAlignment="1">
      <alignment horizontal="right" vertical="center"/>
    </xf>
    <xf numFmtId="3" fontId="25" fillId="6" borderId="8" xfId="0" applyNumberFormat="1" applyFont="1" applyFill="1" applyBorder="1"/>
    <xf numFmtId="3" fontId="25" fillId="0" borderId="4" xfId="0" applyNumberFormat="1" applyFont="1" applyBorder="1"/>
    <xf numFmtId="3" fontId="25" fillId="3" borderId="0" xfId="0" applyNumberFormat="1" applyFont="1" applyFill="1"/>
    <xf numFmtId="3" fontId="25" fillId="3" borderId="0" xfId="0" applyNumberFormat="1" applyFont="1" applyFill="1" applyAlignment="1">
      <alignment horizontal="right"/>
    </xf>
    <xf numFmtId="3" fontId="25" fillId="0" borderId="8" xfId="0" applyNumberFormat="1" applyFont="1" applyBorder="1"/>
    <xf numFmtId="164" fontId="25" fillId="3" borderId="0" xfId="0" applyNumberFormat="1" applyFont="1" applyFill="1"/>
    <xf numFmtId="3" fontId="25" fillId="0" borderId="0" xfId="0" applyNumberFormat="1" applyFont="1"/>
    <xf numFmtId="3" fontId="25" fillId="0" borderId="0" xfId="0" applyNumberFormat="1" applyFont="1" applyAlignment="1">
      <alignment horizontal="right"/>
    </xf>
    <xf numFmtId="3" fontId="3" fillId="4" borderId="0" xfId="0" applyNumberFormat="1" applyFont="1" applyFill="1" applyAlignment="1">
      <alignment horizontal="right" vertical="center"/>
    </xf>
    <xf numFmtId="167" fontId="25" fillId="0" borderId="0" xfId="2" applyNumberFormat="1" applyFont="1" applyBorder="1" applyAlignment="1">
      <alignment horizontal="right"/>
    </xf>
    <xf numFmtId="167" fontId="25" fillId="3" borderId="0" xfId="2" applyNumberFormat="1" applyFont="1" applyFill="1" applyBorder="1" applyAlignment="1">
      <alignment horizontal="right"/>
    </xf>
    <xf numFmtId="167" fontId="25" fillId="0" borderId="0" xfId="2" applyNumberFormat="1" applyFont="1" applyFill="1" applyBorder="1" applyAlignment="1">
      <alignment horizontal="right"/>
    </xf>
    <xf numFmtId="43" fontId="32" fillId="0" borderId="0" xfId="2" applyFont="1" applyAlignment="1">
      <alignment horizontal="right"/>
    </xf>
    <xf numFmtId="166" fontId="32" fillId="0" borderId="0" xfId="0" applyNumberFormat="1" applyFont="1" applyAlignment="1">
      <alignment horizontal="right"/>
    </xf>
    <xf numFmtId="3" fontId="25" fillId="0" borderId="5" xfId="0" applyNumberFormat="1" applyFont="1" applyBorder="1"/>
    <xf numFmtId="3" fontId="25" fillId="0" borderId="6" xfId="0" applyNumberFormat="1" applyFont="1" applyBorder="1"/>
    <xf numFmtId="3" fontId="25" fillId="0" borderId="9" xfId="0" applyNumberFormat="1" applyFont="1" applyBorder="1"/>
    <xf numFmtId="0" fontId="3" fillId="5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vertical="center"/>
    </xf>
    <xf numFmtId="0" fontId="3" fillId="0" borderId="4" xfId="0" applyFont="1" applyBorder="1"/>
    <xf numFmtId="3" fontId="3" fillId="0" borderId="14" xfId="0" applyNumberFormat="1" applyFont="1" applyBorder="1"/>
    <xf numFmtId="3" fontId="3" fillId="5" borderId="8" xfId="0" applyNumberFormat="1" applyFont="1" applyFill="1" applyBorder="1" applyAlignment="1">
      <alignment horizontal="right" vertical="center"/>
    </xf>
    <xf numFmtId="3" fontId="25" fillId="0" borderId="8" xfId="0" applyNumberFormat="1" applyFont="1" applyBorder="1" applyAlignment="1">
      <alignment horizontal="right"/>
    </xf>
    <xf numFmtId="167" fontId="25" fillId="0" borderId="8" xfId="2" applyNumberFormat="1" applyFont="1" applyBorder="1" applyAlignment="1">
      <alignment horizontal="right"/>
    </xf>
    <xf numFmtId="167" fontId="25" fillId="0" borderId="8" xfId="2" applyNumberFormat="1" applyFont="1" applyFill="1" applyBorder="1" applyAlignment="1">
      <alignment horizontal="right"/>
    </xf>
    <xf numFmtId="167" fontId="25" fillId="0" borderId="0" xfId="2" applyNumberFormat="1" applyFont="1" applyBorder="1"/>
    <xf numFmtId="167" fontId="25" fillId="0" borderId="8" xfId="2" applyNumberFormat="1" applyFont="1" applyBorder="1"/>
    <xf numFmtId="3" fontId="6" fillId="3" borderId="0" xfId="0" applyNumberFormat="1" applyFont="1" applyFill="1"/>
    <xf numFmtId="167" fontId="25" fillId="0" borderId="0" xfId="3" applyNumberFormat="1" applyFont="1" applyBorder="1" applyAlignment="1">
      <alignment horizontal="right"/>
    </xf>
    <xf numFmtId="3" fontId="32" fillId="0" borderId="0" xfId="0" applyNumberFormat="1" applyFont="1"/>
    <xf numFmtId="43" fontId="25" fillId="0" borderId="0" xfId="2" applyFont="1" applyAlignment="1">
      <alignment horizontal="right"/>
    </xf>
    <xf numFmtId="0" fontId="34" fillId="5" borderId="3" xfId="0" applyFont="1" applyFill="1" applyBorder="1" applyAlignment="1">
      <alignment horizontal="center" vertical="center"/>
    </xf>
    <xf numFmtId="0" fontId="34" fillId="0" borderId="4" xfId="0" applyFont="1" applyBorder="1"/>
    <xf numFmtId="0" fontId="34" fillId="0" borderId="0" xfId="0" applyFont="1"/>
    <xf numFmtId="0" fontId="34" fillId="0" borderId="8" xfId="0" applyFont="1" applyBorder="1"/>
    <xf numFmtId="167" fontId="34" fillId="5" borderId="0" xfId="2" applyNumberFormat="1" applyFont="1" applyFill="1" applyAlignment="1">
      <alignment horizontal="right"/>
    </xf>
    <xf numFmtId="0" fontId="34" fillId="5" borderId="8" xfId="0" applyFont="1" applyFill="1" applyBorder="1"/>
    <xf numFmtId="0" fontId="29" fillId="0" borderId="4" xfId="0" applyFont="1" applyBorder="1"/>
    <xf numFmtId="0" fontId="29" fillId="0" borderId="0" xfId="0" applyFont="1"/>
    <xf numFmtId="167" fontId="29" fillId="0" borderId="0" xfId="2" applyNumberFormat="1" applyFont="1" applyAlignment="1">
      <alignment horizontal="right"/>
    </xf>
    <xf numFmtId="0" fontId="29" fillId="0" borderId="8" xfId="0" applyFont="1" applyBorder="1"/>
    <xf numFmtId="3" fontId="29" fillId="0" borderId="0" xfId="0" applyNumberFormat="1" applyFont="1" applyAlignment="1">
      <alignment horizontal="right"/>
    </xf>
    <xf numFmtId="3" fontId="29" fillId="0" borderId="8" xfId="0" applyNumberFormat="1" applyFont="1" applyBorder="1"/>
    <xf numFmtId="167" fontId="29" fillId="0" borderId="0" xfId="3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9" xfId="0" applyFont="1" applyBorder="1"/>
    <xf numFmtId="167" fontId="27" fillId="5" borderId="0" xfId="2" applyNumberFormat="1" applyFont="1" applyFill="1" applyAlignment="1">
      <alignment horizontal="right"/>
    </xf>
    <xf numFmtId="3" fontId="29" fillId="0" borderId="0" xfId="3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5" xfId="0" applyFont="1" applyBorder="1"/>
    <xf numFmtId="0" fontId="29" fillId="0" borderId="6" xfId="0" applyFont="1" applyBorder="1"/>
    <xf numFmtId="0" fontId="29" fillId="0" borderId="9" xfId="0" applyFont="1" applyBorder="1"/>
    <xf numFmtId="0" fontId="36" fillId="0" borderId="0" xfId="0" applyFont="1" applyAlignment="1">
      <alignment vertical="center"/>
    </xf>
    <xf numFmtId="3" fontId="2" fillId="0" borderId="0" xfId="0" applyNumberFormat="1" applyFont="1" applyAlignment="1">
      <alignment horizont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27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</cellXfs>
  <cellStyles count="4">
    <cellStyle name="F2" xfId="1" xr:uid="{00000000-0005-0000-0000-000000000000}"/>
    <cellStyle name="Millares" xfId="2" builtinId="3"/>
    <cellStyle name="Millares 16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3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producción de recursos hidrobiológicos marítimos y continentales según giro industrial, 2022</a:t>
            </a:r>
          </a:p>
          <a:p>
            <a:pPr>
              <a:defRPr sz="13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s-PE"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TM</a:t>
            </a:r>
            <a:r>
              <a:rPr lang="es-PE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B)</a:t>
            </a:r>
            <a:endParaRPr lang="es-P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213213582677164"/>
          <c:y val="3.282736220472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346763472747727E-2"/>
          <c:y val="0.16128571428571431"/>
          <c:w val="0.90307847882651038"/>
          <c:h val="0.690623172103487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 Total'!$X$67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 Total'!$Y$66:$AJ$66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Total'!$Y$67:$AJ$67</c:f>
              <c:numCache>
                <c:formatCode>#,##0</c:formatCode>
                <c:ptCount val="12"/>
                <c:pt idx="0">
                  <c:v>30503.740234802626</c:v>
                </c:pt>
                <c:pt idx="1">
                  <c:v>10479.385705418934</c:v>
                </c:pt>
                <c:pt idx="2">
                  <c:v>9559.5674870758376</c:v>
                </c:pt>
                <c:pt idx="3">
                  <c:v>6918.1844640725412</c:v>
                </c:pt>
                <c:pt idx="4">
                  <c:v>276446.07287055324</c:v>
                </c:pt>
                <c:pt idx="5">
                  <c:v>257520.21881576235</c:v>
                </c:pt>
                <c:pt idx="6">
                  <c:v>118776.74484203968</c:v>
                </c:pt>
                <c:pt idx="7">
                  <c:v>8953.9251074691801</c:v>
                </c:pt>
                <c:pt idx="8">
                  <c:v>225.90937592624584</c:v>
                </c:pt>
                <c:pt idx="9">
                  <c:v>260.09701620255152</c:v>
                </c:pt>
                <c:pt idx="10">
                  <c:v>75630.320804723218</c:v>
                </c:pt>
                <c:pt idx="11">
                  <c:v>262882.6950977472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4-4A62-8CA9-845872ED49C8}"/>
            </c:ext>
          </c:extLst>
        </c:ser>
        <c:ser>
          <c:idx val="1"/>
          <c:order val="1"/>
          <c:tx>
            <c:strRef>
              <c:f>'Prod Total'!$X$68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 Total'!$Y$66:$AJ$66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Total'!$Y$68:$AJ$68</c:f>
              <c:numCache>
                <c:formatCode>#,##0</c:formatCode>
                <c:ptCount val="12"/>
                <c:pt idx="0">
                  <c:v>99592.758116400073</c:v>
                </c:pt>
                <c:pt idx="1">
                  <c:v>43806.464646186258</c:v>
                </c:pt>
                <c:pt idx="2">
                  <c:v>41578.037939372043</c:v>
                </c:pt>
                <c:pt idx="3">
                  <c:v>45925.998393785696</c:v>
                </c:pt>
                <c:pt idx="4">
                  <c:v>39247.152816605289</c:v>
                </c:pt>
                <c:pt idx="5">
                  <c:v>45277.902392121905</c:v>
                </c:pt>
                <c:pt idx="6">
                  <c:v>32082.227375433322</c:v>
                </c:pt>
                <c:pt idx="7">
                  <c:v>32055.970505878351</c:v>
                </c:pt>
                <c:pt idx="8">
                  <c:v>37680.560396819943</c:v>
                </c:pt>
                <c:pt idx="9">
                  <c:v>39824.669939863044</c:v>
                </c:pt>
                <c:pt idx="10">
                  <c:v>69601.659298924715</c:v>
                </c:pt>
                <c:pt idx="11">
                  <c:v>64537.943264456611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4-4A62-8CA9-845872ED49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09573872"/>
        <c:axId val="409571696"/>
      </c:barChart>
      <c:lineChart>
        <c:grouping val="standard"/>
        <c:varyColors val="0"/>
        <c:ser>
          <c:idx val="2"/>
          <c:order val="2"/>
          <c:tx>
            <c:strRef>
              <c:f>'Prod Total'!$X$69</c:f>
              <c:strCache>
                <c:ptCount val="1"/>
                <c:pt idx="0">
                  <c:v>TOTAL</c:v>
                </c:pt>
              </c:strCache>
            </c:strRef>
          </c:tx>
          <c:spPr>
            <a:ln w="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32"/>
            <c:spPr>
              <a:solidFill>
                <a:schemeClr val="bg1"/>
              </a:solidFill>
              <a:ln w="9525">
                <a:solidFill>
                  <a:schemeClr val="bg1">
                    <a:lumMod val="65000"/>
                  </a:schemeClr>
                </a:solidFill>
                <a:prstDash val="sysDash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 Total'!$Y$66:$AJ$66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Total'!$Y$69:$AJ$69</c:f>
              <c:numCache>
                <c:formatCode>#,##0</c:formatCode>
                <c:ptCount val="12"/>
                <c:pt idx="0">
                  <c:v>130096.4983512027</c:v>
                </c:pt>
                <c:pt idx="1">
                  <c:v>54285.850351605193</c:v>
                </c:pt>
                <c:pt idx="2">
                  <c:v>51137.605426447881</c:v>
                </c:pt>
                <c:pt idx="3">
                  <c:v>52844.182857858235</c:v>
                </c:pt>
                <c:pt idx="4">
                  <c:v>315693.22568715853</c:v>
                </c:pt>
                <c:pt idx="5">
                  <c:v>302798.12120788428</c:v>
                </c:pt>
                <c:pt idx="6">
                  <c:v>150858.972217473</c:v>
                </c:pt>
                <c:pt idx="7">
                  <c:v>41009.895613347529</c:v>
                </c:pt>
                <c:pt idx="8">
                  <c:v>37906.46977274619</c:v>
                </c:pt>
                <c:pt idx="9">
                  <c:v>40084.7669560656</c:v>
                </c:pt>
                <c:pt idx="10">
                  <c:v>145231.98010364792</c:v>
                </c:pt>
                <c:pt idx="11">
                  <c:v>327420.63836220384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C4-4A62-8CA9-845872ED49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0592111"/>
        <c:axId val="1830590447"/>
      </c:lineChart>
      <c:catAx>
        <c:axId val="40957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9571696"/>
        <c:crosses val="autoZero"/>
        <c:auto val="1"/>
        <c:lblAlgn val="ctr"/>
        <c:lblOffset val="100"/>
        <c:noMultiLvlLbl val="0"/>
      </c:catAx>
      <c:valAx>
        <c:axId val="409571696"/>
        <c:scaling>
          <c:orientation val="minMax"/>
          <c:max val="500000"/>
          <c:min val="12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73872"/>
        <c:crosses val="autoZero"/>
        <c:crossBetween val="between"/>
        <c:majorUnit val="40000"/>
        <c:minorUnit val="6000"/>
      </c:valAx>
      <c:valAx>
        <c:axId val="1830590447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592111"/>
        <c:crosses val="max"/>
        <c:crossBetween val="between"/>
      </c:valAx>
      <c:catAx>
        <c:axId val="1830592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05904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064729987770601"/>
          <c:y val="0.93346981627296588"/>
          <c:w val="0.4953556609238558"/>
          <c:h val="6.5774653168353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 sz="1300"/>
              <a:t>Perú: producción de harina de pescado                                                                   según puerto, 2022</a:t>
            </a:r>
          </a:p>
          <a:p>
            <a:pPr>
              <a:defRPr sz="1300" b="1"/>
            </a:pPr>
            <a:r>
              <a:rPr lang="es-PE" sz="1300"/>
              <a:t>(TMB)</a:t>
            </a:r>
          </a:p>
        </c:rich>
      </c:tx>
      <c:layout>
        <c:manualLayout>
          <c:xMode val="edge"/>
          <c:yMode val="edge"/>
          <c:x val="0.19108157565250899"/>
          <c:y val="6.262841861178680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00" b="1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12396065263091E-2"/>
          <c:y val="0.22631612497089801"/>
          <c:w val="0.92143038160323498"/>
          <c:h val="0.52439703339252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plosion val="17"/>
            <c:extLst>
              <c:ext xmlns:c16="http://schemas.microsoft.com/office/drawing/2014/chart" uri="{C3380CC4-5D6E-409C-BE32-E72D297353CC}">
                <c16:uniqueId val="{00000001-4BED-464A-B47B-DFCABC8B5692}"/>
              </c:ext>
            </c:extLst>
          </c:dPt>
          <c:dPt>
            <c:idx val="1"/>
            <c:invertIfNegative val="0"/>
            <c:bubble3D val="0"/>
            <c:explosion val="13"/>
            <c:extLst>
              <c:ext xmlns:c16="http://schemas.microsoft.com/office/drawing/2014/chart" uri="{C3380CC4-5D6E-409C-BE32-E72D297353CC}">
                <c16:uniqueId val="{00000003-4BED-464A-B47B-DFCABC8B5692}"/>
              </c:ext>
            </c:extLst>
          </c:dPt>
          <c:dPt>
            <c:idx val="2"/>
            <c:invertIfNegative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5-4BED-464A-B47B-DFCABC8B569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BED-464A-B47B-DFCABC8B569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BED-464A-B47B-DFCABC8B5692}"/>
              </c:ext>
            </c:extLst>
          </c:dPt>
          <c:dPt>
            <c:idx val="5"/>
            <c:invertIfNegative val="0"/>
            <c:bubble3D val="0"/>
            <c:explosion val="2"/>
            <c:extLst>
              <c:ext xmlns:c16="http://schemas.microsoft.com/office/drawing/2014/chart" uri="{C3380CC4-5D6E-409C-BE32-E72D297353CC}">
                <c16:uniqueId val="{0000000B-4BED-464A-B47B-DFCABC8B569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BED-464A-B47B-DFCABC8B569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BED-464A-B47B-DFCABC8B5692}"/>
              </c:ext>
            </c:extLst>
          </c:dPt>
          <c:dPt>
            <c:idx val="8"/>
            <c:invertIfNegative val="0"/>
            <c:bubble3D val="0"/>
            <c:explosion val="1"/>
            <c:extLst>
              <c:ext xmlns:c16="http://schemas.microsoft.com/office/drawing/2014/chart" uri="{C3380CC4-5D6E-409C-BE32-E72D297353CC}">
                <c16:uniqueId val="{00000011-4BED-464A-B47B-DFCABC8B5692}"/>
              </c:ext>
            </c:extLst>
          </c:dPt>
          <c:dPt>
            <c:idx val="9"/>
            <c:invertIfNegative val="0"/>
            <c:bubble3D val="0"/>
            <c:explosion val="1"/>
            <c:extLst>
              <c:ext xmlns:c16="http://schemas.microsoft.com/office/drawing/2014/chart" uri="{C3380CC4-5D6E-409C-BE32-E72D297353CC}">
                <c16:uniqueId val="{00000013-4BED-464A-B47B-DFCABC8B569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BED-464A-B47B-DFCABC8B569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BED-464A-B47B-DFCABC8B5692}"/>
              </c:ext>
            </c:extLst>
          </c:dPt>
          <c:dPt>
            <c:idx val="12"/>
            <c:invertIfNegative val="0"/>
            <c:bubble3D val="0"/>
            <c:explosion val="1"/>
            <c:extLst>
              <c:ext xmlns:c16="http://schemas.microsoft.com/office/drawing/2014/chart" uri="{C3380CC4-5D6E-409C-BE32-E72D297353CC}">
                <c16:uniqueId val="{00000019-4BED-464A-B47B-DFCABC8B5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'Harina Aceite Puertos'!$C$91:$C$103</c:f>
              <c:strCache>
                <c:ptCount val="13"/>
                <c:pt idx="0">
                  <c:v>Pisco</c:v>
                </c:pt>
                <c:pt idx="1">
                  <c:v>Chimbote</c:v>
                </c:pt>
                <c:pt idx="2">
                  <c:v>Callao</c:v>
                </c:pt>
                <c:pt idx="3">
                  <c:v>Chicama</c:v>
                </c:pt>
                <c:pt idx="4">
                  <c:v>Coishco</c:v>
                </c:pt>
                <c:pt idx="5">
                  <c:v>Chancay</c:v>
                </c:pt>
                <c:pt idx="6">
                  <c:v>Supe</c:v>
                </c:pt>
                <c:pt idx="7">
                  <c:v>Tambo de Mora</c:v>
                </c:pt>
                <c:pt idx="8">
                  <c:v>Végueta</c:v>
                </c:pt>
                <c:pt idx="9">
                  <c:v>Ilo</c:v>
                </c:pt>
                <c:pt idx="10">
                  <c:v>Samanco</c:v>
                </c:pt>
                <c:pt idx="11">
                  <c:v>Bayóvar</c:v>
                </c:pt>
                <c:pt idx="12">
                  <c:v>Otros</c:v>
                </c:pt>
              </c:strCache>
            </c:strRef>
          </c:cat>
          <c:val>
            <c:numRef>
              <c:f>'Harina Aceite Puertos'!$D$91:$D$103</c:f>
              <c:numCache>
                <c:formatCode>#,##0</c:formatCode>
                <c:ptCount val="13"/>
                <c:pt idx="0" formatCode="#,##0.0">
                  <c:v>49256.034999999996</c:v>
                </c:pt>
                <c:pt idx="1">
                  <c:v>230883.26536289198</c:v>
                </c:pt>
                <c:pt idx="2">
                  <c:v>106566.52872472424</c:v>
                </c:pt>
                <c:pt idx="3">
                  <c:v>138235.2437368345</c:v>
                </c:pt>
                <c:pt idx="4">
                  <c:v>106095.27</c:v>
                </c:pt>
                <c:pt idx="5">
                  <c:v>64448.98000000001</c:v>
                </c:pt>
                <c:pt idx="6">
                  <c:v>56707.489000000001</c:v>
                </c:pt>
                <c:pt idx="7">
                  <c:v>39921.352999999996</c:v>
                </c:pt>
                <c:pt idx="8">
                  <c:v>45510.8</c:v>
                </c:pt>
                <c:pt idx="9">
                  <c:v>33894.150000000009</c:v>
                </c:pt>
                <c:pt idx="10">
                  <c:v>14770.25</c:v>
                </c:pt>
                <c:pt idx="11">
                  <c:v>29854.113610737983</c:v>
                </c:pt>
                <c:pt idx="12">
                  <c:v>60261.169014280429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BED-464A-B47B-DFCABC8B5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9568432"/>
        <c:axId val="409568976"/>
      </c:barChart>
      <c:catAx>
        <c:axId val="40956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n-US"/>
          </a:p>
        </c:txPr>
        <c:crossAx val="409568976"/>
        <c:crosses val="autoZero"/>
        <c:auto val="1"/>
        <c:lblAlgn val="ctr"/>
        <c:lblOffset val="100"/>
        <c:noMultiLvlLbl val="0"/>
      </c:catAx>
      <c:valAx>
        <c:axId val="409568976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n-US"/>
          </a:p>
        </c:txPr>
        <c:crossAx val="409568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bg1">
          <a:lumMod val="65000"/>
        </a:schemeClr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lang="en-US" sz="17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 sz="1300"/>
              <a:t>Perú: producción de aceite de pescado según, 2022</a:t>
            </a:r>
          </a:p>
          <a:p>
            <a:pPr>
              <a:defRPr sz="1300" b="1"/>
            </a:pPr>
            <a:r>
              <a:rPr lang="es-PE" sz="1300"/>
              <a:t>(TMB)</a:t>
            </a:r>
          </a:p>
        </c:rich>
      </c:tx>
      <c:layout>
        <c:manualLayout>
          <c:xMode val="edge"/>
          <c:yMode val="edge"/>
          <c:x val="0.22767267630933313"/>
          <c:y val="6.523439498426769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00" b="1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12396065263091E-2"/>
          <c:y val="0.22631612497089801"/>
          <c:w val="0.92143038160323498"/>
          <c:h val="0.52439703339252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plosion val="17"/>
            <c:extLst>
              <c:ext xmlns:c16="http://schemas.microsoft.com/office/drawing/2014/chart" uri="{C3380CC4-5D6E-409C-BE32-E72D297353CC}">
                <c16:uniqueId val="{00000001-AFE9-4ACA-BB97-3A0B3833FF4D}"/>
              </c:ext>
            </c:extLst>
          </c:dPt>
          <c:dPt>
            <c:idx val="1"/>
            <c:invertIfNegative val="0"/>
            <c:bubble3D val="0"/>
            <c:explosion val="13"/>
            <c:extLst>
              <c:ext xmlns:c16="http://schemas.microsoft.com/office/drawing/2014/chart" uri="{C3380CC4-5D6E-409C-BE32-E72D297353CC}">
                <c16:uniqueId val="{00000003-AFE9-4ACA-BB97-3A0B3833FF4D}"/>
              </c:ext>
            </c:extLst>
          </c:dPt>
          <c:dPt>
            <c:idx val="2"/>
            <c:invertIfNegative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5-AFE9-4ACA-BB97-3A0B3833FF4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FE9-4ACA-BB97-3A0B3833FF4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FE9-4ACA-BB97-3A0B3833FF4D}"/>
              </c:ext>
            </c:extLst>
          </c:dPt>
          <c:dPt>
            <c:idx val="5"/>
            <c:invertIfNegative val="0"/>
            <c:bubble3D val="0"/>
            <c:explosion val="2"/>
            <c:extLst>
              <c:ext xmlns:c16="http://schemas.microsoft.com/office/drawing/2014/chart" uri="{C3380CC4-5D6E-409C-BE32-E72D297353CC}">
                <c16:uniqueId val="{0000000B-AFE9-4ACA-BB97-3A0B3833FF4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FE9-4ACA-BB97-3A0B3833FF4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FE9-4ACA-BB97-3A0B3833FF4D}"/>
              </c:ext>
            </c:extLst>
          </c:dPt>
          <c:dPt>
            <c:idx val="8"/>
            <c:invertIfNegative val="0"/>
            <c:bubble3D val="0"/>
            <c:explosion val="1"/>
            <c:extLst>
              <c:ext xmlns:c16="http://schemas.microsoft.com/office/drawing/2014/chart" uri="{C3380CC4-5D6E-409C-BE32-E72D297353CC}">
                <c16:uniqueId val="{00000011-AFE9-4ACA-BB97-3A0B3833FF4D}"/>
              </c:ext>
            </c:extLst>
          </c:dPt>
          <c:dPt>
            <c:idx val="9"/>
            <c:invertIfNegative val="0"/>
            <c:bubble3D val="0"/>
            <c:explosion val="1"/>
            <c:extLst>
              <c:ext xmlns:c16="http://schemas.microsoft.com/office/drawing/2014/chart" uri="{C3380CC4-5D6E-409C-BE32-E72D297353CC}">
                <c16:uniqueId val="{00000013-AFE9-4ACA-BB97-3A0B3833FF4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FE9-4ACA-BB97-3A0B3833FF4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FE9-4ACA-BB97-3A0B3833FF4D}"/>
              </c:ext>
            </c:extLst>
          </c:dPt>
          <c:dPt>
            <c:idx val="12"/>
            <c:invertIfNegative val="0"/>
            <c:bubble3D val="0"/>
            <c:explosion val="1"/>
            <c:extLst>
              <c:ext xmlns:c16="http://schemas.microsoft.com/office/drawing/2014/chart" uri="{C3380CC4-5D6E-409C-BE32-E72D297353CC}">
                <c16:uniqueId val="{00000019-AFE9-4ACA-BB97-3A0B3833FF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'Harina Aceite Puertos'!$C$108:$C$120</c:f>
              <c:strCache>
                <c:ptCount val="13"/>
                <c:pt idx="0">
                  <c:v>Pisco</c:v>
                </c:pt>
                <c:pt idx="1">
                  <c:v>Chimbote</c:v>
                </c:pt>
                <c:pt idx="2">
                  <c:v>Callao</c:v>
                </c:pt>
                <c:pt idx="3">
                  <c:v>Supe</c:v>
                </c:pt>
                <c:pt idx="4">
                  <c:v>Chicama</c:v>
                </c:pt>
                <c:pt idx="5">
                  <c:v>Chancay</c:v>
                </c:pt>
                <c:pt idx="6">
                  <c:v>Coishco</c:v>
                </c:pt>
                <c:pt idx="7">
                  <c:v>Végueta</c:v>
                </c:pt>
                <c:pt idx="8">
                  <c:v>Tambo de Mora</c:v>
                </c:pt>
                <c:pt idx="9">
                  <c:v>Samanco</c:v>
                </c:pt>
                <c:pt idx="10">
                  <c:v>Bayóvar</c:v>
                </c:pt>
                <c:pt idx="11">
                  <c:v>Atico</c:v>
                </c:pt>
                <c:pt idx="12">
                  <c:v>Otros</c:v>
                </c:pt>
              </c:strCache>
            </c:strRef>
          </c:cat>
          <c:val>
            <c:numRef>
              <c:f>'Harina Aceite Puertos'!$D$108:$D$120</c:f>
              <c:numCache>
                <c:formatCode>#,##0</c:formatCode>
                <c:ptCount val="13"/>
                <c:pt idx="0">
                  <c:v>4099.3279999999995</c:v>
                </c:pt>
                <c:pt idx="1">
                  <c:v>20918.035637648376</c:v>
                </c:pt>
                <c:pt idx="2">
                  <c:v>8238.9281636825981</c:v>
                </c:pt>
                <c:pt idx="3">
                  <c:v>4550.5950000000003</c:v>
                </c:pt>
                <c:pt idx="4">
                  <c:v>9846.5009001266153</c:v>
                </c:pt>
                <c:pt idx="5">
                  <c:v>5280.8940000000002</c:v>
                </c:pt>
                <c:pt idx="6">
                  <c:v>10106.820999999998</c:v>
                </c:pt>
                <c:pt idx="7">
                  <c:v>4262.5630000000001</c:v>
                </c:pt>
                <c:pt idx="8">
                  <c:v>3275.799</c:v>
                </c:pt>
                <c:pt idx="9">
                  <c:v>1272.74</c:v>
                </c:pt>
                <c:pt idx="10">
                  <c:v>2634.9660796092621</c:v>
                </c:pt>
                <c:pt idx="11">
                  <c:v>369</c:v>
                </c:pt>
                <c:pt idx="12">
                  <c:v>6896.0435912572138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FE9-4ACA-BB97-3A0B3833F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9571152"/>
        <c:axId val="412920528"/>
      </c:barChart>
      <c:catAx>
        <c:axId val="40957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n-US"/>
          </a:p>
        </c:txPr>
        <c:crossAx val="412920528"/>
        <c:crosses val="autoZero"/>
        <c:auto val="1"/>
        <c:lblAlgn val="ctr"/>
        <c:lblOffset val="100"/>
        <c:noMultiLvlLbl val="0"/>
      </c:catAx>
      <c:valAx>
        <c:axId val="412920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n-US"/>
          </a:p>
        </c:txPr>
        <c:crossAx val="4095711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bg1">
          <a:lumMod val="65000"/>
        </a:schemeClr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lang="en-US" sz="17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3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 sz="1300"/>
              <a:t>Perú : producción de harina de pescado según tipo, 2022 </a:t>
            </a:r>
          </a:p>
          <a:p>
            <a:pPr>
              <a:defRPr lang="en-US" sz="13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 sz="1300"/>
              <a:t>(TMB)</a:t>
            </a:r>
          </a:p>
        </c:rich>
      </c:tx>
      <c:layout>
        <c:manualLayout>
          <c:xMode val="edge"/>
          <c:yMode val="edge"/>
          <c:x val="0.20422600369812621"/>
          <c:y val="5.5102598296361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68721599128307E-2"/>
          <c:y val="0.25843710551688032"/>
          <c:w val="0.85850640849907001"/>
          <c:h val="0.58308534271107904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658-4414-B6CC-D6DEEA723385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658-4414-B6CC-D6DEEA723385}"/>
              </c:ext>
            </c:extLst>
          </c:dPt>
          <c:dPt>
            <c:idx val="2"/>
            <c:invertIfNegative val="0"/>
            <c:bubble3D val="0"/>
            <c:explosion val="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658-4414-B6CC-D6DEEA723385}"/>
              </c:ext>
            </c:extLst>
          </c:dPt>
          <c:cat>
            <c:strRef>
              <c:f>'Harina Tipo Puertos'!$E$5:$H$5</c:f>
              <c:strCache>
                <c:ptCount val="4"/>
                <c:pt idx="0">
                  <c:v>Tradicional</c:v>
                </c:pt>
                <c:pt idx="1">
                  <c:v>Prime</c:v>
                </c:pt>
                <c:pt idx="2">
                  <c:v>Super</c:v>
                </c:pt>
                <c:pt idx="3">
                  <c:v>Residual1/</c:v>
                </c:pt>
              </c:strCache>
            </c:strRef>
          </c:cat>
          <c:val>
            <c:numRef>
              <c:f>'Harina Tipo Puertos'!$E$6:$H$6</c:f>
              <c:numCache>
                <c:formatCode>General</c:formatCode>
                <c:ptCount val="4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58-4414-B6CC-D6DEEA723385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'Harina Tipo Puertos'!$E$5:$H$5</c:f>
              <c:strCache>
                <c:ptCount val="4"/>
                <c:pt idx="0">
                  <c:v>Tradicional</c:v>
                </c:pt>
                <c:pt idx="1">
                  <c:v>Prime</c:v>
                </c:pt>
                <c:pt idx="2">
                  <c:v>Super</c:v>
                </c:pt>
                <c:pt idx="3">
                  <c:v>Residual1/</c:v>
                </c:pt>
              </c:strCache>
            </c:strRef>
          </c:cat>
          <c:val>
            <c:numRef>
              <c:f>'Harina Tipo Puertos'!$E$8:$H$8</c:f>
              <c:numCache>
                <c:formatCode>#,##0</c:formatCode>
                <c:ptCount val="4"/>
                <c:pt idx="0">
                  <c:v>318048.58985724521</c:v>
                </c:pt>
                <c:pt idx="1">
                  <c:v>534497.46759222425</c:v>
                </c:pt>
                <c:pt idx="2">
                  <c:v>123858.59</c:v>
                </c:pt>
                <c:pt idx="3">
                  <c:v>34166.751520458813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58-4414-B6CC-D6DEEA723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922160"/>
        <c:axId val="412922704"/>
      </c:barChart>
      <c:catAx>
        <c:axId val="41292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n-US"/>
          </a:p>
        </c:txPr>
        <c:crossAx val="412922704"/>
        <c:crosses val="autoZero"/>
        <c:auto val="1"/>
        <c:lblAlgn val="ctr"/>
        <c:lblOffset val="100"/>
        <c:noMultiLvlLbl val="0"/>
      </c:catAx>
      <c:valAx>
        <c:axId val="41292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n-US"/>
          </a:p>
        </c:txPr>
        <c:crossAx val="412922160"/>
        <c:crosses val="autoZero"/>
        <c:crossBetween val="between"/>
      </c:valAx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lang="en-US" sz="17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239682</xdr:colOff>
      <xdr:row>36</xdr:row>
      <xdr:rowOff>111435</xdr:rowOff>
    </xdr:from>
    <xdr:to>
      <xdr:col>17</xdr:col>
      <xdr:colOff>430182</xdr:colOff>
      <xdr:row>68</xdr:row>
      <xdr:rowOff>111435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DD9AF4-E6FD-4267-8D6F-DC48A0BFE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39</xdr:row>
      <xdr:rowOff>33338</xdr:rowOff>
    </xdr:from>
    <xdr:to>
      <xdr:col>4</xdr:col>
      <xdr:colOff>1943100</xdr:colOff>
      <xdr:row>61</xdr:row>
      <xdr:rowOff>126207</xdr:rowOff>
    </xdr:to>
    <xdr:graphicFrame macro="">
      <xdr:nvGraphicFramePr>
        <xdr:cNvPr id="4182" name="Chart 1">
          <a:extLst>
            <a:ext uri="{FF2B5EF4-FFF2-40B4-BE49-F238E27FC236}">
              <a16:creationId xmlns:a16="http://schemas.microsoft.com/office/drawing/2014/main" id="{00000000-0008-0000-0100-0000561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2009775</xdr:colOff>
      <xdr:row>39</xdr:row>
      <xdr:rowOff>38100</xdr:rowOff>
    </xdr:from>
    <xdr:to>
      <xdr:col>13</xdr:col>
      <xdr:colOff>478631</xdr:colOff>
      <xdr:row>61</xdr:row>
      <xdr:rowOff>130969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31749</xdr:colOff>
      <xdr:row>39</xdr:row>
      <xdr:rowOff>42334</xdr:rowOff>
    </xdr:from>
    <xdr:to>
      <xdr:col>7</xdr:col>
      <xdr:colOff>1016000</xdr:colOff>
      <xdr:row>61</xdr:row>
      <xdr:rowOff>144728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235"/>
  <sheetViews>
    <sheetView showGridLines="0" zoomScale="90" zoomScaleNormal="90" workbookViewId="0">
      <selection activeCell="Q23" sqref="Q23"/>
    </sheetView>
  </sheetViews>
  <sheetFormatPr defaultColWidth="11.42578125" defaultRowHeight="12.75"/>
  <cols>
    <col min="1" max="1" width="1.5703125" style="7" customWidth="1"/>
    <col min="2" max="2" width="1.140625" style="7" customWidth="1"/>
    <col min="3" max="3" width="4.140625" style="7" customWidth="1"/>
    <col min="4" max="4" width="3.140625" style="7" customWidth="1"/>
    <col min="5" max="5" width="28.85546875" style="7" customWidth="1"/>
    <col min="6" max="6" width="12.85546875" style="7" bestFit="1" customWidth="1"/>
    <col min="7" max="7" width="12.140625" style="7" customWidth="1"/>
    <col min="8" max="10" width="10.140625" style="7" customWidth="1"/>
    <col min="11" max="11" width="12.28515625" style="7" customWidth="1"/>
    <col min="12" max="12" width="12.140625" style="7" customWidth="1"/>
    <col min="13" max="13" width="11.5703125" style="7" customWidth="1"/>
    <col min="14" max="14" width="11.7109375" style="7" customWidth="1"/>
    <col min="15" max="16" width="10.140625" style="7" customWidth="1"/>
    <col min="17" max="17" width="12" style="7" customWidth="1"/>
    <col min="18" max="18" width="10.7109375" style="75" customWidth="1"/>
    <col min="19" max="19" width="1" style="7" customWidth="1"/>
    <col min="20" max="22" width="10.85546875" style="7" customWidth="1"/>
    <col min="23" max="23" width="19.85546875" style="7" customWidth="1"/>
    <col min="24" max="24" width="30" style="7" customWidth="1"/>
    <col min="25" max="16384" width="11.42578125" style="7"/>
  </cols>
  <sheetData>
    <row r="1" spans="2:24" ht="9.75" customHeight="1"/>
    <row r="2" spans="2:24" hidden="1"/>
    <row r="3" spans="2:24" s="20" customFormat="1" ht="16.5">
      <c r="B3" s="193" t="s">
        <v>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80"/>
      <c r="U3" s="80"/>
      <c r="V3" s="80"/>
    </row>
    <row r="4" spans="2:24" s="20" customFormat="1" ht="16.5">
      <c r="B4" s="193" t="s">
        <v>1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80"/>
      <c r="U4" s="80"/>
      <c r="V4" s="80"/>
    </row>
    <row r="5" spans="2:24" s="20" customFormat="1">
      <c r="C5" s="20" t="s">
        <v>2</v>
      </c>
      <c r="R5" s="81"/>
    </row>
    <row r="6" spans="2:24" s="10" customFormat="1" ht="37.5" customHeight="1">
      <c r="B6" s="194" t="s">
        <v>3</v>
      </c>
      <c r="C6" s="195"/>
      <c r="D6" s="195"/>
      <c r="E6" s="195"/>
      <c r="F6" s="123" t="s">
        <v>4</v>
      </c>
      <c r="G6" s="123" t="s">
        <v>5</v>
      </c>
      <c r="H6" s="123" t="s">
        <v>6</v>
      </c>
      <c r="I6" s="123" t="s">
        <v>7</v>
      </c>
      <c r="J6" s="123" t="s">
        <v>8</v>
      </c>
      <c r="K6" s="123" t="s">
        <v>9</v>
      </c>
      <c r="L6" s="123" t="s">
        <v>10</v>
      </c>
      <c r="M6" s="123" t="s">
        <v>11</v>
      </c>
      <c r="N6" s="123" t="s">
        <v>12</v>
      </c>
      <c r="O6" s="123" t="s">
        <v>13</v>
      </c>
      <c r="P6" s="123" t="s">
        <v>14</v>
      </c>
      <c r="Q6" s="123" t="s">
        <v>15</v>
      </c>
      <c r="R6" s="195" t="s">
        <v>16</v>
      </c>
      <c r="S6" s="196"/>
      <c r="T6" s="82"/>
      <c r="U6" s="82"/>
      <c r="V6" s="82"/>
    </row>
    <row r="7" spans="2:24" s="21" customFormat="1" ht="10.5" customHeight="1">
      <c r="B7" s="124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81"/>
      <c r="S7" s="125"/>
    </row>
    <row r="8" spans="2:24" s="10" customFormat="1" ht="21" customHeight="1">
      <c r="B8" s="197" t="s">
        <v>4</v>
      </c>
      <c r="C8" s="198"/>
      <c r="D8" s="198"/>
      <c r="E8" s="198"/>
      <c r="F8" s="126">
        <f>+F10+F25</f>
        <v>1649368.2069076407</v>
      </c>
      <c r="G8" s="126">
        <f t="shared" ref="G8:R8" si="0">+G10+G25</f>
        <v>130096.4983512027</v>
      </c>
      <c r="H8" s="126">
        <f t="shared" si="0"/>
        <v>54285.850351605193</v>
      </c>
      <c r="I8" s="126">
        <f t="shared" si="0"/>
        <v>51137.605426447881</v>
      </c>
      <c r="J8" s="126">
        <f t="shared" si="0"/>
        <v>52844.182857858235</v>
      </c>
      <c r="K8" s="126">
        <f t="shared" si="0"/>
        <v>315693.22568715853</v>
      </c>
      <c r="L8" s="126">
        <f t="shared" si="0"/>
        <v>302798.12120788428</v>
      </c>
      <c r="M8" s="126">
        <f t="shared" si="0"/>
        <v>150858.972217473</v>
      </c>
      <c r="N8" s="126">
        <f t="shared" si="0"/>
        <v>41009.895613347529</v>
      </c>
      <c r="O8" s="126">
        <f t="shared" si="0"/>
        <v>37906.46977274619</v>
      </c>
      <c r="P8" s="126">
        <f t="shared" si="0"/>
        <v>40084.7669560656</v>
      </c>
      <c r="Q8" s="126">
        <f t="shared" si="0"/>
        <v>145231.98010364792</v>
      </c>
      <c r="R8" s="126">
        <f t="shared" si="0"/>
        <v>327420.63836220384</v>
      </c>
      <c r="S8" s="127"/>
    </row>
    <row r="9" spans="2:24" s="21" customFormat="1" ht="9" customHeight="1">
      <c r="B9" s="124"/>
      <c r="C9" s="20"/>
      <c r="D9" s="20"/>
      <c r="E9" s="2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125"/>
      <c r="X9" s="76"/>
    </row>
    <row r="10" spans="2:24" s="10" customFormat="1" ht="21" customHeight="1">
      <c r="B10" s="128"/>
      <c r="C10" s="129" t="s">
        <v>17</v>
      </c>
      <c r="D10" s="129" t="s">
        <v>18</v>
      </c>
      <c r="E10" s="129"/>
      <c r="F10" s="126">
        <f>+F12+F17+F21</f>
        <v>591211.34508584731</v>
      </c>
      <c r="G10" s="126">
        <f t="shared" ref="G10:R10" si="1">+G12+G17+G21</f>
        <v>99592.758116400073</v>
      </c>
      <c r="H10" s="126">
        <f t="shared" si="1"/>
        <v>43806.464646186258</v>
      </c>
      <c r="I10" s="126">
        <f t="shared" si="1"/>
        <v>41578.037939372043</v>
      </c>
      <c r="J10" s="126">
        <f t="shared" si="1"/>
        <v>45925.998393785696</v>
      </c>
      <c r="K10" s="126">
        <f t="shared" si="1"/>
        <v>39247.152816605289</v>
      </c>
      <c r="L10" s="126">
        <f t="shared" si="1"/>
        <v>45277.902392121905</v>
      </c>
      <c r="M10" s="126">
        <f t="shared" si="1"/>
        <v>32082.227375433322</v>
      </c>
      <c r="N10" s="126">
        <f t="shared" si="1"/>
        <v>32055.970505878351</v>
      </c>
      <c r="O10" s="126">
        <f t="shared" si="1"/>
        <v>37680.560396819943</v>
      </c>
      <c r="P10" s="126">
        <f t="shared" si="1"/>
        <v>39824.669939863044</v>
      </c>
      <c r="Q10" s="126">
        <f t="shared" si="1"/>
        <v>69601.659298924715</v>
      </c>
      <c r="R10" s="126">
        <f t="shared" si="1"/>
        <v>64537.943264456611</v>
      </c>
      <c r="S10" s="127"/>
    </row>
    <row r="11" spans="2:24" s="72" customFormat="1" ht="12" customHeight="1">
      <c r="B11" s="130"/>
      <c r="C11" s="131"/>
      <c r="D11" s="131"/>
      <c r="E11" s="131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3"/>
    </row>
    <row r="12" spans="2:24" s="11" customFormat="1" ht="24.95" customHeight="1">
      <c r="B12" s="134"/>
      <c r="C12" s="135"/>
      <c r="D12" s="135"/>
      <c r="E12" s="135" t="s">
        <v>19</v>
      </c>
      <c r="F12" s="136">
        <f>+F14+F15</f>
        <v>97488.031836282593</v>
      </c>
      <c r="G12" s="136">
        <f t="shared" ref="G12:R12" si="2">+G14+G15</f>
        <v>12347.100341683401</v>
      </c>
      <c r="H12" s="136">
        <f t="shared" si="2"/>
        <v>9924.8039285182967</v>
      </c>
      <c r="I12" s="136">
        <f t="shared" si="2"/>
        <v>9176.7529630761765</v>
      </c>
      <c r="J12" s="136">
        <f t="shared" si="2"/>
        <v>8375.1930368216672</v>
      </c>
      <c r="K12" s="136">
        <f t="shared" si="2"/>
        <v>6335.0650521134648</v>
      </c>
      <c r="L12" s="136">
        <f t="shared" si="2"/>
        <v>6444.2747837611596</v>
      </c>
      <c r="M12" s="136">
        <f t="shared" si="2"/>
        <v>4379.675563098519</v>
      </c>
      <c r="N12" s="136">
        <f t="shared" si="2"/>
        <v>5667.3195572230106</v>
      </c>
      <c r="O12" s="136">
        <f t="shared" si="2"/>
        <v>6108.645314910772</v>
      </c>
      <c r="P12" s="136">
        <f t="shared" si="2"/>
        <v>11496.073393481653</v>
      </c>
      <c r="Q12" s="136">
        <f t="shared" si="2"/>
        <v>10122.307422727688</v>
      </c>
      <c r="R12" s="136">
        <f t="shared" si="2"/>
        <v>7110.820478866759</v>
      </c>
      <c r="S12" s="137"/>
    </row>
    <row r="13" spans="2:24" s="11" customFormat="1" ht="6.95" customHeight="1">
      <c r="B13" s="138"/>
      <c r="C13" s="139"/>
      <c r="D13" s="139"/>
      <c r="E13" s="139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1"/>
    </row>
    <row r="14" spans="2:24" s="11" customFormat="1" ht="13.5" customHeight="1">
      <c r="B14" s="138"/>
      <c r="C14" s="139"/>
      <c r="D14" s="139"/>
      <c r="E14" s="139" t="s">
        <v>20</v>
      </c>
      <c r="F14" s="140">
        <f t="shared" ref="F14:F19" si="3">SUM(G14:R14)</f>
        <v>97488.031836282593</v>
      </c>
      <c r="G14" s="140">
        <v>12347.100341683401</v>
      </c>
      <c r="H14" s="140">
        <v>9924.8039285182967</v>
      </c>
      <c r="I14" s="140">
        <v>9176.7529630761765</v>
      </c>
      <c r="J14" s="140">
        <v>8375.1930368216672</v>
      </c>
      <c r="K14" s="140">
        <v>6335.0650521134648</v>
      </c>
      <c r="L14" s="140">
        <v>6444.2747837611596</v>
      </c>
      <c r="M14" s="140">
        <v>4379.675563098519</v>
      </c>
      <c r="N14" s="140">
        <v>5667.3195572230106</v>
      </c>
      <c r="O14" s="140">
        <v>6108.645314910772</v>
      </c>
      <c r="P14" s="140">
        <v>11496.073393481653</v>
      </c>
      <c r="Q14" s="140">
        <v>10122.307422727688</v>
      </c>
      <c r="R14" s="140">
        <v>7110.820478866759</v>
      </c>
      <c r="S14" s="141"/>
    </row>
    <row r="15" spans="2:24" s="11" customFormat="1" ht="24.95" hidden="1" customHeight="1">
      <c r="B15" s="138"/>
      <c r="C15" s="139"/>
      <c r="D15" s="139"/>
      <c r="E15" s="139" t="s">
        <v>21</v>
      </c>
      <c r="F15" s="140">
        <f t="shared" si="3"/>
        <v>0</v>
      </c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1"/>
      <c r="W15" s="11">
        <f>M15+M14</f>
        <v>4379.675563098519</v>
      </c>
    </row>
    <row r="16" spans="2:24" s="11" customFormat="1" ht="12" customHeight="1">
      <c r="B16" s="138"/>
      <c r="C16" s="139"/>
      <c r="D16" s="139"/>
      <c r="E16" s="13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1"/>
    </row>
    <row r="17" spans="2:35" s="11" customFormat="1" ht="24.95" customHeight="1">
      <c r="B17" s="134"/>
      <c r="C17" s="135"/>
      <c r="D17" s="135"/>
      <c r="E17" s="135" t="s">
        <v>22</v>
      </c>
      <c r="F17" s="136">
        <f>+F18+F19</f>
        <v>457588.95417025028</v>
      </c>
      <c r="G17" s="136">
        <f t="shared" ref="G17:R17" si="4">+G18+G19</f>
        <v>84710.688950202821</v>
      </c>
      <c r="H17" s="136">
        <f t="shared" si="4"/>
        <v>31179.759159145058</v>
      </c>
      <c r="I17" s="136">
        <f t="shared" si="4"/>
        <v>29319.774820343231</v>
      </c>
      <c r="J17" s="136">
        <f t="shared" si="4"/>
        <v>35086.457791606692</v>
      </c>
      <c r="K17" s="136">
        <f t="shared" si="4"/>
        <v>29120.085743077332</v>
      </c>
      <c r="L17" s="136">
        <f t="shared" si="4"/>
        <v>35529.814755184212</v>
      </c>
      <c r="M17" s="136">
        <f t="shared" si="4"/>
        <v>25341.819820236979</v>
      </c>
      <c r="N17" s="136">
        <f t="shared" si="4"/>
        <v>22648.502014423484</v>
      </c>
      <c r="O17" s="136">
        <f t="shared" si="4"/>
        <v>28836.610220775572</v>
      </c>
      <c r="P17" s="136">
        <f t="shared" si="4"/>
        <v>25647.440810525932</v>
      </c>
      <c r="Q17" s="136">
        <f t="shared" si="4"/>
        <v>55833.145012422843</v>
      </c>
      <c r="R17" s="136">
        <f t="shared" si="4"/>
        <v>54334.855072306156</v>
      </c>
      <c r="S17" s="137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</row>
    <row r="18" spans="2:35" s="11" customFormat="1" ht="13.5" customHeight="1">
      <c r="B18" s="138"/>
      <c r="C18" s="139"/>
      <c r="D18" s="139"/>
      <c r="E18" s="139" t="s">
        <v>20</v>
      </c>
      <c r="F18" s="140">
        <f t="shared" si="3"/>
        <v>450492.25107425026</v>
      </c>
      <c r="G18" s="140">
        <v>84062.380378202826</v>
      </c>
      <c r="H18" s="140">
        <v>30469.727563145058</v>
      </c>
      <c r="I18" s="140">
        <v>28679.128942343232</v>
      </c>
      <c r="J18" s="140">
        <v>34596.919673606695</v>
      </c>
      <c r="K18" s="140">
        <v>28505.038869077332</v>
      </c>
      <c r="L18" s="140">
        <v>34971.178797184213</v>
      </c>
      <c r="M18" s="140">
        <v>24790.976692236978</v>
      </c>
      <c r="N18" s="140">
        <v>22031.132646423484</v>
      </c>
      <c r="O18" s="140">
        <v>28262.764762775572</v>
      </c>
      <c r="P18" s="140">
        <v>25169.77358452593</v>
      </c>
      <c r="Q18" s="140">
        <v>55213.954154422841</v>
      </c>
      <c r="R18" s="140">
        <v>53739.275010306155</v>
      </c>
      <c r="S18" s="141"/>
    </row>
    <row r="19" spans="2:35" s="11" customFormat="1" ht="13.5" customHeight="1">
      <c r="B19" s="138"/>
      <c r="C19" s="139"/>
      <c r="D19" s="139"/>
      <c r="E19" s="139" t="s">
        <v>21</v>
      </c>
      <c r="F19" s="140">
        <f t="shared" si="3"/>
        <v>7096.7030959999993</v>
      </c>
      <c r="G19" s="142">
        <v>648.30857200000003</v>
      </c>
      <c r="H19" s="142">
        <v>710.03159600000026</v>
      </c>
      <c r="I19" s="142">
        <v>640.64587799999981</v>
      </c>
      <c r="J19" s="142">
        <v>489.53811800000005</v>
      </c>
      <c r="K19" s="142">
        <v>615.04687399999978</v>
      </c>
      <c r="L19" s="142">
        <v>558.63595800000007</v>
      </c>
      <c r="M19" s="142">
        <v>550.84312799999964</v>
      </c>
      <c r="N19" s="142">
        <v>617.36936800000024</v>
      </c>
      <c r="O19" s="142">
        <v>573.84545799999967</v>
      </c>
      <c r="P19" s="142">
        <v>477.66722599999969</v>
      </c>
      <c r="Q19" s="142">
        <v>619.19085800000005</v>
      </c>
      <c r="R19" s="142">
        <v>595.58006199999966</v>
      </c>
      <c r="S19" s="141"/>
    </row>
    <row r="20" spans="2:35" s="11" customFormat="1" ht="9.75" customHeight="1">
      <c r="B20" s="138"/>
      <c r="C20" s="143"/>
      <c r="D20" s="143"/>
      <c r="E20" s="143"/>
      <c r="F20" s="144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1"/>
    </row>
    <row r="21" spans="2:35" s="11" customFormat="1" ht="24.95" customHeight="1">
      <c r="B21" s="134"/>
      <c r="C21" s="135"/>
      <c r="D21" s="135"/>
      <c r="E21" s="135" t="s">
        <v>23</v>
      </c>
      <c r="F21" s="136">
        <f>+F22+F23</f>
        <v>36134.359079314367</v>
      </c>
      <c r="G21" s="136">
        <f t="shared" ref="G21:R21" si="5">+G22+G23</f>
        <v>2534.9688245138514</v>
      </c>
      <c r="H21" s="136">
        <f t="shared" si="5"/>
        <v>2701.901558522909</v>
      </c>
      <c r="I21" s="136">
        <f t="shared" si="5"/>
        <v>3081.5101559526388</v>
      </c>
      <c r="J21" s="136">
        <f t="shared" si="5"/>
        <v>2464.3475653573341</v>
      </c>
      <c r="K21" s="136">
        <f t="shared" si="5"/>
        <v>3792.0020214144906</v>
      </c>
      <c r="L21" s="136">
        <f t="shared" si="5"/>
        <v>3303.8128531765328</v>
      </c>
      <c r="M21" s="136">
        <f t="shared" si="5"/>
        <v>2360.731992097828</v>
      </c>
      <c r="N21" s="136">
        <f t="shared" si="5"/>
        <v>3740.1489342318569</v>
      </c>
      <c r="O21" s="136">
        <f t="shared" si="5"/>
        <v>2735.3048611335989</v>
      </c>
      <c r="P21" s="136">
        <f t="shared" si="5"/>
        <v>2681.1557358554587</v>
      </c>
      <c r="Q21" s="136">
        <f t="shared" si="5"/>
        <v>3646.206863774175</v>
      </c>
      <c r="R21" s="136">
        <f t="shared" si="5"/>
        <v>3092.2677132836961</v>
      </c>
      <c r="S21" s="137"/>
    </row>
    <row r="22" spans="2:35" s="11" customFormat="1" ht="18" customHeight="1">
      <c r="B22" s="138"/>
      <c r="C22" s="139"/>
      <c r="D22" s="139"/>
      <c r="E22" s="139" t="s">
        <v>20</v>
      </c>
      <c r="F22" s="140">
        <f t="shared" ref="F22:F23" si="6">SUM(G22:R22)</f>
        <v>34373.712079314369</v>
      </c>
      <c r="G22" s="140">
        <v>2407.8188245138513</v>
      </c>
      <c r="H22" s="140">
        <v>2593.1735585229089</v>
      </c>
      <c r="I22" s="140">
        <v>3009.5881559526388</v>
      </c>
      <c r="J22" s="140">
        <v>2368.9935653573343</v>
      </c>
      <c r="K22" s="140">
        <v>3678.0650214144907</v>
      </c>
      <c r="L22" s="140">
        <v>3171.0178531765328</v>
      </c>
      <c r="M22" s="140">
        <v>2194.0589920978277</v>
      </c>
      <c r="N22" s="140">
        <v>3567.8629342318568</v>
      </c>
      <c r="O22" s="140">
        <v>2450.6338611335991</v>
      </c>
      <c r="P22" s="140">
        <v>2476.3517358554586</v>
      </c>
      <c r="Q22" s="140">
        <v>3484.590863774175</v>
      </c>
      <c r="R22" s="140">
        <v>2971.5567132836959</v>
      </c>
      <c r="S22" s="141">
        <v>0</v>
      </c>
    </row>
    <row r="23" spans="2:35" s="11" customFormat="1" ht="17.25" customHeight="1">
      <c r="B23" s="138"/>
      <c r="C23" s="139"/>
      <c r="D23" s="139"/>
      <c r="E23" s="139" t="s">
        <v>21</v>
      </c>
      <c r="F23" s="140">
        <f t="shared" si="6"/>
        <v>1760.6470000000002</v>
      </c>
      <c r="G23" s="140">
        <v>127.14999999999999</v>
      </c>
      <c r="H23" s="140">
        <v>108.72800000000001</v>
      </c>
      <c r="I23" s="140">
        <v>71.921999999999997</v>
      </c>
      <c r="J23" s="140">
        <v>95.353999999999999</v>
      </c>
      <c r="K23" s="140">
        <v>113.937</v>
      </c>
      <c r="L23" s="140">
        <v>132.79500000000002</v>
      </c>
      <c r="M23" s="140">
        <v>166.673</v>
      </c>
      <c r="N23" s="140">
        <v>172.286</v>
      </c>
      <c r="O23" s="140">
        <v>284.67099999999999</v>
      </c>
      <c r="P23" s="140">
        <v>204.804</v>
      </c>
      <c r="Q23" s="140">
        <v>161.61599999999999</v>
      </c>
      <c r="R23" s="140">
        <v>120.71100000000001</v>
      </c>
      <c r="S23" s="141"/>
    </row>
    <row r="24" spans="2:35" s="11" customFormat="1" ht="9.75" customHeight="1">
      <c r="B24" s="138"/>
      <c r="C24" s="143"/>
      <c r="D24" s="143"/>
      <c r="E24" s="143"/>
      <c r="F24" s="143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1"/>
    </row>
    <row r="25" spans="2:35" s="10" customFormat="1" ht="21" customHeight="1">
      <c r="B25" s="128"/>
      <c r="C25" s="129" t="s">
        <v>24</v>
      </c>
      <c r="D25" s="129" t="s">
        <v>25</v>
      </c>
      <c r="E25" s="129"/>
      <c r="F25" s="126">
        <f>SUM(F26:F27)</f>
        <v>1058156.8618217935</v>
      </c>
      <c r="G25" s="126">
        <f>SUM(G26:G27)</f>
        <v>30503.740234802626</v>
      </c>
      <c r="H25" s="126">
        <f t="shared" ref="H25:R25" si="7">SUM(H26:H27)</f>
        <v>10479.385705418934</v>
      </c>
      <c r="I25" s="126">
        <f t="shared" si="7"/>
        <v>9559.5674870758376</v>
      </c>
      <c r="J25" s="145">
        <f t="shared" si="7"/>
        <v>6918.1844640725412</v>
      </c>
      <c r="K25" s="145">
        <f>SUM(K26:K27)</f>
        <v>276446.07287055324</v>
      </c>
      <c r="L25" s="145">
        <f t="shared" si="7"/>
        <v>257520.21881576235</v>
      </c>
      <c r="M25" s="145">
        <f t="shared" si="7"/>
        <v>118776.74484203968</v>
      </c>
      <c r="N25" s="145">
        <f t="shared" si="7"/>
        <v>8953.9251074691801</v>
      </c>
      <c r="O25" s="145">
        <f t="shared" si="7"/>
        <v>225.90937592624584</v>
      </c>
      <c r="P25" s="145">
        <f t="shared" si="7"/>
        <v>260.09701620255152</v>
      </c>
      <c r="Q25" s="145">
        <f t="shared" si="7"/>
        <v>75630.320804723218</v>
      </c>
      <c r="R25" s="126">
        <f t="shared" si="7"/>
        <v>262882.6950977472</v>
      </c>
      <c r="S25" s="127"/>
      <c r="X25" s="15"/>
    </row>
    <row r="26" spans="2:35" s="11" customFormat="1" ht="24.95" customHeight="1">
      <c r="B26" s="138"/>
      <c r="C26" s="143"/>
      <c r="D26" s="143"/>
      <c r="E26" s="143" t="s">
        <v>26</v>
      </c>
      <c r="F26" s="146">
        <f>SUM(G26:R26)</f>
        <v>976404.64744946943</v>
      </c>
      <c r="G26" s="147">
        <v>27800.920204292815</v>
      </c>
      <c r="H26" s="147">
        <v>9911.0175985966944</v>
      </c>
      <c r="I26" s="147">
        <v>8722.3125778046233</v>
      </c>
      <c r="J26" s="148">
        <v>6235.5519763166103</v>
      </c>
      <c r="K26" s="148">
        <v>251312.46155547263</v>
      </c>
      <c r="L26" s="148">
        <v>228539.60345883417</v>
      </c>
      <c r="M26" s="148">
        <v>106757.93376218213</v>
      </c>
      <c r="N26" s="148">
        <v>8747.7741746563443</v>
      </c>
      <c r="O26" s="148">
        <v>215.89333987856463</v>
      </c>
      <c r="P26" s="148">
        <v>242.48284800108343</v>
      </c>
      <c r="Q26" s="148">
        <v>73372.346744520197</v>
      </c>
      <c r="R26" s="148">
        <v>254546.34920891363</v>
      </c>
      <c r="S26" s="141"/>
      <c r="Y26" s="16"/>
      <c r="Z26" s="16"/>
      <c r="AA26" s="16"/>
      <c r="AB26" s="16"/>
      <c r="AC26" s="16"/>
      <c r="AD26" s="16"/>
      <c r="AE26" s="16"/>
      <c r="AF26" s="16"/>
      <c r="AG26" s="16"/>
    </row>
    <row r="27" spans="2:35" s="11" customFormat="1" ht="19.5" customHeight="1">
      <c r="B27" s="138"/>
      <c r="C27" s="143"/>
      <c r="D27" s="143"/>
      <c r="E27" s="143" t="s">
        <v>27</v>
      </c>
      <c r="F27" s="146">
        <f>SUM(G27:R27)</f>
        <v>81752.214372324088</v>
      </c>
      <c r="G27" s="147">
        <v>2702.8200305098117</v>
      </c>
      <c r="H27" s="147">
        <v>568.36810682223938</v>
      </c>
      <c r="I27" s="147">
        <v>837.25490927121507</v>
      </c>
      <c r="J27" s="148">
        <v>682.63248775593047</v>
      </c>
      <c r="K27" s="148">
        <v>25133.611315080587</v>
      </c>
      <c r="L27" s="148">
        <v>28980.615356928174</v>
      </c>
      <c r="M27" s="148">
        <v>12018.811079857553</v>
      </c>
      <c r="N27" s="148">
        <v>206.15093281283521</v>
      </c>
      <c r="O27" s="148">
        <v>10.016036047681212</v>
      </c>
      <c r="P27" s="148">
        <v>17.614168201468104</v>
      </c>
      <c r="Q27" s="148">
        <v>2257.9740602030233</v>
      </c>
      <c r="R27" s="148">
        <v>8336.3458888335535</v>
      </c>
      <c r="S27" s="141"/>
      <c r="X27" s="83"/>
    </row>
    <row r="28" spans="2:35" s="11" customFormat="1" ht="12" customHeight="1">
      <c r="B28" s="1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4"/>
      <c r="S28" s="84"/>
    </row>
    <row r="29" spans="2:35" ht="0.75" customHeight="1">
      <c r="F29" s="7" t="s">
        <v>28</v>
      </c>
    </row>
    <row r="30" spans="2:35" s="6" customFormat="1" ht="12">
      <c r="B30" s="6" t="s">
        <v>29</v>
      </c>
      <c r="R30" s="85"/>
    </row>
    <row r="31" spans="2:35" s="6" customFormat="1" ht="12">
      <c r="B31" s="6" t="s">
        <v>30</v>
      </c>
      <c r="R31" s="85"/>
    </row>
    <row r="32" spans="2:35" s="6" customFormat="1" ht="12">
      <c r="B32" s="6" t="s">
        <v>31</v>
      </c>
      <c r="R32" s="85"/>
    </row>
    <row r="33" spans="2:18" s="6" customFormat="1" ht="12">
      <c r="B33" s="6" t="s">
        <v>32</v>
      </c>
      <c r="R33" s="85"/>
    </row>
    <row r="34" spans="2:18">
      <c r="B34" s="92" t="s">
        <v>33</v>
      </c>
    </row>
    <row r="36" spans="2:18" ht="13.5"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8"/>
    </row>
    <row r="37" spans="2:18"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41" spans="2:18" s="19" customFormat="1">
      <c r="R41" s="86"/>
    </row>
    <row r="42" spans="2:18" s="73" customFormat="1">
      <c r="R42" s="87"/>
    </row>
    <row r="43" spans="2:18" s="73" customFormat="1">
      <c r="R43" s="87"/>
    </row>
    <row r="44" spans="2:18" s="74" customFormat="1">
      <c r="E44" s="79" t="s">
        <v>34</v>
      </c>
      <c r="F44" s="74">
        <f>+F10</f>
        <v>591211.34508584731</v>
      </c>
      <c r="R44" s="88"/>
    </row>
    <row r="45" spans="2:18" s="74" customFormat="1">
      <c r="E45" s="79" t="s">
        <v>35</v>
      </c>
      <c r="F45" s="74">
        <f>+F25</f>
        <v>1058156.8618217935</v>
      </c>
      <c r="R45" s="88"/>
    </row>
    <row r="46" spans="2:18" s="73" customFormat="1">
      <c r="E46" s="73" t="s">
        <v>36</v>
      </c>
      <c r="F46" s="73">
        <f>+F12</f>
        <v>97488.031836282593</v>
      </c>
      <c r="R46" s="87"/>
    </row>
    <row r="47" spans="2:18" s="73" customFormat="1">
      <c r="E47" s="73" t="s">
        <v>37</v>
      </c>
      <c r="F47" s="73">
        <f>+F17</f>
        <v>457588.95417025028</v>
      </c>
      <c r="R47" s="87"/>
    </row>
    <row r="48" spans="2:18" s="73" customFormat="1">
      <c r="E48" s="73" t="s">
        <v>38</v>
      </c>
      <c r="F48" s="73">
        <f>+F21</f>
        <v>36134.359079314367</v>
      </c>
      <c r="R48" s="87"/>
    </row>
    <row r="49" spans="5:42" s="73" customFormat="1">
      <c r="E49" s="73" t="s">
        <v>39</v>
      </c>
      <c r="F49" s="73">
        <f>+F26</f>
        <v>976404.64744946943</v>
      </c>
      <c r="R49" s="87"/>
    </row>
    <row r="50" spans="5:42" s="73" customFormat="1">
      <c r="E50" s="73" t="s">
        <v>40</v>
      </c>
      <c r="F50" s="73">
        <f>+F27</f>
        <v>81752.214372324088</v>
      </c>
      <c r="R50" s="87"/>
    </row>
    <row r="51" spans="5:42" s="73" customFormat="1">
      <c r="R51" s="87"/>
    </row>
    <row r="52" spans="5:42" s="73" customFormat="1">
      <c r="R52" s="87"/>
    </row>
    <row r="53" spans="5:42" s="73" customFormat="1">
      <c r="E53" s="73" t="s">
        <v>41</v>
      </c>
      <c r="F53" s="73">
        <f>+F27</f>
        <v>81752.214372324088</v>
      </c>
      <c r="R53" s="87"/>
    </row>
    <row r="54" spans="5:42" s="73" customFormat="1">
      <c r="R54" s="87"/>
    </row>
    <row r="60" spans="5:42"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5:42"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5:42"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5:42"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73"/>
    </row>
    <row r="64" spans="5:42"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73"/>
    </row>
    <row r="65" spans="4:42"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73"/>
    </row>
    <row r="66" spans="4:42">
      <c r="W66" s="115"/>
      <c r="X66" s="114" t="s">
        <v>42</v>
      </c>
      <c r="Y66" s="116" t="s">
        <v>43</v>
      </c>
      <c r="Z66" s="116" t="s">
        <v>6</v>
      </c>
      <c r="AA66" s="116" t="s">
        <v>7</v>
      </c>
      <c r="AB66" s="116" t="s">
        <v>8</v>
      </c>
      <c r="AC66" s="116" t="s">
        <v>9</v>
      </c>
      <c r="AD66" s="116" t="s">
        <v>10</v>
      </c>
      <c r="AE66" s="116" t="s">
        <v>11</v>
      </c>
      <c r="AF66" s="116" t="s">
        <v>12</v>
      </c>
      <c r="AG66" s="116" t="s">
        <v>44</v>
      </c>
      <c r="AH66" s="116" t="s">
        <v>14</v>
      </c>
      <c r="AI66" s="116" t="s">
        <v>15</v>
      </c>
      <c r="AJ66" s="116" t="s">
        <v>16</v>
      </c>
      <c r="AK66" s="115"/>
      <c r="AL66" s="114"/>
      <c r="AM66" s="114"/>
      <c r="AN66" s="114"/>
      <c r="AO66" s="114"/>
      <c r="AP66" s="73"/>
    </row>
    <row r="67" spans="4:42">
      <c r="W67" s="115"/>
      <c r="X67" s="114" t="s">
        <v>45</v>
      </c>
      <c r="Y67" s="114">
        <f>G25</f>
        <v>30503.740234802626</v>
      </c>
      <c r="Z67" s="114">
        <f t="shared" ref="Z67:AJ67" si="8">H25</f>
        <v>10479.385705418934</v>
      </c>
      <c r="AA67" s="114">
        <f t="shared" si="8"/>
        <v>9559.5674870758376</v>
      </c>
      <c r="AB67" s="114">
        <f t="shared" si="8"/>
        <v>6918.1844640725412</v>
      </c>
      <c r="AC67" s="114">
        <f t="shared" si="8"/>
        <v>276446.07287055324</v>
      </c>
      <c r="AD67" s="114">
        <f t="shared" si="8"/>
        <v>257520.21881576235</v>
      </c>
      <c r="AE67" s="114">
        <f t="shared" si="8"/>
        <v>118776.74484203968</v>
      </c>
      <c r="AF67" s="114">
        <f t="shared" si="8"/>
        <v>8953.9251074691801</v>
      </c>
      <c r="AG67" s="114">
        <f t="shared" si="8"/>
        <v>225.90937592624584</v>
      </c>
      <c r="AH67" s="114">
        <f t="shared" si="8"/>
        <v>260.09701620255152</v>
      </c>
      <c r="AI67" s="114">
        <f t="shared" si="8"/>
        <v>75630.320804723218</v>
      </c>
      <c r="AJ67" s="114">
        <f t="shared" si="8"/>
        <v>262882.6950977472</v>
      </c>
      <c r="AK67" s="115"/>
      <c r="AL67" s="114"/>
      <c r="AM67" s="114"/>
      <c r="AN67" s="114"/>
      <c r="AO67" s="114"/>
      <c r="AP67" s="73"/>
    </row>
    <row r="68" spans="4:42">
      <c r="W68" s="115"/>
      <c r="X68" s="114" t="s">
        <v>46</v>
      </c>
      <c r="Y68" s="114">
        <f>G10</f>
        <v>99592.758116400073</v>
      </c>
      <c r="Z68" s="114">
        <f t="shared" ref="Z68:AJ68" si="9">H10</f>
        <v>43806.464646186258</v>
      </c>
      <c r="AA68" s="114">
        <f t="shared" si="9"/>
        <v>41578.037939372043</v>
      </c>
      <c r="AB68" s="114">
        <f t="shared" si="9"/>
        <v>45925.998393785696</v>
      </c>
      <c r="AC68" s="114">
        <f t="shared" si="9"/>
        <v>39247.152816605289</v>
      </c>
      <c r="AD68" s="114">
        <f t="shared" si="9"/>
        <v>45277.902392121905</v>
      </c>
      <c r="AE68" s="114">
        <f t="shared" si="9"/>
        <v>32082.227375433322</v>
      </c>
      <c r="AF68" s="114">
        <f t="shared" si="9"/>
        <v>32055.970505878351</v>
      </c>
      <c r="AG68" s="114">
        <f t="shared" si="9"/>
        <v>37680.560396819943</v>
      </c>
      <c r="AH68" s="114">
        <f t="shared" si="9"/>
        <v>39824.669939863044</v>
      </c>
      <c r="AI68" s="114">
        <f t="shared" si="9"/>
        <v>69601.659298924715</v>
      </c>
      <c r="AJ68" s="114">
        <f t="shared" si="9"/>
        <v>64537.943264456611</v>
      </c>
      <c r="AK68" s="115"/>
      <c r="AL68" s="114"/>
      <c r="AM68" s="114"/>
      <c r="AN68" s="114"/>
      <c r="AO68" s="114"/>
      <c r="AP68" s="73"/>
    </row>
    <row r="69" spans="4:42">
      <c r="W69" s="115"/>
      <c r="X69" s="114" t="s">
        <v>47</v>
      </c>
      <c r="Y69" s="114">
        <f>G8</f>
        <v>130096.4983512027</v>
      </c>
      <c r="Z69" s="114">
        <f t="shared" ref="Z69:AJ69" si="10">H8</f>
        <v>54285.850351605193</v>
      </c>
      <c r="AA69" s="114">
        <f t="shared" si="10"/>
        <v>51137.605426447881</v>
      </c>
      <c r="AB69" s="114">
        <f t="shared" si="10"/>
        <v>52844.182857858235</v>
      </c>
      <c r="AC69" s="114">
        <f t="shared" si="10"/>
        <v>315693.22568715853</v>
      </c>
      <c r="AD69" s="114">
        <f t="shared" si="10"/>
        <v>302798.12120788428</v>
      </c>
      <c r="AE69" s="114">
        <f t="shared" si="10"/>
        <v>150858.972217473</v>
      </c>
      <c r="AF69" s="114">
        <f t="shared" si="10"/>
        <v>41009.895613347529</v>
      </c>
      <c r="AG69" s="114">
        <f t="shared" si="10"/>
        <v>37906.46977274619</v>
      </c>
      <c r="AH69" s="114">
        <f t="shared" si="10"/>
        <v>40084.7669560656</v>
      </c>
      <c r="AI69" s="114">
        <f t="shared" si="10"/>
        <v>145231.98010364792</v>
      </c>
      <c r="AJ69" s="114">
        <f t="shared" si="10"/>
        <v>327420.63836220384</v>
      </c>
      <c r="AK69" s="115"/>
      <c r="AL69" s="114"/>
      <c r="AM69" s="114"/>
      <c r="AN69" s="114"/>
      <c r="AO69" s="114"/>
      <c r="AP69" s="73"/>
    </row>
    <row r="70" spans="4:42">
      <c r="D70" s="6" t="s">
        <v>48</v>
      </c>
      <c r="W70" s="115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5"/>
      <c r="AL70" s="114"/>
      <c r="AM70" s="114"/>
      <c r="AN70" s="114"/>
      <c r="AO70" s="114"/>
      <c r="AP70" s="73"/>
    </row>
    <row r="71" spans="4:42">
      <c r="W71" s="115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5"/>
      <c r="AL71" s="114"/>
      <c r="AM71" s="114"/>
      <c r="AN71" s="114"/>
      <c r="AO71" s="114"/>
      <c r="AP71" s="73"/>
    </row>
    <row r="72" spans="4:42">
      <c r="W72" s="115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5"/>
      <c r="AL72" s="114"/>
      <c r="AM72" s="114"/>
      <c r="AN72" s="114"/>
      <c r="AO72" s="114"/>
      <c r="AP72" s="73"/>
    </row>
    <row r="73" spans="4:42"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73"/>
    </row>
    <row r="74" spans="4:42"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73"/>
    </row>
    <row r="75" spans="4:42"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</row>
    <row r="76" spans="4:42"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</row>
    <row r="77" spans="4:42"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</row>
    <row r="98" spans="23:27">
      <c r="W98" s="89"/>
      <c r="X98" s="89"/>
      <c r="Y98" s="89"/>
      <c r="Z98" s="89"/>
      <c r="AA98" s="89"/>
    </row>
    <row r="99" spans="23:27">
      <c r="W99" s="89"/>
      <c r="X99" s="89"/>
      <c r="Y99" s="89"/>
      <c r="Z99" s="89"/>
      <c r="AA99" s="89"/>
    </row>
    <row r="100" spans="23:27">
      <c r="W100" s="89"/>
      <c r="X100" s="89"/>
      <c r="Y100" s="89"/>
      <c r="Z100" s="89"/>
      <c r="AA100" s="89"/>
    </row>
    <row r="101" spans="23:27">
      <c r="W101" s="89"/>
      <c r="X101" s="89"/>
      <c r="Y101" s="89">
        <f>SUM(Y102:Y103)</f>
        <v>1649368.2069076407</v>
      </c>
      <c r="Z101" s="89"/>
      <c r="AA101" s="89"/>
    </row>
    <row r="102" spans="23:27">
      <c r="W102" s="89"/>
      <c r="X102" s="89" t="s">
        <v>45</v>
      </c>
      <c r="Y102" s="89">
        <f>F25</f>
        <v>1058156.8618217935</v>
      </c>
      <c r="Z102" s="90">
        <f>Y102/$Y$101*100</f>
        <v>64.155284271285026</v>
      </c>
      <c r="AA102" s="89"/>
    </row>
    <row r="103" spans="23:27">
      <c r="W103" s="89"/>
      <c r="X103" s="89" t="s">
        <v>46</v>
      </c>
      <c r="Y103" s="89">
        <f>F10</f>
        <v>591211.34508584731</v>
      </c>
      <c r="Z103" s="90">
        <f>Y103/$Y$101*100</f>
        <v>35.844715728714981</v>
      </c>
      <c r="AA103" s="89"/>
    </row>
    <row r="104" spans="23:27">
      <c r="W104" s="89"/>
      <c r="X104" s="89"/>
      <c r="Y104" s="89"/>
      <c r="Z104" s="89"/>
      <c r="AA104" s="89"/>
    </row>
    <row r="105" spans="23:27">
      <c r="W105" s="89"/>
      <c r="X105" s="89"/>
      <c r="Y105" s="89"/>
      <c r="Z105" s="89"/>
      <c r="AA105" s="89"/>
    </row>
    <row r="106" spans="23:27">
      <c r="W106" s="89"/>
      <c r="X106" s="89"/>
      <c r="Y106" s="89"/>
      <c r="Z106" s="89"/>
      <c r="AA106" s="89"/>
    </row>
    <row r="107" spans="23:27">
      <c r="W107" s="89"/>
      <c r="X107" s="89"/>
      <c r="Y107" s="89"/>
      <c r="Z107" s="89"/>
      <c r="AA107" s="89"/>
    </row>
    <row r="108" spans="23:27">
      <c r="W108" s="89"/>
      <c r="X108" s="89"/>
      <c r="Y108" s="89"/>
      <c r="Z108" s="89"/>
      <c r="AA108" s="89"/>
    </row>
    <row r="109" spans="23:27">
      <c r="W109" s="89"/>
      <c r="X109" s="89"/>
      <c r="Y109" s="89"/>
      <c r="Z109" s="89"/>
      <c r="AA109" s="89"/>
    </row>
    <row r="110" spans="23:27">
      <c r="W110" s="89"/>
      <c r="X110" s="89"/>
      <c r="Y110" s="89"/>
      <c r="Z110" s="89"/>
      <c r="AA110" s="89"/>
    </row>
    <row r="111" spans="23:27">
      <c r="W111" s="89"/>
      <c r="X111" s="89"/>
      <c r="Y111" s="89"/>
      <c r="Z111" s="89"/>
      <c r="AA111" s="89"/>
    </row>
    <row r="112" spans="23:27">
      <c r="W112" s="89"/>
      <c r="X112" s="89"/>
      <c r="Y112" s="89"/>
      <c r="Z112" s="89"/>
      <c r="AA112" s="89"/>
    </row>
    <row r="113" spans="23:28">
      <c r="W113" s="89"/>
      <c r="X113" s="89"/>
      <c r="Y113" s="89"/>
      <c r="Z113" s="89"/>
      <c r="AA113" s="89"/>
    </row>
    <row r="114" spans="23:28">
      <c r="W114" s="89"/>
      <c r="X114" s="89"/>
      <c r="Y114" s="89"/>
      <c r="Z114" s="89"/>
      <c r="AA114" s="89"/>
    </row>
    <row r="115" spans="23:28">
      <c r="W115" s="89"/>
      <c r="X115" s="89"/>
      <c r="Y115" s="89"/>
      <c r="Z115" s="89"/>
      <c r="AA115" s="89"/>
    </row>
    <row r="116" spans="23:28">
      <c r="W116" s="89"/>
      <c r="X116" s="89"/>
      <c r="Y116" s="89"/>
      <c r="Z116" s="89"/>
      <c r="AA116" s="89"/>
    </row>
    <row r="117" spans="23:28">
      <c r="W117" s="89"/>
      <c r="X117" s="89"/>
      <c r="Y117" s="89"/>
      <c r="Z117" s="89"/>
      <c r="AA117" s="89"/>
    </row>
    <row r="118" spans="23:28">
      <c r="W118" s="89"/>
      <c r="X118" s="89"/>
      <c r="Y118" s="89"/>
      <c r="Z118" s="89"/>
      <c r="AA118" s="89"/>
    </row>
    <row r="119" spans="23:28">
      <c r="W119" s="89"/>
      <c r="X119" s="89"/>
      <c r="Y119" s="89"/>
      <c r="Z119" s="89"/>
      <c r="AA119" s="89"/>
      <c r="AB119" s="89"/>
    </row>
    <row r="120" spans="23:28">
      <c r="W120" s="89"/>
      <c r="X120" s="89"/>
      <c r="Y120" s="89"/>
      <c r="Z120" s="89"/>
      <c r="AA120" s="89"/>
      <c r="AB120" s="89"/>
    </row>
    <row r="121" spans="23:28">
      <c r="W121" s="89"/>
      <c r="X121" s="89"/>
      <c r="Y121" s="89">
        <f>SUM(Y123:Y125)</f>
        <v>591211.34508584731</v>
      </c>
      <c r="Z121" s="89"/>
      <c r="AA121" s="89"/>
      <c r="AB121" s="89"/>
    </row>
    <row r="122" spans="23:28">
      <c r="W122" s="89"/>
      <c r="X122" s="89"/>
      <c r="Y122" s="89"/>
      <c r="Z122" s="89"/>
      <c r="AA122" s="89"/>
      <c r="AB122" s="89"/>
    </row>
    <row r="123" spans="23:28">
      <c r="W123" s="89"/>
      <c r="X123" s="89" t="s">
        <v>36</v>
      </c>
      <c r="Y123" s="89">
        <f>F12</f>
        <v>97488.031836282593</v>
      </c>
      <c r="Z123" s="91">
        <f>+Y123/$Y$121*100</f>
        <v>16.489540102131627</v>
      </c>
      <c r="AA123" s="89"/>
      <c r="AB123" s="89"/>
    </row>
    <row r="124" spans="23:28">
      <c r="W124" s="89"/>
      <c r="X124" s="89" t="s">
        <v>37</v>
      </c>
      <c r="Y124" s="89">
        <f>F17</f>
        <v>457588.95417025028</v>
      </c>
      <c r="Z124" s="91">
        <f>+Y124/$Y$121*100</f>
        <v>77.398540805032368</v>
      </c>
      <c r="AA124" s="89"/>
      <c r="AB124" s="89"/>
    </row>
    <row r="125" spans="23:28">
      <c r="W125" s="89"/>
      <c r="X125" s="89" t="s">
        <v>49</v>
      </c>
      <c r="Y125" s="89">
        <f>F21</f>
        <v>36134.359079314367</v>
      </c>
      <c r="Z125" s="91">
        <f>+Y125/$Y$121*100</f>
        <v>6.111919092835989</v>
      </c>
      <c r="AA125" s="89"/>
      <c r="AB125" s="89"/>
    </row>
    <row r="126" spans="23:28">
      <c r="W126" s="89"/>
      <c r="X126" s="89"/>
      <c r="Y126" s="89"/>
      <c r="Z126" s="89"/>
      <c r="AA126" s="89"/>
      <c r="AB126" s="89"/>
    </row>
    <row r="127" spans="23:28">
      <c r="W127" s="89"/>
      <c r="X127" s="89"/>
      <c r="Y127" s="89"/>
      <c r="Z127" s="89"/>
      <c r="AA127" s="89"/>
      <c r="AB127" s="89"/>
    </row>
    <row r="128" spans="23:28">
      <c r="W128" s="89"/>
      <c r="X128" s="89"/>
      <c r="Y128" s="89"/>
      <c r="Z128" s="89"/>
      <c r="AA128" s="89"/>
      <c r="AB128" s="89"/>
    </row>
    <row r="129" spans="23:28">
      <c r="W129" s="89"/>
      <c r="X129" s="89"/>
      <c r="Y129" s="89"/>
      <c r="Z129" s="89"/>
      <c r="AA129" s="89"/>
      <c r="AB129" s="89"/>
    </row>
    <row r="130" spans="23:28">
      <c r="W130" s="89"/>
      <c r="X130" s="89"/>
      <c r="Y130" s="89"/>
      <c r="Z130" s="89"/>
      <c r="AA130" s="89"/>
      <c r="AB130" s="89"/>
    </row>
    <row r="131" spans="23:28">
      <c r="W131" s="89"/>
      <c r="X131" s="89"/>
      <c r="Y131" s="89"/>
      <c r="Z131" s="89"/>
      <c r="AA131" s="89"/>
      <c r="AB131" s="89"/>
    </row>
    <row r="134" spans="23:28">
      <c r="W134" s="89"/>
      <c r="X134" s="89"/>
      <c r="Y134" s="89"/>
      <c r="Z134" s="89"/>
      <c r="AA134" s="89"/>
    </row>
    <row r="135" spans="23:28">
      <c r="W135" s="89"/>
      <c r="X135" s="89"/>
      <c r="Y135" s="89"/>
      <c r="Z135" s="89"/>
      <c r="AA135" s="89"/>
    </row>
    <row r="136" spans="23:28">
      <c r="W136" s="89"/>
      <c r="X136" s="89"/>
      <c r="Y136" s="89"/>
      <c r="Z136" s="89"/>
      <c r="AA136" s="89"/>
    </row>
    <row r="137" spans="23:28">
      <c r="W137" s="89"/>
      <c r="X137" s="89"/>
      <c r="Y137" s="89"/>
      <c r="Z137" s="89"/>
      <c r="AA137" s="89"/>
    </row>
    <row r="138" spans="23:28" ht="10.5" customHeight="1">
      <c r="W138" s="89"/>
      <c r="X138" s="89"/>
      <c r="Y138" s="89"/>
      <c r="Z138" s="89"/>
      <c r="AA138" s="89"/>
    </row>
    <row r="139" spans="23:28">
      <c r="W139" s="89"/>
      <c r="X139" s="89"/>
      <c r="Y139" s="89"/>
      <c r="Z139" s="89"/>
      <c r="AA139" s="89"/>
    </row>
    <row r="140" spans="23:28">
      <c r="W140" s="89"/>
      <c r="X140" s="89"/>
      <c r="Y140" s="89"/>
      <c r="Z140" s="89"/>
      <c r="AA140" s="89"/>
    </row>
    <row r="141" spans="23:28">
      <c r="W141" s="89"/>
      <c r="X141" s="89"/>
      <c r="Y141" s="89"/>
      <c r="Z141" s="89"/>
      <c r="AA141" s="89"/>
    </row>
    <row r="142" spans="23:28">
      <c r="W142" s="89"/>
      <c r="X142" s="89"/>
      <c r="Y142" s="89"/>
      <c r="Z142" s="89"/>
      <c r="AA142" s="89"/>
    </row>
    <row r="143" spans="23:28">
      <c r="W143" s="89"/>
      <c r="X143" s="89"/>
      <c r="Y143" s="89"/>
      <c r="Z143" s="89"/>
      <c r="AA143" s="89"/>
    </row>
    <row r="144" spans="23:28">
      <c r="W144" s="89"/>
      <c r="X144" s="89" t="s">
        <v>50</v>
      </c>
      <c r="Y144" s="89">
        <f>F26</f>
        <v>976404.64744946943</v>
      </c>
      <c r="Z144" s="89"/>
      <c r="AA144" s="89"/>
    </row>
    <row r="145" spans="23:27">
      <c r="W145" s="89"/>
      <c r="X145" s="89" t="s">
        <v>41</v>
      </c>
      <c r="Y145" s="89">
        <f>F27</f>
        <v>81752.214372324088</v>
      </c>
      <c r="Z145" s="89"/>
      <c r="AA145" s="89"/>
    </row>
    <row r="146" spans="23:27">
      <c r="W146" s="89"/>
      <c r="X146" s="89"/>
      <c r="Y146" s="89"/>
      <c r="Z146" s="89"/>
      <c r="AA146" s="89"/>
    </row>
    <row r="147" spans="23:27">
      <c r="W147" s="89"/>
      <c r="X147" s="89"/>
      <c r="Y147" s="89"/>
      <c r="Z147" s="89"/>
      <c r="AA147" s="89"/>
    </row>
    <row r="148" spans="23:27">
      <c r="W148" s="89"/>
      <c r="X148" s="89"/>
      <c r="Y148" s="89"/>
      <c r="Z148" s="89"/>
      <c r="AA148" s="89"/>
    </row>
    <row r="149" spans="23:27">
      <c r="W149" s="89"/>
      <c r="X149" s="89"/>
      <c r="Y149" s="89"/>
      <c r="Z149" s="89"/>
      <c r="AA149" s="89"/>
    </row>
    <row r="150" spans="23:27">
      <c r="W150" s="89"/>
      <c r="X150" s="89"/>
      <c r="Y150" s="89"/>
      <c r="Z150" s="89"/>
      <c r="AA150" s="89"/>
    </row>
    <row r="151" spans="23:27">
      <c r="W151" s="89"/>
      <c r="X151" s="89"/>
      <c r="Y151" s="89"/>
      <c r="Z151" s="89"/>
      <c r="AA151" s="89"/>
    </row>
    <row r="152" spans="23:27">
      <c r="W152" s="89"/>
      <c r="X152" s="89"/>
      <c r="Y152" s="89"/>
      <c r="Z152" s="89"/>
      <c r="AA152" s="89"/>
    </row>
    <row r="153" spans="23:27">
      <c r="W153" s="89"/>
      <c r="X153" s="89"/>
      <c r="Y153" s="89"/>
      <c r="Z153" s="89"/>
      <c r="AA153" s="89"/>
    </row>
    <row r="154" spans="23:27">
      <c r="W154" s="89"/>
      <c r="X154" s="89"/>
      <c r="Y154" s="89"/>
      <c r="Z154" s="89"/>
      <c r="AA154" s="89"/>
    </row>
    <row r="155" spans="23:27">
      <c r="W155" s="89"/>
      <c r="X155" s="89"/>
      <c r="Y155" s="89"/>
      <c r="Z155" s="89"/>
      <c r="AA155" s="89"/>
    </row>
    <row r="156" spans="23:27">
      <c r="W156" s="89"/>
      <c r="X156" s="89"/>
      <c r="Y156" s="89"/>
      <c r="Z156" s="89"/>
      <c r="AA156" s="89"/>
    </row>
    <row r="157" spans="23:27">
      <c r="W157" s="89"/>
      <c r="X157" s="89"/>
      <c r="Y157" s="89"/>
      <c r="Z157" s="89"/>
      <c r="AA157" s="89"/>
    </row>
    <row r="158" spans="23:27">
      <c r="W158" s="89"/>
      <c r="X158" s="89"/>
      <c r="Y158" s="89"/>
      <c r="Z158" s="89"/>
      <c r="AA158" s="89"/>
    </row>
    <row r="159" spans="23:27">
      <c r="W159" s="89"/>
      <c r="X159" s="89"/>
      <c r="Y159" s="89"/>
      <c r="Z159" s="89"/>
      <c r="AA159" s="89"/>
    </row>
    <row r="160" spans="23:27">
      <c r="W160" s="89"/>
      <c r="X160" s="89"/>
      <c r="Y160" s="89"/>
      <c r="Z160" s="89"/>
      <c r="AA160" s="89"/>
    </row>
    <row r="161" spans="23:27">
      <c r="W161" s="89"/>
      <c r="X161" s="89"/>
      <c r="Y161" s="89"/>
      <c r="Z161" s="89"/>
      <c r="AA161" s="89"/>
    </row>
    <row r="162" spans="23:27">
      <c r="W162" s="89"/>
      <c r="X162" s="89"/>
      <c r="Y162" s="89"/>
      <c r="Z162" s="89"/>
      <c r="AA162" s="89"/>
    </row>
    <row r="163" spans="23:27">
      <c r="W163" s="89"/>
      <c r="X163" s="89"/>
      <c r="Y163" s="89"/>
      <c r="Z163" s="89"/>
      <c r="AA163" s="89"/>
    </row>
    <row r="164" spans="23:27">
      <c r="W164" s="89"/>
      <c r="X164" s="89"/>
      <c r="Y164" s="89"/>
      <c r="Z164" s="89"/>
      <c r="AA164" s="89"/>
    </row>
    <row r="165" spans="23:27">
      <c r="W165" s="89"/>
      <c r="X165" s="89"/>
      <c r="Y165" s="89"/>
      <c r="Z165" s="89"/>
      <c r="AA165" s="89"/>
    </row>
    <row r="166" spans="23:27">
      <c r="W166" s="89"/>
      <c r="X166" s="89"/>
      <c r="Y166" s="89"/>
      <c r="Z166" s="89"/>
      <c r="AA166" s="89"/>
    </row>
    <row r="167" spans="23:27">
      <c r="W167" s="89"/>
      <c r="X167" s="89"/>
      <c r="Y167" s="89"/>
      <c r="Z167" s="89"/>
      <c r="AA167" s="89"/>
    </row>
    <row r="168" spans="23:27">
      <c r="W168" s="89"/>
      <c r="X168" s="89"/>
      <c r="Y168" s="89"/>
      <c r="Z168" s="89"/>
      <c r="AA168" s="89"/>
    </row>
    <row r="169" spans="23:27">
      <c r="W169" s="89"/>
      <c r="X169" s="89"/>
      <c r="Y169" s="89"/>
      <c r="Z169" s="89"/>
      <c r="AA169" s="89"/>
    </row>
    <row r="170" spans="23:27">
      <c r="W170" s="89"/>
      <c r="X170" s="89"/>
      <c r="Y170" s="89"/>
      <c r="Z170" s="89"/>
      <c r="AA170" s="89"/>
    </row>
    <row r="171" spans="23:27">
      <c r="W171" s="89"/>
      <c r="X171" s="89"/>
      <c r="Y171" s="89"/>
      <c r="Z171" s="89"/>
      <c r="AA171" s="89"/>
    </row>
    <row r="172" spans="23:27">
      <c r="W172" s="89"/>
      <c r="X172" s="89"/>
      <c r="Y172" s="89"/>
      <c r="Z172" s="89"/>
      <c r="AA172" s="89"/>
    </row>
    <row r="173" spans="23:27">
      <c r="W173" s="89"/>
      <c r="X173" s="89"/>
      <c r="Y173" s="89"/>
      <c r="Z173" s="89"/>
      <c r="AA173" s="89"/>
    </row>
    <row r="174" spans="23:27">
      <c r="W174" s="89"/>
      <c r="X174" s="89"/>
      <c r="Y174" s="89"/>
      <c r="Z174" s="89"/>
      <c r="AA174" s="89"/>
    </row>
    <row r="175" spans="23:27">
      <c r="W175" s="89"/>
      <c r="X175" s="89"/>
      <c r="Y175" s="89"/>
      <c r="Z175" s="89"/>
      <c r="AA175" s="89"/>
    </row>
    <row r="176" spans="23:27">
      <c r="W176" s="89"/>
      <c r="X176" s="89"/>
      <c r="Y176" s="89"/>
      <c r="Z176" s="89"/>
      <c r="AA176" s="89"/>
    </row>
    <row r="177" spans="23:27">
      <c r="W177" s="89"/>
      <c r="X177" s="89"/>
      <c r="Y177" s="89"/>
      <c r="Z177" s="89"/>
      <c r="AA177" s="89"/>
    </row>
    <row r="178" spans="23:27">
      <c r="W178" s="89"/>
      <c r="X178" s="89"/>
      <c r="Y178" s="89"/>
      <c r="Z178" s="89"/>
      <c r="AA178" s="89"/>
    </row>
    <row r="179" spans="23:27">
      <c r="W179" s="89"/>
      <c r="X179" s="89"/>
      <c r="Y179" s="89"/>
      <c r="Z179" s="89"/>
      <c r="AA179" s="89"/>
    </row>
    <row r="180" spans="23:27">
      <c r="W180" s="89"/>
      <c r="X180" s="89"/>
      <c r="Y180" s="89"/>
      <c r="Z180" s="89"/>
      <c r="AA180" s="89"/>
    </row>
    <row r="181" spans="23:27">
      <c r="W181" s="89"/>
      <c r="X181" s="89"/>
      <c r="Y181" s="89"/>
      <c r="Z181" s="89"/>
      <c r="AA181" s="89"/>
    </row>
    <row r="182" spans="23:27">
      <c r="W182" s="89"/>
      <c r="X182" s="89"/>
      <c r="Y182" s="89"/>
      <c r="Z182" s="89"/>
      <c r="AA182" s="89"/>
    </row>
    <row r="183" spans="23:27">
      <c r="W183" s="89"/>
      <c r="X183" s="89"/>
      <c r="Y183" s="89"/>
      <c r="Z183" s="89"/>
      <c r="AA183" s="89"/>
    </row>
    <row r="184" spans="23:27">
      <c r="W184" s="89"/>
      <c r="X184" s="89"/>
      <c r="Y184" s="89"/>
      <c r="Z184" s="89"/>
      <c r="AA184" s="89"/>
    </row>
    <row r="185" spans="23:27">
      <c r="W185" s="89"/>
      <c r="X185" s="89"/>
      <c r="Y185" s="89"/>
      <c r="Z185" s="89"/>
      <c r="AA185" s="89"/>
    </row>
    <row r="186" spans="23:27">
      <c r="W186" s="89"/>
      <c r="X186" s="89"/>
      <c r="Y186" s="89"/>
      <c r="Z186" s="89"/>
      <c r="AA186" s="89"/>
    </row>
    <row r="187" spans="23:27">
      <c r="W187" s="89"/>
      <c r="X187" s="89"/>
      <c r="Y187" s="89"/>
      <c r="Z187" s="89"/>
      <c r="AA187" s="89"/>
    </row>
    <row r="188" spans="23:27">
      <c r="W188" s="89"/>
      <c r="X188" s="89"/>
      <c r="Y188" s="89"/>
      <c r="Z188" s="89"/>
      <c r="AA188" s="89"/>
    </row>
    <row r="189" spans="23:27">
      <c r="W189" s="89"/>
      <c r="X189" s="89"/>
      <c r="Y189" s="89"/>
      <c r="Z189" s="89"/>
      <c r="AA189" s="89"/>
    </row>
    <row r="190" spans="23:27">
      <c r="W190" s="89"/>
      <c r="X190" s="89"/>
      <c r="Y190" s="89"/>
      <c r="Z190" s="89"/>
      <c r="AA190" s="89"/>
    </row>
    <row r="191" spans="23:27">
      <c r="W191" s="89"/>
      <c r="X191" s="89"/>
      <c r="Y191" s="89"/>
      <c r="Z191" s="89"/>
      <c r="AA191" s="89"/>
    </row>
    <row r="192" spans="23:27">
      <c r="W192" s="89"/>
      <c r="X192" s="89"/>
      <c r="Y192" s="89"/>
      <c r="Z192" s="89"/>
      <c r="AA192" s="89"/>
    </row>
    <row r="193" spans="23:27">
      <c r="W193" s="89"/>
      <c r="X193" s="89"/>
      <c r="Y193" s="89"/>
      <c r="Z193" s="89"/>
      <c r="AA193" s="89"/>
    </row>
    <row r="194" spans="23:27">
      <c r="W194" s="89"/>
      <c r="X194" s="89"/>
      <c r="Y194" s="89"/>
      <c r="Z194" s="89"/>
      <c r="AA194" s="89"/>
    </row>
    <row r="195" spans="23:27">
      <c r="W195" s="89"/>
      <c r="X195" s="89"/>
      <c r="Y195" s="89"/>
      <c r="Z195" s="89"/>
      <c r="AA195" s="89"/>
    </row>
    <row r="196" spans="23:27">
      <c r="W196" s="89"/>
      <c r="X196" s="89"/>
      <c r="Y196" s="89"/>
      <c r="Z196" s="89"/>
      <c r="AA196" s="89"/>
    </row>
    <row r="197" spans="23:27">
      <c r="W197" s="89"/>
      <c r="X197" s="89"/>
      <c r="Y197" s="89"/>
      <c r="Z197" s="89"/>
      <c r="AA197" s="89"/>
    </row>
    <row r="198" spans="23:27">
      <c r="W198" s="89"/>
      <c r="X198" s="89"/>
      <c r="Y198" s="89"/>
      <c r="Z198" s="89"/>
      <c r="AA198" s="89"/>
    </row>
    <row r="199" spans="23:27">
      <c r="W199" s="89"/>
      <c r="X199" s="89"/>
      <c r="Y199" s="89"/>
      <c r="Z199" s="89"/>
      <c r="AA199" s="89"/>
    </row>
    <row r="200" spans="23:27">
      <c r="W200" s="89"/>
      <c r="X200" s="89"/>
      <c r="Y200" s="89"/>
      <c r="Z200" s="89"/>
      <c r="AA200" s="89"/>
    </row>
    <row r="201" spans="23:27">
      <c r="W201" s="89"/>
      <c r="X201" s="89"/>
      <c r="Y201" s="89"/>
      <c r="Z201" s="89"/>
      <c r="AA201" s="89"/>
    </row>
    <row r="202" spans="23:27">
      <c r="W202" s="89"/>
      <c r="X202" s="89"/>
      <c r="Y202" s="89"/>
      <c r="Z202" s="89"/>
      <c r="AA202" s="89"/>
    </row>
    <row r="203" spans="23:27">
      <c r="W203" s="89"/>
      <c r="X203" s="89"/>
      <c r="Y203" s="89"/>
      <c r="Z203" s="89"/>
      <c r="AA203" s="89"/>
    </row>
    <row r="204" spans="23:27">
      <c r="W204" s="89"/>
      <c r="X204" s="89"/>
      <c r="Y204" s="89"/>
      <c r="Z204" s="89"/>
      <c r="AA204" s="89"/>
    </row>
    <row r="205" spans="23:27">
      <c r="W205" s="89"/>
      <c r="X205" s="89"/>
      <c r="Y205" s="89"/>
      <c r="Z205" s="89"/>
      <c r="AA205" s="89"/>
    </row>
    <row r="206" spans="23:27">
      <c r="W206" s="89"/>
      <c r="X206" s="89"/>
      <c r="Y206" s="89"/>
      <c r="Z206" s="89"/>
      <c r="AA206" s="89"/>
    </row>
    <row r="207" spans="23:27">
      <c r="W207" s="89"/>
      <c r="X207" s="89"/>
      <c r="Y207" s="89"/>
      <c r="Z207" s="89"/>
      <c r="AA207" s="89"/>
    </row>
    <row r="208" spans="23:27">
      <c r="W208" s="89"/>
      <c r="X208" s="89"/>
      <c r="Y208" s="89"/>
      <c r="Z208" s="89"/>
      <c r="AA208" s="89"/>
    </row>
    <row r="209" spans="23:27">
      <c r="W209" s="89"/>
      <c r="X209" s="89"/>
      <c r="Y209" s="89"/>
      <c r="Z209" s="89"/>
      <c r="AA209" s="89"/>
    </row>
    <row r="210" spans="23:27">
      <c r="W210" s="89"/>
      <c r="X210" s="89"/>
      <c r="Y210" s="89"/>
      <c r="Z210" s="89"/>
      <c r="AA210" s="89"/>
    </row>
    <row r="211" spans="23:27">
      <c r="W211" s="89"/>
      <c r="X211" s="89"/>
      <c r="Y211" s="89"/>
      <c r="Z211" s="89"/>
      <c r="AA211" s="89"/>
    </row>
    <row r="212" spans="23:27">
      <c r="W212" s="89"/>
      <c r="X212" s="89"/>
      <c r="Y212" s="89"/>
      <c r="Z212" s="89"/>
      <c r="AA212" s="89"/>
    </row>
    <row r="213" spans="23:27">
      <c r="W213" s="89"/>
      <c r="X213" s="89"/>
      <c r="Y213" s="89"/>
      <c r="Z213" s="89"/>
      <c r="AA213" s="89"/>
    </row>
    <row r="214" spans="23:27">
      <c r="W214" s="89"/>
      <c r="X214" s="89"/>
      <c r="Y214" s="89"/>
      <c r="Z214" s="89"/>
      <c r="AA214" s="89"/>
    </row>
    <row r="215" spans="23:27">
      <c r="W215" s="89"/>
      <c r="X215" s="89"/>
      <c r="Y215" s="89"/>
      <c r="Z215" s="89"/>
      <c r="AA215" s="89"/>
    </row>
    <row r="216" spans="23:27">
      <c r="W216" s="89"/>
      <c r="X216" s="89"/>
      <c r="Y216" s="89"/>
      <c r="Z216" s="89"/>
      <c r="AA216" s="89"/>
    </row>
    <row r="217" spans="23:27">
      <c r="W217" s="89"/>
      <c r="X217" s="89"/>
      <c r="Y217" s="89"/>
      <c r="Z217" s="89"/>
      <c r="AA217" s="89"/>
    </row>
    <row r="218" spans="23:27">
      <c r="W218" s="89"/>
      <c r="X218" s="89"/>
      <c r="Y218" s="89"/>
      <c r="Z218" s="89"/>
      <c r="AA218" s="89"/>
    </row>
    <row r="219" spans="23:27">
      <c r="W219" s="89"/>
      <c r="X219" s="89"/>
      <c r="Y219" s="89"/>
      <c r="Z219" s="89"/>
      <c r="AA219" s="89"/>
    </row>
    <row r="220" spans="23:27">
      <c r="W220" s="89"/>
      <c r="X220" s="89"/>
      <c r="Y220" s="89"/>
      <c r="Z220" s="89"/>
      <c r="AA220" s="89"/>
    </row>
    <row r="221" spans="23:27">
      <c r="W221" s="89"/>
      <c r="X221" s="89"/>
      <c r="Y221" s="89"/>
      <c r="Z221" s="89"/>
      <c r="AA221" s="89"/>
    </row>
    <row r="222" spans="23:27">
      <c r="W222" s="89"/>
      <c r="X222" s="89"/>
      <c r="Y222" s="89"/>
      <c r="Z222" s="89"/>
      <c r="AA222" s="89"/>
    </row>
    <row r="223" spans="23:27">
      <c r="W223" s="89"/>
      <c r="X223" s="89"/>
      <c r="Y223" s="89"/>
      <c r="Z223" s="89"/>
      <c r="AA223" s="89"/>
    </row>
    <row r="224" spans="23:27">
      <c r="W224" s="89"/>
      <c r="X224" s="89"/>
      <c r="Y224" s="89"/>
      <c r="Z224" s="89"/>
      <c r="AA224" s="89"/>
    </row>
    <row r="225" spans="23:27">
      <c r="W225" s="89"/>
      <c r="X225" s="89"/>
      <c r="Y225" s="89"/>
      <c r="Z225" s="89"/>
      <c r="AA225" s="89"/>
    </row>
    <row r="226" spans="23:27">
      <c r="W226" s="89"/>
      <c r="X226" s="89"/>
      <c r="Y226" s="89"/>
      <c r="Z226" s="89"/>
      <c r="AA226" s="89"/>
    </row>
    <row r="227" spans="23:27">
      <c r="W227" s="89"/>
      <c r="X227" s="89"/>
      <c r="Y227" s="89"/>
      <c r="Z227" s="89"/>
      <c r="AA227" s="89"/>
    </row>
    <row r="228" spans="23:27">
      <c r="W228" s="89"/>
      <c r="X228" s="89"/>
      <c r="Y228" s="89"/>
      <c r="Z228" s="89"/>
      <c r="AA228" s="89"/>
    </row>
    <row r="229" spans="23:27">
      <c r="W229" s="89"/>
      <c r="X229" s="89"/>
      <c r="Y229" s="89"/>
      <c r="Z229" s="89"/>
      <c r="AA229" s="89"/>
    </row>
    <row r="230" spans="23:27">
      <c r="W230" s="89"/>
      <c r="X230" s="89"/>
      <c r="Y230" s="89"/>
      <c r="Z230" s="89"/>
      <c r="AA230" s="89"/>
    </row>
    <row r="231" spans="23:27">
      <c r="W231" s="89"/>
      <c r="X231" s="89"/>
      <c r="Y231" s="89"/>
      <c r="Z231" s="89"/>
      <c r="AA231" s="89"/>
    </row>
    <row r="232" spans="23:27">
      <c r="W232" s="89"/>
      <c r="X232" s="89"/>
      <c r="Y232" s="89"/>
      <c r="Z232" s="89"/>
      <c r="AA232" s="89"/>
    </row>
    <row r="233" spans="23:27">
      <c r="W233" s="89"/>
      <c r="X233" s="89"/>
      <c r="Y233" s="89"/>
      <c r="Z233" s="89"/>
      <c r="AA233" s="89"/>
    </row>
    <row r="234" spans="23:27">
      <c r="W234" s="89"/>
      <c r="X234" s="89"/>
      <c r="Y234" s="89"/>
      <c r="Z234" s="89"/>
      <c r="AA234" s="89"/>
    </row>
    <row r="235" spans="23:27">
      <c r="W235" s="89"/>
      <c r="X235" s="89"/>
      <c r="Y235" s="89"/>
      <c r="Z235" s="89"/>
      <c r="AA235" s="89"/>
    </row>
  </sheetData>
  <mergeCells count="5">
    <mergeCell ref="B3:S3"/>
    <mergeCell ref="B4:S4"/>
    <mergeCell ref="B6:E6"/>
    <mergeCell ref="R6:S6"/>
    <mergeCell ref="B8:E8"/>
  </mergeCells>
  <printOptions horizontalCentered="1" verticalCentered="1"/>
  <pageMargins left="0.196850393700787" right="0" top="0" bottom="0" header="0" footer="0"/>
  <pageSetup paperSize="9" scale="60" orientation="portrait" r:id="rId1"/>
  <headerFooter alignWithMargins="0"/>
  <rowBreaks count="1" manualBreakCount="1">
    <brk id="81" max="16383" man="1"/>
  </rowBreaks>
  <colBreaks count="1" manualBreakCount="1">
    <brk id="22" max="1048575" man="1"/>
  </colBreaks>
  <ignoredErrors>
    <ignoredError sqref="F22" formulaRange="1"/>
    <ignoredError sqref="C25 C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P150"/>
  <sheetViews>
    <sheetView showGridLines="0" topLeftCell="A13" workbookViewId="0">
      <selection activeCell="E19" sqref="E19:E24"/>
    </sheetView>
  </sheetViews>
  <sheetFormatPr defaultColWidth="11" defaultRowHeight="12.75"/>
  <cols>
    <col min="1" max="1" width="2.28515625" customWidth="1"/>
    <col min="2" max="2" width="1.5703125" customWidth="1"/>
    <col min="3" max="3" width="36.7109375" customWidth="1"/>
    <col min="4" max="4" width="30.7109375" customWidth="1"/>
    <col min="5" max="5" width="30.7109375" style="25" customWidth="1"/>
    <col min="6" max="6" width="1.140625" customWidth="1"/>
    <col min="7" max="7" width="16.28515625" customWidth="1"/>
    <col min="9" max="9" width="18.7109375" customWidth="1"/>
  </cols>
  <sheetData>
    <row r="1" spans="2:16"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2:16" s="1" customFormat="1" ht="16.5">
      <c r="B2" s="199" t="s">
        <v>51</v>
      </c>
      <c r="C2" s="199"/>
      <c r="D2" s="199"/>
      <c r="E2" s="199"/>
      <c r="F2" s="199"/>
      <c r="G2" s="27"/>
      <c r="H2" s="28"/>
      <c r="I2" s="28"/>
      <c r="J2" s="28"/>
      <c r="K2" s="28"/>
      <c r="L2" s="28"/>
      <c r="M2" s="28"/>
      <c r="N2" s="28"/>
      <c r="O2" s="28"/>
      <c r="P2" s="28"/>
    </row>
    <row r="3" spans="2:16" s="1" customFormat="1" ht="16.5">
      <c r="B3" s="199" t="s">
        <v>52</v>
      </c>
      <c r="C3" s="199"/>
      <c r="D3" s="199"/>
      <c r="E3" s="199"/>
      <c r="F3" s="199"/>
      <c r="G3" s="27"/>
      <c r="H3" s="28"/>
      <c r="I3" s="28"/>
      <c r="J3" s="28"/>
      <c r="K3" s="28"/>
      <c r="L3" s="28"/>
      <c r="M3" s="28"/>
      <c r="N3" s="28"/>
      <c r="O3" s="28"/>
      <c r="P3" s="28"/>
    </row>
    <row r="4" spans="2:16" s="1" customFormat="1" ht="16.5">
      <c r="B4" s="199" t="s">
        <v>53</v>
      </c>
      <c r="C4" s="199"/>
      <c r="D4" s="199"/>
      <c r="E4" s="199"/>
      <c r="F4" s="199"/>
      <c r="G4" s="27"/>
      <c r="H4" s="28"/>
      <c r="I4" s="28"/>
      <c r="J4" s="28"/>
      <c r="K4" s="28"/>
      <c r="L4" s="28"/>
      <c r="M4" s="28"/>
      <c r="N4" s="28"/>
      <c r="O4" s="28"/>
      <c r="P4" s="28"/>
    </row>
    <row r="5" spans="2:16" s="20" customFormat="1" ht="8.25" customHeight="1">
      <c r="E5" s="29"/>
      <c r="G5" s="30"/>
      <c r="H5" s="31"/>
      <c r="I5" s="46"/>
      <c r="J5" s="30"/>
      <c r="K5" s="30"/>
      <c r="L5" s="30"/>
      <c r="M5" s="30"/>
      <c r="N5" s="30"/>
      <c r="O5" s="30"/>
      <c r="P5" s="30"/>
    </row>
    <row r="6" spans="2:16" s="10" customFormat="1" ht="28.5" customHeight="1">
      <c r="B6" s="194" t="s">
        <v>54</v>
      </c>
      <c r="C6" s="195"/>
      <c r="D6" s="123" t="s">
        <v>55</v>
      </c>
      <c r="E6" s="194" t="s">
        <v>56</v>
      </c>
      <c r="F6" s="196"/>
      <c r="G6" s="32"/>
      <c r="H6" s="33"/>
      <c r="I6" s="47"/>
      <c r="J6" s="48"/>
      <c r="K6" s="48"/>
      <c r="L6" s="48"/>
      <c r="M6" s="48"/>
      <c r="N6" s="48"/>
      <c r="O6" s="48"/>
      <c r="P6" s="48"/>
    </row>
    <row r="7" spans="2:16" s="21" customFormat="1" ht="5.25" customHeight="1">
      <c r="B7" s="124"/>
      <c r="C7" s="20"/>
      <c r="D7" s="20"/>
      <c r="E7" s="29"/>
      <c r="F7" s="125"/>
      <c r="G7" s="17"/>
      <c r="H7" s="18"/>
      <c r="I7" s="46"/>
      <c r="J7" s="17"/>
      <c r="K7" s="17"/>
      <c r="L7" s="17"/>
      <c r="M7" s="17"/>
      <c r="N7" s="17"/>
      <c r="O7" s="17"/>
      <c r="P7" s="17"/>
    </row>
    <row r="8" spans="2:16" s="10" customFormat="1" ht="15" customHeight="1">
      <c r="B8" s="197" t="s">
        <v>4</v>
      </c>
      <c r="C8" s="198"/>
      <c r="D8" s="126">
        <f>SUM(D10:D31)</f>
        <v>976404.64744946919</v>
      </c>
      <c r="E8" s="126">
        <f>SUM(E10:E31)</f>
        <v>81752.214372324073</v>
      </c>
      <c r="F8" s="127"/>
      <c r="G8" s="34"/>
      <c r="H8" s="11"/>
      <c r="I8" s="49"/>
      <c r="J8" s="37"/>
      <c r="K8" s="48"/>
      <c r="L8" s="48"/>
      <c r="M8" s="48"/>
      <c r="N8" s="48"/>
      <c r="O8" s="48"/>
      <c r="P8" s="48"/>
    </row>
    <row r="9" spans="2:16" s="11" customFormat="1" ht="7.5" customHeight="1">
      <c r="B9" s="138"/>
      <c r="C9" s="143"/>
      <c r="D9" s="144"/>
      <c r="E9" s="144" t="s">
        <v>28</v>
      </c>
      <c r="F9" s="141"/>
      <c r="G9" s="35"/>
      <c r="I9" s="49"/>
      <c r="J9" s="37"/>
      <c r="K9" s="35"/>
      <c r="L9" s="35"/>
      <c r="M9" s="35"/>
      <c r="N9" s="35"/>
      <c r="O9" s="35"/>
      <c r="P9" s="35"/>
    </row>
    <row r="10" spans="2:16" s="11" customFormat="1" ht="20.100000000000001" customHeight="1">
      <c r="B10" s="138"/>
      <c r="C10" s="139" t="s">
        <v>57</v>
      </c>
      <c r="D10" s="144">
        <v>4.1820221263613702</v>
      </c>
      <c r="E10" s="144">
        <v>0.13945971657262829</v>
      </c>
      <c r="F10" s="141"/>
      <c r="G10" s="35"/>
      <c r="H10" s="16"/>
      <c r="I10" s="50"/>
      <c r="J10" s="37"/>
      <c r="K10" s="35"/>
      <c r="L10" s="35"/>
      <c r="M10" s="35"/>
      <c r="N10" s="35"/>
      <c r="O10" s="35"/>
      <c r="P10" s="35"/>
    </row>
    <row r="11" spans="2:16" s="11" customFormat="1" ht="20.100000000000001" customHeight="1">
      <c r="B11" s="138"/>
      <c r="C11" s="139" t="s">
        <v>58</v>
      </c>
      <c r="D11" s="149">
        <v>0</v>
      </c>
      <c r="E11" s="149">
        <v>0</v>
      </c>
      <c r="F11" s="141"/>
      <c r="G11" s="36"/>
      <c r="H11" s="16"/>
      <c r="I11" s="50"/>
      <c r="J11" s="37"/>
      <c r="K11" s="35"/>
      <c r="L11" s="35"/>
      <c r="M11" s="35"/>
      <c r="N11" s="35"/>
      <c r="O11" s="35"/>
      <c r="P11" s="35"/>
    </row>
    <row r="12" spans="2:16" s="11" customFormat="1" ht="20.100000000000001" customHeight="1">
      <c r="B12" s="138"/>
      <c r="C12" s="139" t="s">
        <v>59</v>
      </c>
      <c r="D12" s="144">
        <v>29854.113610737983</v>
      </c>
      <c r="E12" s="144">
        <v>2634.9660796092621</v>
      </c>
      <c r="F12" s="141"/>
      <c r="G12" s="35"/>
      <c r="H12" s="16"/>
      <c r="I12" s="50"/>
      <c r="J12" s="37"/>
      <c r="K12" s="35"/>
      <c r="L12" s="35"/>
      <c r="M12" s="35"/>
      <c r="N12" s="35"/>
      <c r="O12" s="35"/>
      <c r="P12" s="35"/>
    </row>
    <row r="13" spans="2:16" s="11" customFormat="1" ht="20.100000000000001" customHeight="1">
      <c r="B13" s="138"/>
      <c r="C13" s="139" t="s">
        <v>60</v>
      </c>
      <c r="D13" s="144">
        <v>138235.2437368345</v>
      </c>
      <c r="E13" s="144">
        <v>9846.5009001266153</v>
      </c>
      <c r="F13" s="141"/>
      <c r="G13" s="35"/>
      <c r="H13" s="16"/>
      <c r="I13" s="50"/>
      <c r="J13" s="37"/>
      <c r="K13" s="35"/>
      <c r="L13" s="35"/>
      <c r="M13" s="35"/>
      <c r="N13" s="35"/>
      <c r="O13" s="35"/>
      <c r="P13" s="35"/>
    </row>
    <row r="14" spans="2:16" s="11" customFormat="1" ht="20.100000000000001" customHeight="1">
      <c r="B14" s="138"/>
      <c r="C14" s="139" t="s">
        <v>61</v>
      </c>
      <c r="D14" s="144">
        <v>106095.27</v>
      </c>
      <c r="E14" s="144">
        <v>10106.820999999998</v>
      </c>
      <c r="F14" s="141"/>
      <c r="G14" s="35"/>
      <c r="H14" s="16"/>
      <c r="I14" s="50"/>
      <c r="J14" s="37"/>
      <c r="K14" s="35"/>
      <c r="L14" s="35"/>
      <c r="M14" s="35"/>
      <c r="N14" s="35"/>
      <c r="O14" s="35"/>
      <c r="P14" s="35"/>
    </row>
    <row r="15" spans="2:16" s="11" customFormat="1" ht="20.100000000000001" customHeight="1">
      <c r="B15" s="138"/>
      <c r="C15" s="139" t="s">
        <v>62</v>
      </c>
      <c r="D15" s="144">
        <v>230883.26536289198</v>
      </c>
      <c r="E15" s="144">
        <v>20918.035637648376</v>
      </c>
      <c r="F15" s="141"/>
      <c r="G15" s="35"/>
      <c r="H15" s="16"/>
      <c r="I15" s="50"/>
      <c r="J15" s="37"/>
      <c r="K15" s="35"/>
      <c r="L15" s="35"/>
      <c r="M15" s="35"/>
      <c r="N15" s="35"/>
      <c r="O15" s="35"/>
      <c r="P15" s="35"/>
    </row>
    <row r="16" spans="2:16" s="11" customFormat="1" ht="20.100000000000001" customHeight="1">
      <c r="B16" s="138"/>
      <c r="C16" s="139" t="s">
        <v>63</v>
      </c>
      <c r="D16" s="144">
        <v>14770.25</v>
      </c>
      <c r="E16" s="144">
        <v>1272.74</v>
      </c>
      <c r="F16" s="141"/>
      <c r="G16" s="35"/>
      <c r="H16" s="16"/>
      <c r="I16" s="50"/>
      <c r="J16" s="37"/>
      <c r="K16" s="35"/>
      <c r="L16" s="35"/>
      <c r="M16" s="35"/>
      <c r="N16" s="35"/>
      <c r="O16" s="35"/>
      <c r="P16" s="35"/>
    </row>
    <row r="17" spans="2:16" s="11" customFormat="1" ht="20.100000000000001" customHeight="1">
      <c r="B17" s="138"/>
      <c r="C17" s="139" t="s">
        <v>64</v>
      </c>
      <c r="D17" s="150">
        <v>52.336992154207294</v>
      </c>
      <c r="E17" s="150">
        <v>5.0851315406510169</v>
      </c>
      <c r="F17" s="141"/>
      <c r="G17" s="35"/>
      <c r="H17" s="16"/>
      <c r="I17" s="50"/>
      <c r="J17" s="37"/>
      <c r="K17" s="35"/>
      <c r="L17" s="35"/>
      <c r="M17" s="35"/>
      <c r="N17" s="35"/>
      <c r="O17" s="35"/>
      <c r="P17" s="35"/>
    </row>
    <row r="18" spans="2:16" s="11" customFormat="1" ht="20.100000000000001" customHeight="1">
      <c r="B18" s="138"/>
      <c r="C18" s="139" t="s">
        <v>65</v>
      </c>
      <c r="D18" s="144">
        <v>56707.489000000001</v>
      </c>
      <c r="E18" s="144">
        <v>4550.5950000000003</v>
      </c>
      <c r="F18" s="141"/>
      <c r="G18" s="35"/>
      <c r="H18" s="16"/>
      <c r="I18" s="50"/>
      <c r="J18" s="37"/>
      <c r="K18" s="35"/>
      <c r="L18" s="35"/>
      <c r="M18" s="35"/>
      <c r="N18" s="35"/>
      <c r="O18" s="35"/>
      <c r="P18" s="35"/>
    </row>
    <row r="19" spans="2:16" s="11" customFormat="1" ht="20.100000000000001" customHeight="1">
      <c r="B19" s="138"/>
      <c r="C19" s="139" t="s">
        <v>66</v>
      </c>
      <c r="D19" s="144">
        <v>45510.8</v>
      </c>
      <c r="E19" s="144">
        <v>4262.5630000000001</v>
      </c>
      <c r="F19" s="141"/>
      <c r="G19" s="35"/>
      <c r="H19" s="16"/>
      <c r="I19" s="50"/>
      <c r="J19" s="37"/>
      <c r="K19" s="35"/>
      <c r="L19" s="35"/>
      <c r="M19" s="35"/>
      <c r="N19" s="35"/>
      <c r="O19" s="35"/>
      <c r="P19" s="35"/>
    </row>
    <row r="20" spans="2:16" s="11" customFormat="1" ht="20.100000000000001" customHeight="1">
      <c r="B20" s="138"/>
      <c r="C20" s="139" t="s">
        <v>67</v>
      </c>
      <c r="D20" s="144">
        <v>30454.2</v>
      </c>
      <c r="E20" s="144">
        <v>2163.02</v>
      </c>
      <c r="F20" s="141"/>
      <c r="G20" s="35"/>
      <c r="H20" s="16"/>
      <c r="I20" s="50"/>
      <c r="J20" s="37"/>
      <c r="K20" s="35"/>
      <c r="L20" s="35"/>
      <c r="M20" s="35"/>
      <c r="N20" s="35"/>
      <c r="O20" s="35"/>
      <c r="P20" s="35"/>
    </row>
    <row r="21" spans="2:16" s="11" customFormat="1" ht="20.100000000000001" customHeight="1">
      <c r="B21" s="138"/>
      <c r="C21" s="139" t="s">
        <v>68</v>
      </c>
      <c r="D21" s="144">
        <v>64448.98000000001</v>
      </c>
      <c r="E21" s="144">
        <v>5280.8940000000002</v>
      </c>
      <c r="F21" s="141"/>
      <c r="G21" s="35"/>
      <c r="H21" s="16"/>
      <c r="I21" s="50"/>
      <c r="J21" s="37"/>
      <c r="K21" s="35"/>
      <c r="L21" s="35"/>
      <c r="M21" s="35"/>
      <c r="N21" s="35"/>
      <c r="O21" s="35"/>
      <c r="P21" s="35"/>
    </row>
    <row r="22" spans="2:16" s="11" customFormat="1" ht="20.100000000000001" customHeight="1">
      <c r="B22" s="138"/>
      <c r="C22" s="139" t="s">
        <v>69</v>
      </c>
      <c r="D22" s="140">
        <v>106566.52872472424</v>
      </c>
      <c r="E22" s="140">
        <v>8238.9281636825981</v>
      </c>
      <c r="F22" s="141"/>
      <c r="G22" s="35"/>
      <c r="H22" s="16"/>
      <c r="I22" s="50"/>
      <c r="J22" s="37"/>
      <c r="K22" s="35"/>
      <c r="L22" s="35"/>
      <c r="M22" s="35"/>
      <c r="N22" s="35"/>
      <c r="O22" s="35"/>
      <c r="P22" s="35"/>
    </row>
    <row r="23" spans="2:16" s="11" customFormat="1" ht="20.100000000000001" customHeight="1">
      <c r="B23" s="138"/>
      <c r="C23" s="139" t="s">
        <v>70</v>
      </c>
      <c r="D23" s="144">
        <v>39921.352999999996</v>
      </c>
      <c r="E23" s="144">
        <v>3275.799</v>
      </c>
      <c r="F23" s="141"/>
      <c r="G23" s="35"/>
      <c r="H23" s="16"/>
      <c r="I23" s="50"/>
      <c r="J23" s="37"/>
      <c r="K23" s="35"/>
      <c r="L23" s="35"/>
      <c r="M23" s="35"/>
      <c r="N23" s="35"/>
      <c r="O23" s="35"/>
      <c r="P23" s="35"/>
    </row>
    <row r="24" spans="2:16" s="11" customFormat="1" ht="20.100000000000001" customHeight="1">
      <c r="B24" s="138"/>
      <c r="C24" s="139" t="s">
        <v>71</v>
      </c>
      <c r="D24" s="144">
        <v>49256.034999999996</v>
      </c>
      <c r="E24" s="144">
        <v>4099.3279999999995</v>
      </c>
      <c r="F24" s="141"/>
      <c r="G24" s="35"/>
      <c r="H24" s="16"/>
      <c r="I24" s="50"/>
      <c r="J24" s="37"/>
      <c r="K24" s="35"/>
      <c r="L24" s="35"/>
      <c r="M24" s="35"/>
      <c r="N24" s="35"/>
      <c r="O24" s="35"/>
      <c r="P24" s="35"/>
    </row>
    <row r="25" spans="2:16" s="11" customFormat="1" ht="20.100000000000001" customHeight="1">
      <c r="B25" s="138"/>
      <c r="C25" s="139" t="s">
        <v>72</v>
      </c>
      <c r="D25" s="150">
        <v>7046.5</v>
      </c>
      <c r="E25" s="150">
        <v>369</v>
      </c>
      <c r="F25" s="141"/>
      <c r="G25" s="35"/>
      <c r="H25" s="16"/>
      <c r="I25" s="50"/>
      <c r="J25" s="37"/>
      <c r="K25" s="35"/>
      <c r="L25" s="35"/>
      <c r="M25" s="35"/>
      <c r="N25" s="35"/>
      <c r="O25" s="35"/>
      <c r="P25" s="35"/>
    </row>
    <row r="26" spans="2:16" s="11" customFormat="1" ht="20.100000000000001" customHeight="1">
      <c r="B26" s="138"/>
      <c r="C26" s="139" t="s">
        <v>73</v>
      </c>
      <c r="D26" s="149">
        <v>0</v>
      </c>
      <c r="E26" s="149">
        <v>0</v>
      </c>
      <c r="F26" s="141"/>
      <c r="G26" s="35"/>
      <c r="H26" s="16"/>
      <c r="I26" s="16"/>
      <c r="J26" s="37"/>
      <c r="K26" s="35"/>
      <c r="L26" s="35"/>
      <c r="M26" s="35"/>
      <c r="N26" s="35"/>
      <c r="O26" s="35"/>
      <c r="P26" s="35"/>
    </row>
    <row r="27" spans="2:16" s="11" customFormat="1" ht="20.100000000000001" customHeight="1">
      <c r="B27" s="138"/>
      <c r="C27" s="139" t="s">
        <v>74</v>
      </c>
      <c r="D27" s="149">
        <v>0</v>
      </c>
      <c r="E27" s="149">
        <v>0</v>
      </c>
      <c r="F27" s="141"/>
      <c r="G27" s="35"/>
      <c r="H27" s="16"/>
      <c r="I27" s="16"/>
      <c r="J27" s="37"/>
      <c r="K27" s="35"/>
      <c r="L27" s="35"/>
      <c r="M27" s="35"/>
      <c r="N27" s="35"/>
      <c r="O27" s="35"/>
      <c r="P27" s="35"/>
    </row>
    <row r="28" spans="2:16" s="11" customFormat="1" ht="20.100000000000001" customHeight="1">
      <c r="B28" s="138"/>
      <c r="C28" s="139" t="s">
        <v>75</v>
      </c>
      <c r="D28" s="149">
        <v>0</v>
      </c>
      <c r="E28" s="149">
        <v>0</v>
      </c>
      <c r="F28" s="141"/>
      <c r="G28" s="35"/>
      <c r="H28" s="16"/>
      <c r="I28" s="16"/>
      <c r="J28" s="37"/>
      <c r="K28" s="35"/>
      <c r="L28" s="35"/>
      <c r="M28" s="35"/>
      <c r="N28" s="35"/>
      <c r="O28" s="35"/>
      <c r="P28" s="35"/>
    </row>
    <row r="29" spans="2:16" s="11" customFormat="1" ht="20.100000000000001" customHeight="1">
      <c r="B29" s="138"/>
      <c r="C29" s="139" t="s">
        <v>76</v>
      </c>
      <c r="D29" s="150">
        <v>10544.000000000002</v>
      </c>
      <c r="E29" s="150">
        <v>519.09</v>
      </c>
      <c r="F29" s="141"/>
      <c r="G29" s="35"/>
      <c r="H29" s="16"/>
      <c r="I29" s="16"/>
      <c r="J29" s="37"/>
      <c r="K29" s="35"/>
      <c r="L29" s="35"/>
      <c r="M29" s="35"/>
      <c r="N29" s="35"/>
      <c r="O29" s="35"/>
      <c r="P29" s="35"/>
    </row>
    <row r="30" spans="2:16" s="11" customFormat="1" ht="20.100000000000001" customHeight="1">
      <c r="B30" s="138"/>
      <c r="C30" s="139" t="s">
        <v>77</v>
      </c>
      <c r="D30" s="150">
        <v>12159.95</v>
      </c>
      <c r="E30" s="150">
        <v>928.7</v>
      </c>
      <c r="F30" s="141"/>
      <c r="G30" s="35"/>
      <c r="H30" s="16"/>
      <c r="I30" s="16"/>
      <c r="J30" s="35"/>
      <c r="K30" s="35"/>
      <c r="L30" s="35"/>
      <c r="M30" s="35"/>
      <c r="N30" s="35"/>
      <c r="O30" s="35"/>
      <c r="P30" s="35"/>
    </row>
    <row r="31" spans="2:16" s="11" customFormat="1" ht="20.100000000000001" customHeight="1">
      <c r="B31" s="138"/>
      <c r="C31" s="139" t="s">
        <v>78</v>
      </c>
      <c r="D31" s="150">
        <v>33894.150000000009</v>
      </c>
      <c r="E31" s="150">
        <v>3280.0089999999996</v>
      </c>
      <c r="F31" s="141"/>
      <c r="G31" s="35"/>
      <c r="H31" s="16"/>
      <c r="I31" s="16"/>
      <c r="J31" s="35"/>
      <c r="K31" s="35"/>
      <c r="L31" s="35"/>
      <c r="M31" s="35"/>
      <c r="N31" s="35"/>
      <c r="O31" s="35"/>
      <c r="P31" s="35"/>
    </row>
    <row r="32" spans="2:16" s="11" customFormat="1" ht="6.75" customHeight="1">
      <c r="B32" s="151"/>
      <c r="C32" s="152"/>
      <c r="D32" s="152"/>
      <c r="E32" s="152"/>
      <c r="F32" s="153"/>
      <c r="G32" s="35"/>
      <c r="H32" s="37"/>
      <c r="I32" s="37"/>
      <c r="J32" s="35"/>
      <c r="K32" s="35"/>
      <c r="L32" s="35"/>
      <c r="M32" s="35"/>
      <c r="N32" s="35"/>
      <c r="O32" s="35"/>
      <c r="P32" s="35"/>
    </row>
    <row r="33" spans="2:16" s="7" customFormat="1" ht="4.5" customHeight="1">
      <c r="E33" s="25"/>
      <c r="G33" s="38"/>
      <c r="H33" s="26"/>
      <c r="I33" s="26"/>
      <c r="J33" s="38"/>
      <c r="K33" s="38"/>
      <c r="L33" s="38"/>
      <c r="M33" s="38"/>
      <c r="N33" s="38"/>
      <c r="O33" s="38"/>
      <c r="P33" s="38"/>
    </row>
    <row r="34" spans="2:16" s="6" customFormat="1" ht="12">
      <c r="B34" s="6" t="s">
        <v>79</v>
      </c>
      <c r="E34" s="39"/>
      <c r="G34" s="40"/>
      <c r="H34" s="33"/>
      <c r="I34" s="33"/>
      <c r="J34" s="40"/>
      <c r="K34" s="40"/>
      <c r="L34" s="40"/>
      <c r="M34" s="40"/>
      <c r="N34" s="40"/>
      <c r="O34" s="40"/>
      <c r="P34" s="40"/>
    </row>
    <row r="35" spans="2:16" s="6" customFormat="1" ht="12">
      <c r="B35" s="6" t="s">
        <v>80</v>
      </c>
      <c r="E35" s="39"/>
      <c r="G35" s="40"/>
      <c r="H35" s="33"/>
      <c r="I35" s="33"/>
      <c r="J35" s="40"/>
      <c r="K35" s="40"/>
      <c r="L35" s="40"/>
      <c r="M35" s="40"/>
      <c r="N35" s="40"/>
      <c r="O35" s="40"/>
      <c r="P35" s="40"/>
    </row>
    <row r="36" spans="2:16" s="6" customFormat="1" ht="12">
      <c r="C36" s="6" t="s">
        <v>81</v>
      </c>
      <c r="D36" s="41"/>
      <c r="E36" s="39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2:16" s="7" customFormat="1" ht="12" customHeight="1">
      <c r="B37" s="6" t="s">
        <v>82</v>
      </c>
      <c r="C37" s="6"/>
      <c r="E37" s="25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2:16" s="7" customFormat="1">
      <c r="B38" s="92" t="s">
        <v>33</v>
      </c>
      <c r="E38" s="25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2:16" s="19" customFormat="1">
      <c r="C39" s="42"/>
      <c r="D39" s="42"/>
      <c r="E39" s="43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2:16" s="19" customFormat="1">
      <c r="C40" s="42"/>
      <c r="D40" s="42"/>
      <c r="E40" s="43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2:16" s="12" customFormat="1">
      <c r="C41" s="44"/>
      <c r="D41" s="42"/>
      <c r="E41" s="43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2:16" s="12" customFormat="1">
      <c r="C42" s="44"/>
      <c r="D42" s="42"/>
      <c r="E42" s="43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2:16" s="12" customFormat="1">
      <c r="C43" s="44"/>
      <c r="D43" s="42"/>
      <c r="E43" s="43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2:16" s="12" customFormat="1">
      <c r="C44" s="44"/>
      <c r="D44" s="42"/>
      <c r="E44" s="43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16" s="12" customFormat="1">
      <c r="C45" s="44"/>
      <c r="D45" s="42"/>
      <c r="E45" s="43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2:16" s="12" customFormat="1">
      <c r="C46" s="44"/>
      <c r="D46" s="42"/>
      <c r="E46" s="43"/>
      <c r="G46" s="45"/>
      <c r="H46" s="26"/>
      <c r="I46" s="26"/>
      <c r="J46" s="26"/>
      <c r="K46" s="26"/>
      <c r="L46" s="26"/>
      <c r="M46" s="26"/>
      <c r="N46" s="26"/>
      <c r="O46" s="26"/>
      <c r="P46" s="26"/>
    </row>
    <row r="47" spans="2:16" s="12" customFormat="1">
      <c r="C47" s="44"/>
      <c r="D47" s="42"/>
      <c r="E47" s="43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2:16" s="12" customFormat="1">
      <c r="C48" s="44"/>
      <c r="D48" s="42"/>
      <c r="E48" s="43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2:16" s="12" customFormat="1">
      <c r="C49" s="44"/>
      <c r="D49" s="44"/>
      <c r="E49" s="43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2:16">
      <c r="C50" s="44"/>
      <c r="D50" s="44"/>
      <c r="E50" s="43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2:16">
      <c r="C51" s="44"/>
      <c r="D51" s="44"/>
      <c r="E51" s="43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>
      <c r="C52" s="44"/>
      <c r="D52" s="44"/>
      <c r="E52" s="43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2:16">
      <c r="C53" s="44"/>
      <c r="D53" s="44"/>
      <c r="E53" s="43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2:16"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2:16"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2:16"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2:16"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2:16"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2:16"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2:16"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2:16"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2:16">
      <c r="B62" s="6"/>
      <c r="G62" s="6"/>
      <c r="H62" s="26"/>
      <c r="I62" s="26"/>
      <c r="J62" s="26"/>
      <c r="K62" s="26"/>
      <c r="L62" s="26"/>
      <c r="M62" s="26"/>
      <c r="N62" s="26"/>
      <c r="O62" s="26"/>
      <c r="P62" s="26"/>
    </row>
    <row r="63" spans="2:16">
      <c r="B63" s="6" t="s">
        <v>83</v>
      </c>
      <c r="G63" s="6" t="s">
        <v>83</v>
      </c>
      <c r="H63" s="26"/>
      <c r="I63" s="26"/>
      <c r="J63" s="26"/>
      <c r="K63" s="26"/>
      <c r="L63" s="26"/>
      <c r="M63" s="26"/>
      <c r="N63" s="26"/>
      <c r="O63" s="26"/>
      <c r="P63" s="26"/>
    </row>
    <row r="64" spans="2:16"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7:16"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7:16"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7:16">
      <c r="G67" s="45"/>
      <c r="H67" s="26"/>
      <c r="I67" s="26"/>
      <c r="J67" s="26"/>
      <c r="K67" s="26"/>
      <c r="L67" s="26"/>
      <c r="M67" s="26"/>
      <c r="N67" s="26"/>
      <c r="O67" s="26"/>
      <c r="P67" s="26"/>
    </row>
    <row r="68" spans="7:16"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7:16"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7:16"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7:16"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7:16"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7:16"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7:16"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7:16"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7:16"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7:16"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7:16"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7:16"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7:16"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3:16"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3:16"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3:16"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3:16" s="12" customFormat="1">
      <c r="E84" s="51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3:16" s="22" customFormat="1">
      <c r="E85" s="52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3:16" s="22" customFormat="1">
      <c r="E86" s="52"/>
    </row>
    <row r="87" spans="3:16" s="22" customFormat="1">
      <c r="E87" s="52"/>
    </row>
    <row r="88" spans="3:16" s="23" customFormat="1">
      <c r="E88" s="53"/>
    </row>
    <row r="89" spans="3:16" s="24" customFormat="1">
      <c r="C89" s="24" t="s">
        <v>50</v>
      </c>
      <c r="D89" s="54">
        <f>SUM(D91:D103)</f>
        <v>976404.64744946919</v>
      </c>
      <c r="E89" s="55"/>
      <c r="G89" s="56"/>
    </row>
    <row r="90" spans="3:16" s="23" customFormat="1">
      <c r="C90" s="57" t="s">
        <v>54</v>
      </c>
      <c r="D90" s="57" t="s">
        <v>84</v>
      </c>
      <c r="E90" s="58"/>
    </row>
    <row r="91" spans="3:16" s="23" customFormat="1" ht="15">
      <c r="C91" s="59" t="s">
        <v>71</v>
      </c>
      <c r="D91" s="60">
        <f>+D24</f>
        <v>49256.034999999996</v>
      </c>
      <c r="E91" s="61"/>
      <c r="G91" s="58"/>
    </row>
    <row r="92" spans="3:16" s="23" customFormat="1" ht="15">
      <c r="C92" s="59" t="s">
        <v>62</v>
      </c>
      <c r="D92" s="62">
        <f>+D15</f>
        <v>230883.26536289198</v>
      </c>
      <c r="E92" s="61"/>
      <c r="G92" s="58"/>
    </row>
    <row r="93" spans="3:16" s="23" customFormat="1" ht="15">
      <c r="C93" s="59" t="s">
        <v>69</v>
      </c>
      <c r="D93" s="62">
        <f>+D22</f>
        <v>106566.52872472424</v>
      </c>
      <c r="E93" s="61"/>
      <c r="G93" s="58"/>
    </row>
    <row r="94" spans="3:16" s="23" customFormat="1" ht="15">
      <c r="C94" s="59" t="s">
        <v>60</v>
      </c>
      <c r="D94" s="62">
        <f>+D13</f>
        <v>138235.2437368345</v>
      </c>
      <c r="E94" s="61"/>
      <c r="G94" s="58"/>
    </row>
    <row r="95" spans="3:16" s="23" customFormat="1" ht="15">
      <c r="C95" s="59" t="s">
        <v>61</v>
      </c>
      <c r="D95" s="62">
        <f>+D14</f>
        <v>106095.27</v>
      </c>
      <c r="E95" s="61"/>
      <c r="G95" s="58"/>
    </row>
    <row r="96" spans="3:16" s="23" customFormat="1" ht="15">
      <c r="C96" s="59" t="s">
        <v>68</v>
      </c>
      <c r="D96" s="62">
        <f>+D21</f>
        <v>64448.98000000001</v>
      </c>
      <c r="E96" s="61"/>
      <c r="G96" s="58"/>
    </row>
    <row r="97" spans="3:8" s="23" customFormat="1" ht="15">
      <c r="C97" s="59" t="s">
        <v>65</v>
      </c>
      <c r="D97" s="62">
        <f>+D18</f>
        <v>56707.489000000001</v>
      </c>
      <c r="E97" s="61"/>
      <c r="G97" s="58"/>
    </row>
    <row r="98" spans="3:8" s="23" customFormat="1" ht="15">
      <c r="C98" s="59" t="s">
        <v>70</v>
      </c>
      <c r="D98" s="62">
        <f>+D23</f>
        <v>39921.352999999996</v>
      </c>
      <c r="E98" s="61"/>
      <c r="G98" s="58"/>
    </row>
    <row r="99" spans="3:8" s="23" customFormat="1" ht="15">
      <c r="C99" s="59" t="s">
        <v>66</v>
      </c>
      <c r="D99" s="62">
        <f>+D19</f>
        <v>45510.8</v>
      </c>
      <c r="E99" s="61"/>
      <c r="G99" s="58"/>
    </row>
    <row r="100" spans="3:8" s="23" customFormat="1" ht="15">
      <c r="C100" s="59" t="s">
        <v>78</v>
      </c>
      <c r="D100" s="62">
        <f>+D31</f>
        <v>33894.150000000009</v>
      </c>
      <c r="E100" s="61"/>
      <c r="G100" s="58"/>
    </row>
    <row r="101" spans="3:8" s="23" customFormat="1" ht="15">
      <c r="C101" s="59" t="s">
        <v>63</v>
      </c>
      <c r="D101" s="62">
        <f>+D16</f>
        <v>14770.25</v>
      </c>
      <c r="E101" s="61"/>
      <c r="G101" s="58"/>
    </row>
    <row r="102" spans="3:8" s="23" customFormat="1" ht="15">
      <c r="C102" s="59" t="s">
        <v>59</v>
      </c>
      <c r="D102" s="62">
        <f>+D12</f>
        <v>29854.113610737983</v>
      </c>
      <c r="E102" s="61"/>
      <c r="G102" s="58"/>
    </row>
    <row r="103" spans="3:8" s="23" customFormat="1" ht="15">
      <c r="C103" s="59" t="s">
        <v>85</v>
      </c>
      <c r="D103" s="62">
        <f>+D8-SUM(D91:D102)</f>
        <v>60261.169014280429</v>
      </c>
      <c r="E103" s="61"/>
      <c r="G103" s="58"/>
    </row>
    <row r="104" spans="3:8" s="23" customFormat="1" ht="15">
      <c r="C104" s="59"/>
      <c r="D104" s="62"/>
      <c r="E104" s="61"/>
      <c r="G104" s="58"/>
      <c r="H104" s="63"/>
    </row>
    <row r="105" spans="3:8" s="23" customFormat="1" ht="14.25">
      <c r="C105" s="64"/>
      <c r="D105" s="65"/>
      <c r="E105" s="58"/>
      <c r="G105" s="58"/>
      <c r="H105" s="63"/>
    </row>
    <row r="106" spans="3:8" s="24" customFormat="1" ht="15">
      <c r="C106" s="66" t="s">
        <v>40</v>
      </c>
      <c r="D106" s="67">
        <f>SUM(D108:D120)</f>
        <v>81752.214372324073</v>
      </c>
      <c r="E106" s="55"/>
      <c r="G106" s="56"/>
    </row>
    <row r="107" spans="3:8" s="23" customFormat="1">
      <c r="C107" s="57" t="s">
        <v>54</v>
      </c>
      <c r="D107" s="57" t="s">
        <v>84</v>
      </c>
      <c r="E107" s="58"/>
    </row>
    <row r="108" spans="3:8" s="23" customFormat="1" ht="14.25">
      <c r="C108" s="64" t="s">
        <v>71</v>
      </c>
      <c r="D108" s="65">
        <f>+E24</f>
        <v>4099.3279999999995</v>
      </c>
      <c r="E108" s="61"/>
      <c r="G108" s="58"/>
    </row>
    <row r="109" spans="3:8" s="23" customFormat="1" ht="14.25">
      <c r="C109" s="64" t="s">
        <v>62</v>
      </c>
      <c r="D109" s="65">
        <f>+E15</f>
        <v>20918.035637648376</v>
      </c>
      <c r="E109" s="61"/>
      <c r="G109" s="58"/>
    </row>
    <row r="110" spans="3:8" s="23" customFormat="1" ht="14.25">
      <c r="C110" s="64" t="s">
        <v>69</v>
      </c>
      <c r="D110" s="65">
        <f>+E22</f>
        <v>8238.9281636825981</v>
      </c>
      <c r="E110" s="61"/>
      <c r="G110" s="58"/>
    </row>
    <row r="111" spans="3:8" s="23" customFormat="1" ht="14.25">
      <c r="C111" s="68" t="s">
        <v>65</v>
      </c>
      <c r="D111" s="69">
        <f>+E18</f>
        <v>4550.5950000000003</v>
      </c>
      <c r="E111" s="61"/>
      <c r="G111" s="58"/>
    </row>
    <row r="112" spans="3:8" s="23" customFormat="1" ht="14.25">
      <c r="C112" s="64" t="s">
        <v>60</v>
      </c>
      <c r="D112" s="65">
        <f>+E13</f>
        <v>9846.5009001266153</v>
      </c>
      <c r="E112" s="61"/>
      <c r="G112" s="58"/>
    </row>
    <row r="113" spans="3:7" s="23" customFormat="1" ht="14.25">
      <c r="C113" s="64" t="s">
        <v>68</v>
      </c>
      <c r="D113" s="65">
        <f>+E21</f>
        <v>5280.8940000000002</v>
      </c>
      <c r="E113" s="61"/>
      <c r="G113" s="58"/>
    </row>
    <row r="114" spans="3:7" s="23" customFormat="1" ht="14.25">
      <c r="C114" s="68" t="s">
        <v>61</v>
      </c>
      <c r="D114" s="69">
        <f>+E14</f>
        <v>10106.820999999998</v>
      </c>
      <c r="E114" s="61"/>
      <c r="G114" s="58"/>
    </row>
    <row r="115" spans="3:7" s="23" customFormat="1" ht="14.25">
      <c r="C115" s="64" t="s">
        <v>66</v>
      </c>
      <c r="D115" s="65">
        <f>+E19</f>
        <v>4262.5630000000001</v>
      </c>
      <c r="E115" s="61"/>
      <c r="G115" s="58"/>
    </row>
    <row r="116" spans="3:7" s="23" customFormat="1" ht="14.25">
      <c r="C116" s="64" t="s">
        <v>70</v>
      </c>
      <c r="D116" s="65">
        <f>+E23</f>
        <v>3275.799</v>
      </c>
      <c r="E116" s="61"/>
      <c r="G116" s="58"/>
    </row>
    <row r="117" spans="3:7" s="23" customFormat="1" ht="14.25">
      <c r="C117" s="64" t="s">
        <v>63</v>
      </c>
      <c r="D117" s="65">
        <f>+E16</f>
        <v>1272.74</v>
      </c>
      <c r="E117" s="61"/>
      <c r="G117" s="58"/>
    </row>
    <row r="118" spans="3:7" s="23" customFormat="1" ht="14.25">
      <c r="C118" s="68" t="s">
        <v>59</v>
      </c>
      <c r="D118" s="69">
        <f>+E12</f>
        <v>2634.9660796092621</v>
      </c>
      <c r="E118" s="61"/>
      <c r="G118" s="58"/>
    </row>
    <row r="119" spans="3:7" s="23" customFormat="1" ht="14.25">
      <c r="C119" s="64" t="s">
        <v>72</v>
      </c>
      <c r="D119" s="65">
        <f>+E25</f>
        <v>369</v>
      </c>
      <c r="E119" s="61"/>
      <c r="G119" s="58"/>
    </row>
    <row r="120" spans="3:7" s="23" customFormat="1" ht="14.25">
      <c r="C120" s="64" t="s">
        <v>85</v>
      </c>
      <c r="D120" s="65">
        <f>+E8-SUM(D108:D119)</f>
        <v>6896.0435912572138</v>
      </c>
      <c r="E120" s="61"/>
      <c r="G120" s="58"/>
    </row>
    <row r="121" spans="3:7" s="22" customFormat="1">
      <c r="E121" s="52"/>
    </row>
    <row r="122" spans="3:7" s="22" customFormat="1">
      <c r="E122" s="52"/>
    </row>
    <row r="123" spans="3:7" s="22" customFormat="1">
      <c r="E123" s="52"/>
    </row>
    <row r="124" spans="3:7" s="22" customFormat="1">
      <c r="E124" s="52"/>
    </row>
    <row r="125" spans="3:7" s="22" customFormat="1">
      <c r="E125" s="52"/>
    </row>
    <row r="126" spans="3:7" s="22" customFormat="1">
      <c r="E126" s="52"/>
    </row>
    <row r="127" spans="3:7" s="22" customFormat="1">
      <c r="E127" s="52"/>
    </row>
    <row r="128" spans="3:7" s="22" customFormat="1">
      <c r="E128" s="52"/>
    </row>
    <row r="129" spans="3:7" s="22" customFormat="1">
      <c r="E129" s="52"/>
    </row>
    <row r="130" spans="3:7" s="22" customFormat="1">
      <c r="E130" s="52"/>
    </row>
    <row r="131" spans="3:7" s="22" customFormat="1">
      <c r="E131" s="52"/>
    </row>
    <row r="132" spans="3:7" s="22" customFormat="1">
      <c r="E132" s="52"/>
    </row>
    <row r="133" spans="3:7" s="22" customFormat="1">
      <c r="E133" s="52"/>
    </row>
    <row r="134" spans="3:7" s="22" customFormat="1">
      <c r="E134" s="52"/>
    </row>
    <row r="135" spans="3:7" s="22" customFormat="1">
      <c r="E135" s="52"/>
    </row>
    <row r="136" spans="3:7" s="22" customFormat="1">
      <c r="E136" s="52"/>
    </row>
    <row r="137" spans="3:7" s="22" customFormat="1">
      <c r="E137" s="52"/>
    </row>
    <row r="138" spans="3:7" s="22" customFormat="1">
      <c r="E138" s="52"/>
    </row>
    <row r="139" spans="3:7" s="22" customFormat="1">
      <c r="E139" s="52"/>
    </row>
    <row r="140" spans="3:7" s="22" customFormat="1">
      <c r="E140" s="52"/>
    </row>
    <row r="141" spans="3:7" s="22" customFormat="1">
      <c r="E141" s="52"/>
    </row>
    <row r="142" spans="3:7" s="22" customFormat="1">
      <c r="E142" s="52"/>
    </row>
    <row r="143" spans="3:7" s="22" customFormat="1">
      <c r="C143" s="70"/>
      <c r="D143" s="70"/>
      <c r="E143" s="71"/>
      <c r="F143" s="70"/>
      <c r="G143" s="70"/>
    </row>
    <row r="144" spans="3:7" s="22" customFormat="1">
      <c r="C144" s="70"/>
      <c r="D144" s="70"/>
      <c r="E144" s="71"/>
      <c r="F144" s="70"/>
      <c r="G144" s="70"/>
    </row>
    <row r="145" spans="3:7" s="12" customFormat="1">
      <c r="C145" s="70"/>
      <c r="D145" s="70"/>
      <c r="E145" s="71"/>
      <c r="F145" s="70"/>
      <c r="G145" s="70"/>
    </row>
    <row r="146" spans="3:7" s="12" customFormat="1">
      <c r="C146" s="70"/>
      <c r="D146" s="70"/>
      <c r="E146" s="71"/>
      <c r="F146" s="70"/>
      <c r="G146" s="70"/>
    </row>
    <row r="147" spans="3:7" s="12" customFormat="1">
      <c r="E147" s="51"/>
    </row>
    <row r="148" spans="3:7" s="12" customFormat="1">
      <c r="E148" s="51"/>
    </row>
    <row r="149" spans="3:7" s="12" customFormat="1">
      <c r="E149" s="51"/>
    </row>
    <row r="150" spans="3:7" s="12" customFormat="1">
      <c r="E150" s="51"/>
    </row>
  </sheetData>
  <mergeCells count="6">
    <mergeCell ref="B8:C8"/>
    <mergeCell ref="B2:F2"/>
    <mergeCell ref="B3:F3"/>
    <mergeCell ref="B4:F4"/>
    <mergeCell ref="B6:C6"/>
    <mergeCell ref="E6:F6"/>
  </mergeCells>
  <printOptions horizontalCentered="1" verticalCentered="1"/>
  <pageMargins left="0.59055118110236204" right="0.78740157480314998" top="0.39370078740157499" bottom="0.196850393700787" header="0" footer="0"/>
  <pageSetup paperSize="9" scale="67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B2:L64"/>
  <sheetViews>
    <sheetView showGridLines="0" topLeftCell="A25" zoomScale="90" zoomScaleNormal="90" zoomScaleSheetLayoutView="80" workbookViewId="0">
      <selection activeCell="K17" sqref="K17"/>
    </sheetView>
  </sheetViews>
  <sheetFormatPr defaultColWidth="11" defaultRowHeight="12.75"/>
  <cols>
    <col min="1" max="1" width="1.7109375" customWidth="1"/>
    <col min="2" max="2" width="1.42578125" customWidth="1"/>
    <col min="3" max="3" width="31.85546875" customWidth="1"/>
    <col min="4" max="4" width="17.7109375" customWidth="1"/>
    <col min="5" max="5" width="19.5703125" customWidth="1"/>
    <col min="6" max="6" width="13.7109375" customWidth="1"/>
    <col min="7" max="8" width="17" customWidth="1"/>
  </cols>
  <sheetData>
    <row r="2" spans="2:12" s="1" customFormat="1" ht="20.25" customHeight="1">
      <c r="B2" s="199" t="s">
        <v>86</v>
      </c>
      <c r="C2" s="199"/>
      <c r="D2" s="199"/>
      <c r="E2" s="199"/>
      <c r="F2" s="199"/>
      <c r="G2" s="199"/>
      <c r="H2" s="199"/>
    </row>
    <row r="3" spans="2:12" s="1" customFormat="1" ht="16.5">
      <c r="B3" s="199" t="s">
        <v>53</v>
      </c>
      <c r="C3" s="199"/>
      <c r="D3" s="199"/>
      <c r="E3" s="199"/>
      <c r="F3" s="199"/>
      <c r="G3" s="199"/>
      <c r="H3" s="199"/>
    </row>
    <row r="4" spans="2:12" s="1" customFormat="1" ht="12.75" customHeight="1"/>
    <row r="5" spans="2:12" s="9" customFormat="1" ht="15.75" customHeight="1">
      <c r="B5" s="154"/>
      <c r="C5" s="202" t="s">
        <v>87</v>
      </c>
      <c r="D5" s="200" t="s">
        <v>4</v>
      </c>
      <c r="E5" s="200" t="s">
        <v>88</v>
      </c>
      <c r="F5" s="200" t="s">
        <v>89</v>
      </c>
      <c r="G5" s="155" t="s">
        <v>90</v>
      </c>
      <c r="H5" s="200" t="s">
        <v>91</v>
      </c>
    </row>
    <row r="6" spans="2:12" s="9" customFormat="1" ht="15">
      <c r="B6" s="156"/>
      <c r="C6" s="203"/>
      <c r="D6" s="201"/>
      <c r="E6" s="201"/>
      <c r="F6" s="201"/>
      <c r="G6" s="157" t="s">
        <v>89</v>
      </c>
      <c r="H6" s="201"/>
    </row>
    <row r="7" spans="2:12" s="9" customFormat="1" ht="7.5" customHeight="1">
      <c r="B7" s="158"/>
      <c r="C7" s="1"/>
      <c r="D7" s="20"/>
      <c r="E7" s="20"/>
      <c r="F7" s="20"/>
      <c r="G7" s="159"/>
      <c r="H7" s="125"/>
    </row>
    <row r="8" spans="2:12" s="10" customFormat="1" ht="15.75" customHeight="1">
      <c r="B8" s="197" t="s">
        <v>4</v>
      </c>
      <c r="C8" s="198"/>
      <c r="D8" s="126">
        <f>SUM(E8:H8)</f>
        <v>1010571.3989699283</v>
      </c>
      <c r="E8" s="126">
        <f>SUM(E10:E32)</f>
        <v>318048.58985724521</v>
      </c>
      <c r="F8" s="126">
        <f>SUM(F10:F32)</f>
        <v>534497.46759222425</v>
      </c>
      <c r="G8" s="126">
        <f>SUM(G10:G32)</f>
        <v>123858.59</v>
      </c>
      <c r="H8" s="160">
        <f>SUM(H10:H32)</f>
        <v>34166.751520458813</v>
      </c>
      <c r="I8" s="15"/>
      <c r="J8" s="15"/>
      <c r="K8" s="15"/>
    </row>
    <row r="9" spans="2:12" s="11" customFormat="1" ht="7.5" customHeight="1">
      <c r="B9" s="138"/>
      <c r="C9" s="143"/>
      <c r="D9" s="144"/>
      <c r="E9" s="144"/>
      <c r="F9" s="144"/>
      <c r="G9" s="144"/>
      <c r="H9" s="161"/>
      <c r="I9" s="16"/>
      <c r="J9" s="16"/>
      <c r="K9" s="16"/>
    </row>
    <row r="10" spans="2:12" s="11" customFormat="1" ht="20.100000000000001" customHeight="1">
      <c r="B10" s="138"/>
      <c r="C10" s="143" t="s">
        <v>92</v>
      </c>
      <c r="D10" s="169">
        <f>SUM(E10:H10)</f>
        <v>0</v>
      </c>
      <c r="E10" s="146">
        <v>0</v>
      </c>
      <c r="F10" s="146">
        <v>0</v>
      </c>
      <c r="G10" s="146">
        <v>0</v>
      </c>
      <c r="H10" s="162">
        <v>0</v>
      </c>
      <c r="I10" s="16"/>
      <c r="J10" s="16"/>
      <c r="K10" s="16"/>
    </row>
    <row r="11" spans="2:12" s="11" customFormat="1" ht="20.100000000000001" customHeight="1">
      <c r="B11" s="138"/>
      <c r="C11" s="143" t="s">
        <v>57</v>
      </c>
      <c r="D11" s="144">
        <f t="shared" ref="D11:D32" si="0">SUM(E11:H11)</f>
        <v>8338.5220000000008</v>
      </c>
      <c r="E11" s="146">
        <v>4.1820221263613702</v>
      </c>
      <c r="F11" s="146">
        <v>0</v>
      </c>
      <c r="G11" s="146">
        <v>0</v>
      </c>
      <c r="H11" s="162">
        <v>8334.3399778736402</v>
      </c>
      <c r="I11" s="16"/>
      <c r="J11" s="16"/>
      <c r="K11" s="16"/>
    </row>
    <row r="12" spans="2:12" s="11" customFormat="1" ht="20.100000000000001" customHeight="1">
      <c r="B12" s="138"/>
      <c r="C12" s="143" t="s">
        <v>58</v>
      </c>
      <c r="D12" s="169">
        <f t="shared" si="0"/>
        <v>0</v>
      </c>
      <c r="E12" s="146">
        <v>0</v>
      </c>
      <c r="F12" s="146">
        <v>0</v>
      </c>
      <c r="G12" s="146">
        <v>0</v>
      </c>
      <c r="H12" s="162">
        <v>0</v>
      </c>
      <c r="I12" s="16"/>
      <c r="J12" s="16"/>
      <c r="K12" s="16"/>
    </row>
    <row r="13" spans="2:12" s="11" customFormat="1" ht="20.100000000000001" customHeight="1">
      <c r="B13" s="138"/>
      <c r="C13" s="143" t="s">
        <v>59</v>
      </c>
      <c r="D13" s="144">
        <f t="shared" si="0"/>
        <v>30084.511299355454</v>
      </c>
      <c r="E13" s="148">
        <v>13610.277610737978</v>
      </c>
      <c r="F13" s="146">
        <v>13389.050999999999</v>
      </c>
      <c r="G13" s="148">
        <v>2854.7849999999999</v>
      </c>
      <c r="H13" s="163">
        <v>230.39768861747825</v>
      </c>
      <c r="I13" s="16"/>
      <c r="J13" s="16"/>
      <c r="K13" s="16"/>
    </row>
    <row r="14" spans="2:12" s="11" customFormat="1" ht="20.100000000000001" customHeight="1">
      <c r="B14" s="138"/>
      <c r="C14" s="143" t="s">
        <v>60</v>
      </c>
      <c r="D14" s="144">
        <f t="shared" si="0"/>
        <v>138235.2437368345</v>
      </c>
      <c r="E14" s="146">
        <v>32889.800000000003</v>
      </c>
      <c r="F14" s="146">
        <v>83602.099736834512</v>
      </c>
      <c r="G14" s="148">
        <v>21743.343999999997</v>
      </c>
      <c r="H14" s="162">
        <v>0</v>
      </c>
      <c r="I14" s="16"/>
      <c r="J14" s="16"/>
      <c r="K14" s="16"/>
      <c r="L14" s="16"/>
    </row>
    <row r="15" spans="2:12" s="11" customFormat="1" ht="20.100000000000001" customHeight="1">
      <c r="B15" s="138"/>
      <c r="C15" s="143" t="s">
        <v>61</v>
      </c>
      <c r="D15" s="144">
        <f t="shared" si="0"/>
        <v>106149.96999999997</v>
      </c>
      <c r="E15" s="148">
        <v>19737.289999999997</v>
      </c>
      <c r="F15" s="146">
        <v>83369.00999999998</v>
      </c>
      <c r="G15" s="148">
        <v>2988.97</v>
      </c>
      <c r="H15" s="163">
        <v>54.699999999999996</v>
      </c>
      <c r="I15" s="16"/>
      <c r="J15" s="16"/>
      <c r="K15" s="16"/>
      <c r="L15" s="16"/>
    </row>
    <row r="16" spans="2:12" s="11" customFormat="1" ht="20.100000000000001" customHeight="1">
      <c r="B16" s="138"/>
      <c r="C16" s="143" t="s">
        <v>62</v>
      </c>
      <c r="D16" s="144">
        <f t="shared" si="0"/>
        <v>247737.36900591716</v>
      </c>
      <c r="E16" s="148">
        <v>83266.959362892172</v>
      </c>
      <c r="F16" s="146">
        <v>118343.46400000001</v>
      </c>
      <c r="G16" s="148">
        <v>29272.841999999997</v>
      </c>
      <c r="H16" s="163">
        <v>16854.103643024977</v>
      </c>
      <c r="I16" s="18"/>
      <c r="J16" s="18"/>
      <c r="K16" s="18"/>
      <c r="L16" s="18"/>
    </row>
    <row r="17" spans="2:12" s="11" customFormat="1" ht="20.100000000000001" customHeight="1">
      <c r="B17" s="138"/>
      <c r="C17" s="143" t="s">
        <v>63</v>
      </c>
      <c r="D17" s="144">
        <f t="shared" si="0"/>
        <v>14770.25</v>
      </c>
      <c r="E17" s="146">
        <v>6200.25</v>
      </c>
      <c r="F17" s="146">
        <v>5800</v>
      </c>
      <c r="G17" s="148">
        <v>2770</v>
      </c>
      <c r="H17" s="162">
        <v>0</v>
      </c>
      <c r="I17" s="18"/>
      <c r="J17" s="18"/>
      <c r="K17" s="18"/>
      <c r="L17" s="17"/>
    </row>
    <row r="18" spans="2:12" s="11" customFormat="1" ht="20.100000000000001" customHeight="1">
      <c r="B18" s="138"/>
      <c r="C18" s="143" t="s">
        <v>64</v>
      </c>
      <c r="D18" s="144">
        <f t="shared" si="0"/>
        <v>566.04999999999995</v>
      </c>
      <c r="E18" s="148">
        <v>52.336992154207294</v>
      </c>
      <c r="F18" s="146">
        <v>0</v>
      </c>
      <c r="G18" s="146">
        <v>0</v>
      </c>
      <c r="H18" s="163">
        <v>513.71300784579262</v>
      </c>
      <c r="I18" s="18"/>
      <c r="J18" s="18"/>
      <c r="K18" s="18"/>
      <c r="L18" s="17"/>
    </row>
    <row r="19" spans="2:12" s="11" customFormat="1" ht="20.100000000000001" customHeight="1">
      <c r="B19" s="138"/>
      <c r="C19" s="143" t="s">
        <v>65</v>
      </c>
      <c r="D19" s="144">
        <f t="shared" si="0"/>
        <v>56707.488999999994</v>
      </c>
      <c r="E19" s="146">
        <v>9418.8349999999991</v>
      </c>
      <c r="F19" s="146">
        <v>40832.653999999995</v>
      </c>
      <c r="G19" s="148">
        <v>6456</v>
      </c>
      <c r="H19" s="162">
        <v>0</v>
      </c>
      <c r="I19" s="18"/>
      <c r="J19" s="18"/>
      <c r="K19" s="18"/>
      <c r="L19" s="17"/>
    </row>
    <row r="20" spans="2:12" s="11" customFormat="1" ht="20.100000000000001" customHeight="1">
      <c r="B20" s="138"/>
      <c r="C20" s="143" t="s">
        <v>66</v>
      </c>
      <c r="D20" s="144">
        <f t="shared" si="0"/>
        <v>45510.8</v>
      </c>
      <c r="E20" s="146">
        <v>20954.45</v>
      </c>
      <c r="F20" s="146">
        <v>19581.650000000001</v>
      </c>
      <c r="G20" s="148">
        <v>4974.7</v>
      </c>
      <c r="H20" s="162">
        <v>0</v>
      </c>
      <c r="I20" s="18"/>
      <c r="J20" s="18"/>
      <c r="K20" s="18"/>
      <c r="L20" s="17"/>
    </row>
    <row r="21" spans="2:12" s="11" customFormat="1" ht="20.100000000000001" customHeight="1">
      <c r="B21" s="138"/>
      <c r="C21" s="143" t="s">
        <v>67</v>
      </c>
      <c r="D21" s="144">
        <f t="shared" si="0"/>
        <v>30584.400000000005</v>
      </c>
      <c r="E21" s="164">
        <v>3866.45</v>
      </c>
      <c r="F21" s="164">
        <v>14200.900000000001</v>
      </c>
      <c r="G21" s="164">
        <v>12386.85</v>
      </c>
      <c r="H21" s="165">
        <v>130.19999999999999</v>
      </c>
      <c r="I21" s="18"/>
      <c r="J21" s="18"/>
      <c r="K21" s="18"/>
      <c r="L21" s="17"/>
    </row>
    <row r="22" spans="2:12" s="11" customFormat="1" ht="20.100000000000001" customHeight="1">
      <c r="B22" s="138"/>
      <c r="C22" s="143" t="s">
        <v>68</v>
      </c>
      <c r="D22" s="144">
        <f t="shared" si="0"/>
        <v>64448.98</v>
      </c>
      <c r="E22" s="148">
        <v>33615.51</v>
      </c>
      <c r="F22" s="146">
        <v>24076.28</v>
      </c>
      <c r="G22" s="148">
        <v>6757.1900000000005</v>
      </c>
      <c r="H22" s="162">
        <v>0</v>
      </c>
      <c r="I22" s="18"/>
      <c r="J22" s="18"/>
      <c r="K22" s="18"/>
      <c r="L22" s="17"/>
    </row>
    <row r="23" spans="2:12" s="11" customFormat="1" ht="20.100000000000001" customHeight="1">
      <c r="B23" s="138"/>
      <c r="C23" s="143" t="s">
        <v>69</v>
      </c>
      <c r="D23" s="144">
        <f t="shared" si="0"/>
        <v>114418.17389731691</v>
      </c>
      <c r="E23" s="147">
        <v>29151.025724724248</v>
      </c>
      <c r="F23" s="164">
        <v>60687.659999999996</v>
      </c>
      <c r="G23" s="164">
        <v>16727.843000000001</v>
      </c>
      <c r="H23" s="165">
        <v>7851.6451725926599</v>
      </c>
      <c r="I23" s="16"/>
      <c r="J23" s="16"/>
      <c r="K23" s="16"/>
    </row>
    <row r="24" spans="2:12" s="11" customFormat="1" ht="20.100000000000001" customHeight="1">
      <c r="B24" s="138"/>
      <c r="C24" s="143" t="s">
        <v>70</v>
      </c>
      <c r="D24" s="144">
        <f t="shared" si="0"/>
        <v>39921.353000000003</v>
      </c>
      <c r="E24" s="164">
        <v>20997.498144610232</v>
      </c>
      <c r="F24" s="146">
        <v>14283.948855389768</v>
      </c>
      <c r="G24" s="148">
        <v>4639.9059999999999</v>
      </c>
      <c r="H24" s="162">
        <v>0</v>
      </c>
      <c r="I24" s="16"/>
      <c r="J24" s="16"/>
      <c r="K24" s="16"/>
    </row>
    <row r="25" spans="2:12" s="11" customFormat="1" ht="20.100000000000001" customHeight="1">
      <c r="B25" s="138"/>
      <c r="C25" s="143" t="s">
        <v>71</v>
      </c>
      <c r="D25" s="144">
        <f t="shared" si="0"/>
        <v>49453.687030504261</v>
      </c>
      <c r="E25" s="146">
        <v>24049.514999999996</v>
      </c>
      <c r="F25" s="146">
        <v>22855.4</v>
      </c>
      <c r="G25" s="148">
        <v>2351.12</v>
      </c>
      <c r="H25" s="163">
        <v>197.65203050426649</v>
      </c>
      <c r="I25" s="16"/>
      <c r="J25" s="16"/>
      <c r="K25" s="16"/>
    </row>
    <row r="26" spans="2:12" s="11" customFormat="1" ht="20.100000000000001" customHeight="1">
      <c r="B26" s="138"/>
      <c r="C26" s="143" t="s">
        <v>72</v>
      </c>
      <c r="D26" s="144">
        <f t="shared" si="0"/>
        <v>7046.5</v>
      </c>
      <c r="E26" s="148">
        <v>3372.5</v>
      </c>
      <c r="F26" s="146">
        <v>2784</v>
      </c>
      <c r="G26" s="148">
        <v>890</v>
      </c>
      <c r="H26" s="162">
        <v>0</v>
      </c>
      <c r="I26" s="16"/>
      <c r="J26" s="16"/>
    </row>
    <row r="27" spans="2:12" s="11" customFormat="1" ht="20.100000000000001" customHeight="1">
      <c r="B27" s="138"/>
      <c r="C27" s="143" t="s">
        <v>73</v>
      </c>
      <c r="D27" s="169">
        <f t="shared" si="0"/>
        <v>0</v>
      </c>
      <c r="E27" s="146">
        <v>0</v>
      </c>
      <c r="F27" s="146">
        <v>0</v>
      </c>
      <c r="G27" s="146">
        <v>0</v>
      </c>
      <c r="H27" s="162">
        <v>0</v>
      </c>
      <c r="I27" s="16"/>
      <c r="J27" s="16"/>
    </row>
    <row r="28" spans="2:12" s="11" customFormat="1" ht="20.100000000000001" customHeight="1">
      <c r="B28" s="138"/>
      <c r="C28" s="143" t="s">
        <v>74</v>
      </c>
      <c r="D28" s="169">
        <f t="shared" si="0"/>
        <v>0</v>
      </c>
      <c r="E28" s="146">
        <v>0</v>
      </c>
      <c r="F28" s="146">
        <v>0</v>
      </c>
      <c r="G28" s="146">
        <v>0</v>
      </c>
      <c r="H28" s="162">
        <v>0</v>
      </c>
      <c r="I28" s="16"/>
      <c r="J28" s="16"/>
    </row>
    <row r="29" spans="2:12" s="11" customFormat="1" ht="20.100000000000001" customHeight="1">
      <c r="B29" s="138"/>
      <c r="C29" s="143" t="s">
        <v>75</v>
      </c>
      <c r="D29" s="169">
        <f t="shared" si="0"/>
        <v>0</v>
      </c>
      <c r="E29" s="146">
        <v>0</v>
      </c>
      <c r="F29" s="146">
        <v>0</v>
      </c>
      <c r="G29" s="146">
        <v>0</v>
      </c>
      <c r="H29" s="162">
        <v>0</v>
      </c>
    </row>
    <row r="30" spans="2:12" s="11" customFormat="1" ht="20.100000000000001" customHeight="1">
      <c r="B30" s="138"/>
      <c r="C30" s="143" t="s">
        <v>76</v>
      </c>
      <c r="D30" s="144">
        <f t="shared" si="0"/>
        <v>10544</v>
      </c>
      <c r="E30" s="146">
        <v>4613.55</v>
      </c>
      <c r="F30" s="146">
        <v>4366</v>
      </c>
      <c r="G30" s="148">
        <v>1564.45</v>
      </c>
      <c r="H30" s="162">
        <v>0</v>
      </c>
    </row>
    <row r="31" spans="2:12" s="11" customFormat="1" ht="20.100000000000001" customHeight="1">
      <c r="B31" s="138"/>
      <c r="C31" s="143" t="s">
        <v>77</v>
      </c>
      <c r="D31" s="144">
        <f t="shared" si="0"/>
        <v>12159.95</v>
      </c>
      <c r="E31" s="146">
        <v>3544.6000000000004</v>
      </c>
      <c r="F31" s="146">
        <v>8615.35</v>
      </c>
      <c r="G31" s="146">
        <v>0</v>
      </c>
      <c r="H31" s="162">
        <v>0</v>
      </c>
    </row>
    <row r="32" spans="2:12" s="11" customFormat="1" ht="20.100000000000001" customHeight="1">
      <c r="B32" s="138"/>
      <c r="C32" s="143" t="s">
        <v>78</v>
      </c>
      <c r="D32" s="144">
        <f t="shared" si="0"/>
        <v>33894.149999999994</v>
      </c>
      <c r="E32" s="146">
        <v>8703.5600000000013</v>
      </c>
      <c r="F32" s="146">
        <v>17709.999999999996</v>
      </c>
      <c r="G32" s="148">
        <v>7480.59</v>
      </c>
      <c r="H32" s="162">
        <v>0</v>
      </c>
    </row>
    <row r="33" spans="2:8" s="7" customFormat="1" ht="8.25" customHeight="1">
      <c r="B33" s="98"/>
      <c r="C33" s="99"/>
      <c r="D33" s="100"/>
      <c r="E33" s="100"/>
      <c r="F33" s="100"/>
      <c r="G33" s="100"/>
      <c r="H33" s="101"/>
    </row>
    <row r="34" spans="2:8" s="7" customFormat="1" ht="2.25" customHeight="1"/>
    <row r="35" spans="2:8" s="7" customFormat="1">
      <c r="B35" s="166" t="s">
        <v>93</v>
      </c>
      <c r="C35" s="166"/>
      <c r="D35" s="93"/>
      <c r="E35" s="93"/>
    </row>
    <row r="36" spans="2:8" s="7" customFormat="1">
      <c r="B36" s="6" t="s">
        <v>82</v>
      </c>
      <c r="C36" s="102"/>
    </row>
    <row r="37" spans="2:8" s="7" customFormat="1">
      <c r="B37" s="6" t="s">
        <v>33</v>
      </c>
      <c r="C37" s="6"/>
    </row>
    <row r="38" spans="2:8" s="7" customFormat="1">
      <c r="B38" s="6"/>
    </row>
    <row r="39" spans="2:8" s="7" customFormat="1"/>
    <row r="40" spans="2:8" s="7" customFormat="1"/>
    <row r="41" spans="2:8" s="7" customFormat="1"/>
    <row r="63" spans="3:3">
      <c r="C63" s="166" t="s">
        <v>93</v>
      </c>
    </row>
    <row r="64" spans="3:3">
      <c r="C64" s="6" t="s">
        <v>83</v>
      </c>
    </row>
  </sheetData>
  <mergeCells count="8">
    <mergeCell ref="B2:H2"/>
    <mergeCell ref="B3:H3"/>
    <mergeCell ref="H5:H6"/>
    <mergeCell ref="B8:C8"/>
    <mergeCell ref="C5:C6"/>
    <mergeCell ref="D5:D6"/>
    <mergeCell ref="E5:E6"/>
    <mergeCell ref="F5:F6"/>
  </mergeCells>
  <printOptions horizontalCentered="1" verticalCentered="1"/>
  <pageMargins left="0.59055118110236204" right="0.74803149606299202" top="0.98425196850393704" bottom="0.98425196850393704" header="0" footer="0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3:U95"/>
  <sheetViews>
    <sheetView showGridLines="0" tabSelected="1" topLeftCell="A67" zoomScale="90" zoomScaleNormal="90" workbookViewId="0">
      <selection activeCell="B89" sqref="B89"/>
    </sheetView>
  </sheetViews>
  <sheetFormatPr defaultColWidth="11" defaultRowHeight="12.75"/>
  <cols>
    <col min="1" max="1" width="1.85546875" customWidth="1"/>
    <col min="2" max="2" width="1.5703125" customWidth="1"/>
    <col min="3" max="3" width="17.28515625" customWidth="1"/>
    <col min="4" max="4" width="14" customWidth="1"/>
    <col min="16" max="16" width="13.42578125" customWidth="1"/>
    <col min="17" max="17" width="1.140625" customWidth="1"/>
  </cols>
  <sheetData>
    <row r="3" spans="2:21" ht="16.5">
      <c r="B3" s="199" t="s">
        <v>94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2:21" ht="16.5">
      <c r="B4" s="199" t="s">
        <v>53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</row>
    <row r="5" spans="2:2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21" ht="15">
      <c r="B6" s="211" t="s">
        <v>54</v>
      </c>
      <c r="C6" s="212"/>
      <c r="D6" s="170" t="s">
        <v>4</v>
      </c>
      <c r="E6" s="170" t="s">
        <v>95</v>
      </c>
      <c r="F6" s="170" t="s">
        <v>96</v>
      </c>
      <c r="G6" s="170" t="s">
        <v>97</v>
      </c>
      <c r="H6" s="170" t="s">
        <v>98</v>
      </c>
      <c r="I6" s="170" t="s">
        <v>99</v>
      </c>
      <c r="J6" s="170" t="s">
        <v>100</v>
      </c>
      <c r="K6" s="170" t="s">
        <v>101</v>
      </c>
      <c r="L6" s="170" t="s">
        <v>102</v>
      </c>
      <c r="M6" s="170" t="s">
        <v>103</v>
      </c>
      <c r="N6" s="170" t="s">
        <v>104</v>
      </c>
      <c r="O6" s="170" t="s">
        <v>105</v>
      </c>
      <c r="P6" s="211" t="s">
        <v>106</v>
      </c>
      <c r="Q6" s="213"/>
    </row>
    <row r="7" spans="2:21" ht="9" customHeight="1"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3"/>
    </row>
    <row r="8" spans="2:21" ht="15">
      <c r="B8" s="204" t="s">
        <v>4</v>
      </c>
      <c r="C8" s="205"/>
      <c r="D8" s="174">
        <f t="shared" ref="D8:P8" si="0">SUM(D10:D14)</f>
        <v>32149.767254285714</v>
      </c>
      <c r="E8" s="174">
        <f t="shared" si="0"/>
        <v>2154.8241959999996</v>
      </c>
      <c r="F8" s="174">
        <f t="shared" si="0"/>
        <v>2370.6430700000001</v>
      </c>
      <c r="G8" s="174">
        <f t="shared" si="0"/>
        <v>2780.5382049999998</v>
      </c>
      <c r="H8" s="174">
        <f t="shared" si="0"/>
        <v>2266.858416</v>
      </c>
      <c r="I8" s="174">
        <f t="shared" si="0"/>
        <v>3573.735936</v>
      </c>
      <c r="J8" s="174">
        <f t="shared" si="0"/>
        <v>2852.3823170000001</v>
      </c>
      <c r="K8" s="174">
        <f t="shared" si="0"/>
        <v>2058.5072100000002</v>
      </c>
      <c r="L8" s="174">
        <f t="shared" si="0"/>
        <v>3314.6573969999999</v>
      </c>
      <c r="M8" s="174">
        <f t="shared" si="0"/>
        <v>2309.5357079999999</v>
      </c>
      <c r="N8" s="174">
        <f t="shared" si="0"/>
        <v>2347.8721912857145</v>
      </c>
      <c r="O8" s="174">
        <f t="shared" si="0"/>
        <v>3295.4337360000004</v>
      </c>
      <c r="P8" s="174">
        <f t="shared" si="0"/>
        <v>2824.7788720000003</v>
      </c>
      <c r="Q8" s="175"/>
    </row>
    <row r="9" spans="2:21" ht="9.75" customHeight="1">
      <c r="B9" s="176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9"/>
      <c r="U9" s="7"/>
    </row>
    <row r="10" spans="2:21" ht="15">
      <c r="B10" s="176"/>
      <c r="C10" s="177" t="s">
        <v>107</v>
      </c>
      <c r="D10" s="178">
        <f>SUM(E10:P10)</f>
        <v>5086.8120442857144</v>
      </c>
      <c r="E10" s="180">
        <v>574.69519600000012</v>
      </c>
      <c r="F10" s="180">
        <v>562.21967000000006</v>
      </c>
      <c r="G10" s="180">
        <v>665.08020499999986</v>
      </c>
      <c r="H10" s="180">
        <v>352.61841599999985</v>
      </c>
      <c r="I10" s="180">
        <v>390.57593599999996</v>
      </c>
      <c r="J10" s="180">
        <v>414.05824700000005</v>
      </c>
      <c r="K10" s="180">
        <v>271.37470999999999</v>
      </c>
      <c r="L10" s="180">
        <v>308.34751699999998</v>
      </c>
      <c r="M10" s="180">
        <v>301.672348</v>
      </c>
      <c r="N10" s="180">
        <v>381.3659512857144</v>
      </c>
      <c r="O10" s="180">
        <v>539.23637600000006</v>
      </c>
      <c r="P10" s="180">
        <v>325.56747200000007</v>
      </c>
      <c r="Q10" s="181"/>
      <c r="S10" s="8"/>
    </row>
    <row r="11" spans="2:21" ht="15">
      <c r="B11" s="176"/>
      <c r="C11" s="177" t="s">
        <v>108</v>
      </c>
      <c r="D11" s="178">
        <f t="shared" ref="D11:D14" si="1">SUM(E11:P11)</f>
        <v>0</v>
      </c>
      <c r="E11" s="182" t="s">
        <v>109</v>
      </c>
      <c r="F11" s="182" t="s">
        <v>109</v>
      </c>
      <c r="G11" s="182" t="s">
        <v>109</v>
      </c>
      <c r="H11" s="182" t="s">
        <v>109</v>
      </c>
      <c r="I11" s="182" t="s">
        <v>109</v>
      </c>
      <c r="J11" s="182" t="s">
        <v>109</v>
      </c>
      <c r="K11" s="182" t="s">
        <v>109</v>
      </c>
      <c r="L11" s="182" t="s">
        <v>109</v>
      </c>
      <c r="M11" s="182" t="s">
        <v>109</v>
      </c>
      <c r="N11" s="182" t="s">
        <v>109</v>
      </c>
      <c r="O11" s="182" t="s">
        <v>109</v>
      </c>
      <c r="P11" s="182" t="s">
        <v>109</v>
      </c>
      <c r="Q11" s="179"/>
      <c r="S11" s="8"/>
    </row>
    <row r="12" spans="2:21" ht="15">
      <c r="B12" s="176"/>
      <c r="C12" s="177" t="s">
        <v>110</v>
      </c>
      <c r="D12" s="178">
        <f t="shared" si="1"/>
        <v>1.54942</v>
      </c>
      <c r="E12" s="182" t="s">
        <v>109</v>
      </c>
      <c r="F12" s="182" t="s">
        <v>109</v>
      </c>
      <c r="G12" s="182" t="s">
        <v>109</v>
      </c>
      <c r="H12" s="182" t="s">
        <v>109</v>
      </c>
      <c r="I12" s="182" t="s">
        <v>109</v>
      </c>
      <c r="J12" s="180">
        <v>0.33635999999999999</v>
      </c>
      <c r="K12" s="180">
        <v>0.23430000000000001</v>
      </c>
      <c r="L12" s="180">
        <v>0.23988000000000001</v>
      </c>
      <c r="M12" s="180">
        <v>0.32835999999999999</v>
      </c>
      <c r="N12" s="180">
        <v>0.19374</v>
      </c>
      <c r="O12" s="180">
        <v>0.21678</v>
      </c>
      <c r="P12" s="182" t="s">
        <v>109</v>
      </c>
      <c r="Q12" s="179"/>
      <c r="S12" s="8"/>
    </row>
    <row r="13" spans="2:21" ht="15">
      <c r="B13" s="176"/>
      <c r="C13" s="177" t="s">
        <v>111</v>
      </c>
      <c r="D13" s="178">
        <f t="shared" si="1"/>
        <v>26996.48948</v>
      </c>
      <c r="E13" s="180">
        <v>1573.9559999999999</v>
      </c>
      <c r="F13" s="180">
        <v>1804.8209999999999</v>
      </c>
      <c r="G13" s="180">
        <v>2109.3380000000002</v>
      </c>
      <c r="H13" s="180">
        <v>1912.13</v>
      </c>
      <c r="I13" s="180">
        <v>3183.16</v>
      </c>
      <c r="J13" s="180">
        <v>2434.19</v>
      </c>
      <c r="K13" s="180">
        <v>1781.25</v>
      </c>
      <c r="L13" s="180">
        <v>3003.19</v>
      </c>
      <c r="M13" s="180">
        <v>2001.326</v>
      </c>
      <c r="N13" s="180">
        <v>1956.7840000000001</v>
      </c>
      <c r="O13" s="180">
        <v>2741.9930800000002</v>
      </c>
      <c r="P13" s="180">
        <v>2494.3514</v>
      </c>
      <c r="Q13" s="179"/>
      <c r="S13" s="8"/>
    </row>
    <row r="14" spans="2:21" ht="17.25">
      <c r="B14" s="176"/>
      <c r="C14" s="177" t="s">
        <v>112</v>
      </c>
      <c r="D14" s="178">
        <f t="shared" si="1"/>
        <v>64.916309999999996</v>
      </c>
      <c r="E14" s="168">
        <v>6.173</v>
      </c>
      <c r="F14" s="168">
        <v>3.6023999999999998</v>
      </c>
      <c r="G14" s="168">
        <v>6.12</v>
      </c>
      <c r="H14" s="168">
        <v>2.11</v>
      </c>
      <c r="I14" s="167" t="s">
        <v>109</v>
      </c>
      <c r="J14" s="168">
        <v>3.7977100000000004</v>
      </c>
      <c r="K14" s="168">
        <v>5.6482000000000001</v>
      </c>
      <c r="L14" s="168">
        <v>2.88</v>
      </c>
      <c r="M14" s="168">
        <v>6.2089999999999996</v>
      </c>
      <c r="N14" s="168">
        <v>9.5284999999999993</v>
      </c>
      <c r="O14" s="168">
        <v>13.987499999999999</v>
      </c>
      <c r="P14" s="168">
        <v>4.8600000000000003</v>
      </c>
      <c r="Q14" s="179"/>
    </row>
    <row r="15" spans="2:21" ht="15.75">
      <c r="B15" s="183"/>
      <c r="C15" s="184"/>
      <c r="D15" s="184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85"/>
    </row>
    <row r="16" spans="2:21" ht="13.5" customHeight="1">
      <c r="B16" s="5" t="s">
        <v>113</v>
      </c>
      <c r="C16" s="2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2"/>
    </row>
    <row r="17" spans="2:17" ht="13.5" customHeight="1">
      <c r="B17" s="192" t="s">
        <v>79</v>
      </c>
      <c r="C17" s="2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"/>
    </row>
    <row r="18" spans="2:17" s="120" customFormat="1" ht="15">
      <c r="B18" s="117" t="s">
        <v>82</v>
      </c>
      <c r="C18" s="118"/>
      <c r="D18" s="118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8"/>
    </row>
    <row r="19" spans="2:17">
      <c r="B19" s="92" t="s">
        <v>33</v>
      </c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5"/>
    </row>
    <row r="22" spans="2:17" ht="16.5">
      <c r="B22" s="199" t="s">
        <v>114</v>
      </c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</row>
    <row r="23" spans="2:17" ht="16.5">
      <c r="B23" s="199" t="s">
        <v>53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</row>
    <row r="24" spans="2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ht="15.75">
      <c r="B25" s="206" t="s">
        <v>54</v>
      </c>
      <c r="C25" s="207"/>
      <c r="D25" s="103" t="s">
        <v>4</v>
      </c>
      <c r="E25" s="103" t="s">
        <v>95</v>
      </c>
      <c r="F25" s="103" t="s">
        <v>96</v>
      </c>
      <c r="G25" s="103" t="s">
        <v>97</v>
      </c>
      <c r="H25" s="103" t="s">
        <v>98</v>
      </c>
      <c r="I25" s="103" t="s">
        <v>99</v>
      </c>
      <c r="J25" s="103" t="s">
        <v>100</v>
      </c>
      <c r="K25" s="103" t="s">
        <v>101</v>
      </c>
      <c r="L25" s="103" t="s">
        <v>102</v>
      </c>
      <c r="M25" s="103" t="s">
        <v>103</v>
      </c>
      <c r="N25" s="103" t="s">
        <v>104</v>
      </c>
      <c r="O25" s="103" t="s">
        <v>105</v>
      </c>
      <c r="P25" s="206" t="s">
        <v>106</v>
      </c>
      <c r="Q25" s="208"/>
    </row>
    <row r="26" spans="2:17" ht="3.75" customHeight="1"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104"/>
    </row>
    <row r="27" spans="2:17" ht="15.75">
      <c r="B27" s="209" t="s">
        <v>4</v>
      </c>
      <c r="C27" s="210"/>
      <c r="D27" s="186">
        <f>SUM(D29:D39)</f>
        <v>5086.8120442857144</v>
      </c>
      <c r="E27" s="186">
        <f t="shared" ref="E27:P27" si="2">SUM(E29:E39)</f>
        <v>574.69519600000001</v>
      </c>
      <c r="F27" s="186">
        <f t="shared" si="2"/>
        <v>562.21966999999995</v>
      </c>
      <c r="G27" s="186">
        <f t="shared" si="2"/>
        <v>665.08020499999998</v>
      </c>
      <c r="H27" s="186">
        <f t="shared" si="2"/>
        <v>352.61841599999997</v>
      </c>
      <c r="I27" s="186">
        <f t="shared" si="2"/>
        <v>390.57593599999996</v>
      </c>
      <c r="J27" s="186">
        <f t="shared" si="2"/>
        <v>414.05824699999999</v>
      </c>
      <c r="K27" s="186">
        <f t="shared" si="2"/>
        <v>271.37470999999999</v>
      </c>
      <c r="L27" s="186">
        <f t="shared" si="2"/>
        <v>308.34751699999998</v>
      </c>
      <c r="M27" s="186">
        <f t="shared" si="2"/>
        <v>301.672348</v>
      </c>
      <c r="N27" s="186">
        <f t="shared" si="2"/>
        <v>381.36595128571435</v>
      </c>
      <c r="O27" s="186">
        <f t="shared" si="2"/>
        <v>539.23637600000006</v>
      </c>
      <c r="P27" s="186">
        <f t="shared" si="2"/>
        <v>325.56747199999995</v>
      </c>
      <c r="Q27" s="106"/>
    </row>
    <row r="28" spans="2:17" ht="15">
      <c r="B28" s="176"/>
      <c r="C28" s="177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9"/>
    </row>
    <row r="29" spans="2:17" ht="15">
      <c r="B29" s="176"/>
      <c r="C29" s="177" t="s">
        <v>57</v>
      </c>
      <c r="D29" s="178">
        <f>SUM(E29:P29)</f>
        <v>0</v>
      </c>
      <c r="E29" s="182" t="s">
        <v>109</v>
      </c>
      <c r="F29" s="182" t="s">
        <v>109</v>
      </c>
      <c r="G29" s="182" t="s">
        <v>109</v>
      </c>
      <c r="H29" s="182" t="s">
        <v>109</v>
      </c>
      <c r="I29" s="182" t="s">
        <v>109</v>
      </c>
      <c r="J29" s="182" t="s">
        <v>109</v>
      </c>
      <c r="K29" s="182" t="s">
        <v>109</v>
      </c>
      <c r="L29" s="182" t="s">
        <v>109</v>
      </c>
      <c r="M29" s="182" t="s">
        <v>109</v>
      </c>
      <c r="N29" s="182" t="s">
        <v>109</v>
      </c>
      <c r="O29" s="182" t="s">
        <v>109</v>
      </c>
      <c r="P29" s="182" t="s">
        <v>109</v>
      </c>
      <c r="Q29" s="179"/>
    </row>
    <row r="30" spans="2:17" ht="15">
      <c r="B30" s="176"/>
      <c r="C30" s="177" t="s">
        <v>62</v>
      </c>
      <c r="D30" s="178">
        <f t="shared" ref="D30:D39" si="3">SUM(E30:P30)</f>
        <v>740.52740000000006</v>
      </c>
      <c r="E30" s="180">
        <v>260.721</v>
      </c>
      <c r="F30" s="180">
        <v>120.215</v>
      </c>
      <c r="G30" s="180">
        <v>134.37799999999999</v>
      </c>
      <c r="H30" s="180">
        <v>29.942999999999998</v>
      </c>
      <c r="I30" s="180">
        <v>43.576999999999998</v>
      </c>
      <c r="J30" s="180">
        <v>46.168199999999999</v>
      </c>
      <c r="K30" s="180">
        <v>28.090999999999998</v>
      </c>
      <c r="L30" s="182" t="s">
        <v>109</v>
      </c>
      <c r="M30" s="182" t="s">
        <v>109</v>
      </c>
      <c r="N30" s="180">
        <v>30.523</v>
      </c>
      <c r="O30" s="180">
        <v>42.137999999999998</v>
      </c>
      <c r="P30" s="180">
        <v>4.7732000000000001</v>
      </c>
      <c r="Q30" s="179"/>
    </row>
    <row r="31" spans="2:17" ht="15">
      <c r="B31" s="176"/>
      <c r="C31" s="177" t="s">
        <v>115</v>
      </c>
      <c r="D31" s="178">
        <f t="shared" si="3"/>
        <v>1033.3766642857145</v>
      </c>
      <c r="E31" s="180">
        <v>82.105795999999998</v>
      </c>
      <c r="F31" s="180">
        <v>135.21347</v>
      </c>
      <c r="G31" s="180">
        <v>211.755505</v>
      </c>
      <c r="H31" s="180">
        <v>34.732835999999999</v>
      </c>
      <c r="I31" s="180">
        <v>37.728935999999997</v>
      </c>
      <c r="J31" s="180">
        <v>52.735821999999999</v>
      </c>
      <c r="K31" s="180">
        <v>21.699460000000006</v>
      </c>
      <c r="L31" s="180">
        <v>19.536466999999998</v>
      </c>
      <c r="M31" s="180">
        <v>68.507447999999997</v>
      </c>
      <c r="N31" s="180">
        <v>117.90970128571429</v>
      </c>
      <c r="O31" s="180">
        <v>162.78712600000003</v>
      </c>
      <c r="P31" s="180">
        <v>88.664096999999998</v>
      </c>
      <c r="Q31" s="179"/>
    </row>
    <row r="32" spans="2:17" ht="15">
      <c r="B32" s="176"/>
      <c r="C32" s="177" t="s">
        <v>63</v>
      </c>
      <c r="D32" s="178">
        <f t="shared" si="3"/>
        <v>0</v>
      </c>
      <c r="E32" s="187" t="s">
        <v>109</v>
      </c>
      <c r="F32" s="187" t="s">
        <v>109</v>
      </c>
      <c r="G32" s="187" t="s">
        <v>109</v>
      </c>
      <c r="H32" s="187" t="s">
        <v>109</v>
      </c>
      <c r="I32" s="187" t="s">
        <v>109</v>
      </c>
      <c r="J32" s="187" t="s">
        <v>109</v>
      </c>
      <c r="K32" s="187" t="s">
        <v>109</v>
      </c>
      <c r="L32" s="187" t="s">
        <v>109</v>
      </c>
      <c r="M32" s="187" t="s">
        <v>109</v>
      </c>
      <c r="N32" s="187" t="s">
        <v>109</v>
      </c>
      <c r="O32" s="187" t="s">
        <v>109</v>
      </c>
      <c r="P32" s="187" t="s">
        <v>109</v>
      </c>
      <c r="Q32" s="179"/>
    </row>
    <row r="33" spans="2:19" ht="15">
      <c r="B33" s="176"/>
      <c r="C33" s="177" t="s">
        <v>116</v>
      </c>
      <c r="D33" s="178">
        <f t="shared" si="3"/>
        <v>27.47</v>
      </c>
      <c r="E33" s="180">
        <v>4.97</v>
      </c>
      <c r="F33" s="180">
        <v>6.75</v>
      </c>
      <c r="G33" s="180">
        <v>9.59</v>
      </c>
      <c r="H33" s="187" t="s">
        <v>109</v>
      </c>
      <c r="I33" s="187" t="s">
        <v>109</v>
      </c>
      <c r="J33" s="180">
        <v>6.16</v>
      </c>
      <c r="K33" s="187" t="s">
        <v>109</v>
      </c>
      <c r="L33" s="187" t="s">
        <v>109</v>
      </c>
      <c r="M33" s="187" t="s">
        <v>109</v>
      </c>
      <c r="N33" s="187" t="s">
        <v>109</v>
      </c>
      <c r="O33" s="187" t="s">
        <v>109</v>
      </c>
      <c r="P33" s="187" t="s">
        <v>109</v>
      </c>
      <c r="Q33" s="179"/>
    </row>
    <row r="34" spans="2:19" ht="15">
      <c r="B34" s="176"/>
      <c r="C34" s="177" t="s">
        <v>70</v>
      </c>
      <c r="D34" s="178">
        <f t="shared" si="3"/>
        <v>354.05100000000004</v>
      </c>
      <c r="E34" s="180">
        <v>35.886000000000003</v>
      </c>
      <c r="F34" s="180">
        <v>39.436</v>
      </c>
      <c r="G34" s="180">
        <v>44.992000000000004</v>
      </c>
      <c r="H34" s="180">
        <v>34.924999999999997</v>
      </c>
      <c r="I34" s="180">
        <v>39.629999999999995</v>
      </c>
      <c r="J34" s="180">
        <v>33.229999999999997</v>
      </c>
      <c r="K34" s="180">
        <v>22.276999999999997</v>
      </c>
      <c r="L34" s="180">
        <v>25.54</v>
      </c>
      <c r="M34" s="180">
        <v>24.78</v>
      </c>
      <c r="N34" s="180">
        <v>23.067999999999998</v>
      </c>
      <c r="O34" s="180">
        <v>20.961000000000002</v>
      </c>
      <c r="P34" s="180">
        <v>9.3260000000000005</v>
      </c>
      <c r="Q34" s="179"/>
    </row>
    <row r="35" spans="2:19" ht="15">
      <c r="B35" s="176"/>
      <c r="C35" s="177" t="s">
        <v>117</v>
      </c>
      <c r="D35" s="178">
        <f t="shared" si="3"/>
        <v>428.69</v>
      </c>
      <c r="E35" s="180">
        <v>45.7</v>
      </c>
      <c r="F35" s="180">
        <v>69.430000000000007</v>
      </c>
      <c r="G35" s="180">
        <v>67.84</v>
      </c>
      <c r="H35" s="180">
        <v>56.56</v>
      </c>
      <c r="I35" s="180">
        <v>31.939999999999998</v>
      </c>
      <c r="J35" s="180">
        <v>49.080000000000005</v>
      </c>
      <c r="K35" s="180">
        <v>45.17</v>
      </c>
      <c r="L35" s="180">
        <v>37.610000000000007</v>
      </c>
      <c r="M35" s="180">
        <v>23.46</v>
      </c>
      <c r="N35" s="180">
        <v>1.9</v>
      </c>
      <c r="O35" s="187" t="s">
        <v>109</v>
      </c>
      <c r="P35" s="187" t="s">
        <v>109</v>
      </c>
      <c r="Q35" s="179"/>
    </row>
    <row r="36" spans="2:19" ht="15">
      <c r="B36" s="176"/>
      <c r="C36" s="177" t="s">
        <v>71</v>
      </c>
      <c r="D36" s="178">
        <f t="shared" si="3"/>
        <v>35.509779999999999</v>
      </c>
      <c r="E36" s="187" t="s">
        <v>109</v>
      </c>
      <c r="F36" s="187" t="s">
        <v>109</v>
      </c>
      <c r="G36" s="187" t="s">
        <v>109</v>
      </c>
      <c r="H36" s="180">
        <v>10.04218</v>
      </c>
      <c r="I36" s="180">
        <v>14.635</v>
      </c>
      <c r="J36" s="180">
        <v>10.832599999999999</v>
      </c>
      <c r="K36" s="187" t="s">
        <v>109</v>
      </c>
      <c r="L36" s="187" t="s">
        <v>109</v>
      </c>
      <c r="M36" s="187" t="s">
        <v>109</v>
      </c>
      <c r="N36" s="187" t="s">
        <v>109</v>
      </c>
      <c r="O36" s="187" t="s">
        <v>109</v>
      </c>
      <c r="P36" s="187" t="s">
        <v>109</v>
      </c>
      <c r="Q36" s="179"/>
      <c r="S36" s="7"/>
    </row>
    <row r="37" spans="2:19" ht="15">
      <c r="B37" s="176"/>
      <c r="C37" s="177" t="s">
        <v>118</v>
      </c>
      <c r="D37" s="178">
        <f t="shared" si="3"/>
        <v>1818.7864999999999</v>
      </c>
      <c r="E37" s="180">
        <v>138.06400000000002</v>
      </c>
      <c r="F37" s="180">
        <v>177.52049999999997</v>
      </c>
      <c r="G37" s="180">
        <v>179.63</v>
      </c>
      <c r="H37" s="180">
        <v>150.77600000000001</v>
      </c>
      <c r="I37" s="180">
        <v>196.31199999999998</v>
      </c>
      <c r="J37" s="180">
        <v>168.18200000000002</v>
      </c>
      <c r="K37" s="180">
        <v>128.11099999999999</v>
      </c>
      <c r="L37" s="180">
        <v>154.85399999999998</v>
      </c>
      <c r="M37" s="180">
        <v>145.20499999999998</v>
      </c>
      <c r="N37" s="180">
        <v>130.136</v>
      </c>
      <c r="O37" s="180">
        <v>159.89100000000002</v>
      </c>
      <c r="P37" s="180">
        <v>90.105000000000004</v>
      </c>
      <c r="Q37" s="179"/>
    </row>
    <row r="38" spans="2:19" ht="15">
      <c r="B38" s="176"/>
      <c r="C38" s="177" t="s">
        <v>119</v>
      </c>
      <c r="D38" s="178">
        <f t="shared" si="3"/>
        <v>138.17939999999999</v>
      </c>
      <c r="E38" s="180">
        <v>7.2484000000000002</v>
      </c>
      <c r="F38" s="180">
        <v>13.6547</v>
      </c>
      <c r="G38" s="180">
        <v>16.8947</v>
      </c>
      <c r="H38" s="180">
        <v>18.3674</v>
      </c>
      <c r="I38" s="180">
        <v>13.0931</v>
      </c>
      <c r="J38" s="180">
        <v>9.2330000000000005</v>
      </c>
      <c r="K38" s="180">
        <v>8.4149999999999991</v>
      </c>
      <c r="L38" s="180">
        <v>11.3439</v>
      </c>
      <c r="M38" s="180">
        <v>11.369899999999999</v>
      </c>
      <c r="N38" s="180">
        <v>7.7850000000000001</v>
      </c>
      <c r="O38" s="187" t="s">
        <v>109</v>
      </c>
      <c r="P38" s="180">
        <v>20.774299999999997</v>
      </c>
      <c r="Q38" s="179"/>
    </row>
    <row r="39" spans="2:19" ht="15">
      <c r="B39" s="176"/>
      <c r="C39" s="177" t="s">
        <v>85</v>
      </c>
      <c r="D39" s="178">
        <f t="shared" si="3"/>
        <v>510.22129999999999</v>
      </c>
      <c r="E39" s="187" t="s">
        <v>109</v>
      </c>
      <c r="F39" s="187" t="s">
        <v>109</v>
      </c>
      <c r="G39" s="187" t="s">
        <v>109</v>
      </c>
      <c r="H39" s="180">
        <v>17.271999999999998</v>
      </c>
      <c r="I39" s="180">
        <v>13.6599</v>
      </c>
      <c r="J39" s="180">
        <v>38.436624999999999</v>
      </c>
      <c r="K39" s="180">
        <v>17.611249999999998</v>
      </c>
      <c r="L39" s="180">
        <v>59.463149999999999</v>
      </c>
      <c r="M39" s="180">
        <v>28.35</v>
      </c>
      <c r="N39" s="180">
        <v>70.044250000000005</v>
      </c>
      <c r="O39" s="180">
        <v>153.45925</v>
      </c>
      <c r="P39" s="180">
        <v>111.92487499999999</v>
      </c>
      <c r="Q39" s="179"/>
    </row>
    <row r="40" spans="2:19" ht="15">
      <c r="B40" s="183"/>
      <c r="C40" s="184"/>
      <c r="D40" s="18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85"/>
    </row>
    <row r="41" spans="2:19" ht="15">
      <c r="B41" s="5" t="s">
        <v>82</v>
      </c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"/>
    </row>
    <row r="42" spans="2:19">
      <c r="B42" s="92" t="s">
        <v>33</v>
      </c>
      <c r="D42" s="5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5"/>
    </row>
    <row r="44" spans="2:19" ht="16.5" hidden="1">
      <c r="B44" s="199" t="s">
        <v>120</v>
      </c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</row>
    <row r="45" spans="2:19" ht="16.5" hidden="1">
      <c r="B45" s="199" t="s">
        <v>121</v>
      </c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</row>
    <row r="46" spans="2:19" hidden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9" ht="15.75" hidden="1">
      <c r="B47" s="206" t="s">
        <v>54</v>
      </c>
      <c r="C47" s="207"/>
      <c r="D47" s="103" t="s">
        <v>4</v>
      </c>
      <c r="E47" s="103" t="s">
        <v>95</v>
      </c>
      <c r="F47" s="103" t="s">
        <v>96</v>
      </c>
      <c r="G47" s="103" t="s">
        <v>97</v>
      </c>
      <c r="H47" s="103" t="s">
        <v>98</v>
      </c>
      <c r="I47" s="103" t="s">
        <v>99</v>
      </c>
      <c r="J47" s="103" t="s">
        <v>100</v>
      </c>
      <c r="K47" s="103" t="s">
        <v>101</v>
      </c>
      <c r="L47" s="103" t="s">
        <v>102</v>
      </c>
      <c r="M47" s="103" t="s">
        <v>103</v>
      </c>
      <c r="N47" s="103" t="s">
        <v>104</v>
      </c>
      <c r="O47" s="103" t="s">
        <v>105</v>
      </c>
      <c r="P47" s="206" t="s">
        <v>106</v>
      </c>
      <c r="Q47" s="208"/>
    </row>
    <row r="48" spans="2:19" ht="8.25" hidden="1" customHeight="1"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104"/>
    </row>
    <row r="49" spans="2:17" ht="15.75" hidden="1">
      <c r="B49" s="209" t="s">
        <v>4</v>
      </c>
      <c r="C49" s="210"/>
      <c r="D49" s="105">
        <f t="shared" ref="D49:P49" si="4">SUM(D51:D51)</f>
        <v>0</v>
      </c>
      <c r="E49" s="105">
        <f t="shared" si="4"/>
        <v>0</v>
      </c>
      <c r="F49" s="105">
        <f t="shared" si="4"/>
        <v>0</v>
      </c>
      <c r="G49" s="105">
        <f t="shared" si="4"/>
        <v>0</v>
      </c>
      <c r="H49" s="105">
        <f t="shared" si="4"/>
        <v>0</v>
      </c>
      <c r="I49" s="105">
        <f t="shared" si="4"/>
        <v>0</v>
      </c>
      <c r="J49" s="105">
        <f t="shared" si="4"/>
        <v>0</v>
      </c>
      <c r="K49" s="105">
        <f t="shared" si="4"/>
        <v>0</v>
      </c>
      <c r="L49" s="105">
        <f t="shared" si="4"/>
        <v>0</v>
      </c>
      <c r="M49" s="105">
        <f t="shared" si="4"/>
        <v>0</v>
      </c>
      <c r="N49" s="105">
        <f t="shared" si="4"/>
        <v>0</v>
      </c>
      <c r="O49" s="105">
        <f t="shared" si="4"/>
        <v>0</v>
      </c>
      <c r="P49" s="105">
        <f t="shared" si="4"/>
        <v>0</v>
      </c>
      <c r="Q49" s="106"/>
    </row>
    <row r="50" spans="2:17" ht="15.75" hidden="1">
      <c r="B50" s="107"/>
      <c r="C50" s="108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109"/>
    </row>
    <row r="51" spans="2:17" ht="15.75" hidden="1">
      <c r="B51" s="107"/>
      <c r="C51" s="108" t="s">
        <v>78</v>
      </c>
      <c r="D51" s="94">
        <f>SUM(E51:P51)</f>
        <v>0</v>
      </c>
      <c r="E51" s="188" t="s">
        <v>109</v>
      </c>
      <c r="F51" s="188" t="s">
        <v>109</v>
      </c>
      <c r="G51" s="110">
        <v>0</v>
      </c>
      <c r="H51" s="188" t="s">
        <v>109</v>
      </c>
      <c r="I51" s="188" t="s">
        <v>109</v>
      </c>
      <c r="J51" s="188" t="s">
        <v>109</v>
      </c>
      <c r="K51" s="188" t="s">
        <v>109</v>
      </c>
      <c r="L51" s="188" t="s">
        <v>109</v>
      </c>
      <c r="M51" s="110">
        <v>0</v>
      </c>
      <c r="N51" s="110">
        <v>0</v>
      </c>
      <c r="O51" s="110">
        <v>0</v>
      </c>
      <c r="P51" s="188" t="s">
        <v>109</v>
      </c>
      <c r="Q51" s="109"/>
    </row>
    <row r="52" spans="2:17" ht="15.75" hidden="1">
      <c r="B52" s="111"/>
      <c r="C52" s="112"/>
      <c r="D52" s="112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113"/>
    </row>
    <row r="53" spans="2:17" ht="15" hidden="1">
      <c r="B53" s="5" t="s">
        <v>83</v>
      </c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2"/>
    </row>
    <row r="54" spans="2:17" ht="15" hidden="1">
      <c r="B54" s="92" t="s">
        <v>33</v>
      </c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2"/>
    </row>
    <row r="56" spans="2:17" ht="16.5">
      <c r="B56" s="199" t="s">
        <v>122</v>
      </c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</row>
    <row r="57" spans="2:17" ht="16.5">
      <c r="B57" s="199" t="s">
        <v>53</v>
      </c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</row>
    <row r="58" spans="2:17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s="2" customFormat="1" ht="21" customHeight="1">
      <c r="B59" s="206" t="s">
        <v>54</v>
      </c>
      <c r="C59" s="207"/>
      <c r="D59" s="103" t="s">
        <v>4</v>
      </c>
      <c r="E59" s="103" t="s">
        <v>95</v>
      </c>
      <c r="F59" s="103" t="s">
        <v>96</v>
      </c>
      <c r="G59" s="103" t="s">
        <v>97</v>
      </c>
      <c r="H59" s="103" t="s">
        <v>98</v>
      </c>
      <c r="I59" s="103" t="s">
        <v>99</v>
      </c>
      <c r="J59" s="103" t="s">
        <v>100</v>
      </c>
      <c r="K59" s="103" t="s">
        <v>101</v>
      </c>
      <c r="L59" s="103" t="s">
        <v>102</v>
      </c>
      <c r="M59" s="103" t="s">
        <v>103</v>
      </c>
      <c r="N59" s="103" t="s">
        <v>104</v>
      </c>
      <c r="O59" s="103" t="s">
        <v>105</v>
      </c>
      <c r="P59" s="206" t="s">
        <v>106</v>
      </c>
      <c r="Q59" s="208"/>
    </row>
    <row r="60" spans="2:17" s="2" customFormat="1" ht="7.5" customHeight="1">
      <c r="B60" s="95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104"/>
    </row>
    <row r="61" spans="2:17" s="2" customFormat="1" ht="15.75">
      <c r="B61" s="209" t="s">
        <v>4</v>
      </c>
      <c r="C61" s="210"/>
      <c r="D61" s="186">
        <f t="shared" ref="D61:P61" si="5">SUM(D63:D67)</f>
        <v>26996.489479999997</v>
      </c>
      <c r="E61" s="186">
        <f t="shared" si="5"/>
        <v>1573.9560000000001</v>
      </c>
      <c r="F61" s="186">
        <f t="shared" si="5"/>
        <v>1804.8209999999999</v>
      </c>
      <c r="G61" s="186">
        <f t="shared" si="5"/>
        <v>2109.3379999999997</v>
      </c>
      <c r="H61" s="186">
        <f t="shared" si="5"/>
        <v>1912.13</v>
      </c>
      <c r="I61" s="186">
        <f t="shared" si="5"/>
        <v>3183.16</v>
      </c>
      <c r="J61" s="186">
        <f t="shared" si="5"/>
        <v>2434.19</v>
      </c>
      <c r="K61" s="186">
        <f t="shared" si="5"/>
        <v>1781.25</v>
      </c>
      <c r="L61" s="186">
        <f t="shared" si="5"/>
        <v>3003.19</v>
      </c>
      <c r="M61" s="186">
        <f t="shared" si="5"/>
        <v>2001.326</v>
      </c>
      <c r="N61" s="186">
        <f t="shared" si="5"/>
        <v>1956.7840000000001</v>
      </c>
      <c r="O61" s="186">
        <f t="shared" si="5"/>
        <v>2741.9930800000002</v>
      </c>
      <c r="P61" s="186">
        <f t="shared" si="5"/>
        <v>2494.3514</v>
      </c>
      <c r="Q61" s="106"/>
    </row>
    <row r="62" spans="2:17" ht="8.25" customHeight="1">
      <c r="B62" s="176"/>
      <c r="C62" s="177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9"/>
    </row>
    <row r="63" spans="2:17" ht="15">
      <c r="B63" s="176"/>
      <c r="C63" s="177" t="s">
        <v>118</v>
      </c>
      <c r="D63" s="178">
        <f>SUM(E63:P63)</f>
        <v>149.28208000000001</v>
      </c>
      <c r="E63" s="180">
        <v>3.536</v>
      </c>
      <c r="F63" s="180">
        <v>3.411</v>
      </c>
      <c r="G63" s="180">
        <v>4.1180000000000003</v>
      </c>
      <c r="H63" s="187" t="s">
        <v>109</v>
      </c>
      <c r="I63" s="187" t="s">
        <v>109</v>
      </c>
      <c r="J63" s="187" t="s">
        <v>109</v>
      </c>
      <c r="K63" s="187" t="s">
        <v>109</v>
      </c>
      <c r="L63" s="187" t="s">
        <v>109</v>
      </c>
      <c r="M63" s="180">
        <v>13.385999999999999</v>
      </c>
      <c r="N63" s="180">
        <v>3.3639999999999999</v>
      </c>
      <c r="O63" s="180">
        <v>1.01308</v>
      </c>
      <c r="P63" s="180">
        <v>120.45399999999999</v>
      </c>
      <c r="Q63" s="179"/>
    </row>
    <row r="64" spans="2:17" ht="15">
      <c r="B64" s="176"/>
      <c r="C64" s="177" t="s">
        <v>123</v>
      </c>
      <c r="D64" s="178">
        <f>SUM(E64:P64)</f>
        <v>1896.06</v>
      </c>
      <c r="E64" s="180">
        <v>137.97</v>
      </c>
      <c r="F64" s="180">
        <v>84.09</v>
      </c>
      <c r="G64" s="180">
        <v>45.26</v>
      </c>
      <c r="H64" s="187" t="s">
        <v>109</v>
      </c>
      <c r="I64" s="187" t="s">
        <v>109</v>
      </c>
      <c r="J64" s="187" t="s">
        <v>109</v>
      </c>
      <c r="K64" s="180">
        <v>229.95</v>
      </c>
      <c r="L64" s="180">
        <v>298.89999999999998</v>
      </c>
      <c r="M64" s="180">
        <v>387.04999999999995</v>
      </c>
      <c r="N64" s="180">
        <v>206.95</v>
      </c>
      <c r="O64" s="180">
        <v>275.94</v>
      </c>
      <c r="P64" s="180">
        <v>229.95</v>
      </c>
      <c r="Q64" s="179"/>
    </row>
    <row r="65" spans="2:17" ht="15">
      <c r="B65" s="176"/>
      <c r="C65" s="177" t="s">
        <v>124</v>
      </c>
      <c r="D65" s="178">
        <f t="shared" ref="D65:D67" si="6">SUM(E65:P65)</f>
        <v>16331.0674</v>
      </c>
      <c r="E65" s="180">
        <v>880.57</v>
      </c>
      <c r="F65" s="180">
        <v>845.73</v>
      </c>
      <c r="G65" s="180">
        <v>1151.1099999999999</v>
      </c>
      <c r="H65" s="180">
        <v>1135.49</v>
      </c>
      <c r="I65" s="180">
        <v>2014.69</v>
      </c>
      <c r="J65" s="180">
        <v>1675.37</v>
      </c>
      <c r="K65" s="180">
        <v>1211.8499999999999</v>
      </c>
      <c r="L65" s="180">
        <v>1989.6100000000001</v>
      </c>
      <c r="M65" s="180">
        <v>1072</v>
      </c>
      <c r="N65" s="180">
        <v>1234.02</v>
      </c>
      <c r="O65" s="180">
        <v>1727.29</v>
      </c>
      <c r="P65" s="180">
        <v>1393.3373999999999</v>
      </c>
      <c r="Q65" s="179"/>
    </row>
    <row r="66" spans="2:17" ht="15">
      <c r="B66" s="176"/>
      <c r="C66" s="177" t="s">
        <v>125</v>
      </c>
      <c r="D66" s="178">
        <f t="shared" si="6"/>
        <v>8620.08</v>
      </c>
      <c r="E66" s="180">
        <v>551.88</v>
      </c>
      <c r="F66" s="180">
        <v>871.59</v>
      </c>
      <c r="G66" s="180">
        <v>908.85</v>
      </c>
      <c r="H66" s="180">
        <v>776.64</v>
      </c>
      <c r="I66" s="180">
        <v>1168.47</v>
      </c>
      <c r="J66" s="180">
        <v>758.82</v>
      </c>
      <c r="K66" s="180">
        <v>339.45</v>
      </c>
      <c r="L66" s="180">
        <v>714.68</v>
      </c>
      <c r="M66" s="180">
        <v>528.89</v>
      </c>
      <c r="N66" s="180">
        <v>512.45000000000005</v>
      </c>
      <c r="O66" s="180">
        <v>737.75</v>
      </c>
      <c r="P66" s="180">
        <v>750.61</v>
      </c>
      <c r="Q66" s="179"/>
    </row>
    <row r="67" spans="2:17" ht="15">
      <c r="B67" s="176"/>
      <c r="C67" s="177" t="s">
        <v>126</v>
      </c>
      <c r="D67" s="178">
        <f t="shared" si="6"/>
        <v>0</v>
      </c>
      <c r="E67" s="187" t="s">
        <v>109</v>
      </c>
      <c r="F67" s="187" t="s">
        <v>109</v>
      </c>
      <c r="G67" s="187" t="s">
        <v>109</v>
      </c>
      <c r="H67" s="187" t="s">
        <v>109</v>
      </c>
      <c r="I67" s="187" t="s">
        <v>109</v>
      </c>
      <c r="J67" s="187" t="s">
        <v>109</v>
      </c>
      <c r="K67" s="187" t="s">
        <v>109</v>
      </c>
      <c r="L67" s="187" t="s">
        <v>109</v>
      </c>
      <c r="M67" s="187" t="s">
        <v>109</v>
      </c>
      <c r="N67" s="187" t="s">
        <v>109</v>
      </c>
      <c r="O67" s="187" t="s">
        <v>109</v>
      </c>
      <c r="P67" s="187" t="s">
        <v>109</v>
      </c>
      <c r="Q67" s="179"/>
    </row>
    <row r="68" spans="2:17" ht="15">
      <c r="B68" s="183"/>
      <c r="C68" s="184"/>
      <c r="D68" s="18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85"/>
    </row>
    <row r="69" spans="2:17" ht="6.75" customHeight="1">
      <c r="B69" s="2"/>
      <c r="C69" s="2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2"/>
    </row>
    <row r="70" spans="2:17">
      <c r="B70" s="5" t="s">
        <v>82</v>
      </c>
      <c r="D70" s="5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5"/>
    </row>
    <row r="71" spans="2:17">
      <c r="B71" s="5" t="s">
        <v>33</v>
      </c>
      <c r="D71" s="5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5"/>
    </row>
    <row r="72" spans="2:17">
      <c r="B72" s="5"/>
      <c r="D72" s="5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5"/>
    </row>
    <row r="74" spans="2:17" ht="16.5">
      <c r="B74" s="199" t="s">
        <v>127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</row>
    <row r="75" spans="2:17" ht="16.5">
      <c r="B75" s="199" t="s">
        <v>53</v>
      </c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</row>
    <row r="76" spans="2:17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ht="15">
      <c r="B77" s="211" t="s">
        <v>54</v>
      </c>
      <c r="C77" s="212"/>
      <c r="D77" s="170" t="s">
        <v>4</v>
      </c>
      <c r="E77" s="170" t="s">
        <v>95</v>
      </c>
      <c r="F77" s="170" t="s">
        <v>96</v>
      </c>
      <c r="G77" s="170" t="s">
        <v>97</v>
      </c>
      <c r="H77" s="170" t="s">
        <v>98</v>
      </c>
      <c r="I77" s="170" t="s">
        <v>99</v>
      </c>
      <c r="J77" s="170" t="s">
        <v>100</v>
      </c>
      <c r="K77" s="170" t="s">
        <v>101</v>
      </c>
      <c r="L77" s="170" t="s">
        <v>102</v>
      </c>
      <c r="M77" s="170" t="s">
        <v>103</v>
      </c>
      <c r="N77" s="170" t="s">
        <v>104</v>
      </c>
      <c r="O77" s="170" t="s">
        <v>105</v>
      </c>
      <c r="P77" s="211" t="s">
        <v>106</v>
      </c>
      <c r="Q77" s="213"/>
    </row>
    <row r="78" spans="2:17" ht="15">
      <c r="B78" s="171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3"/>
    </row>
    <row r="79" spans="2:17" ht="15">
      <c r="B79" s="204" t="s">
        <v>4</v>
      </c>
      <c r="C79" s="205"/>
      <c r="D79" s="174">
        <f>SUM(D81:D83)</f>
        <v>66.465729999999994</v>
      </c>
      <c r="E79" s="174">
        <f t="shared" ref="E79:P79" si="7">SUM(E81:E81)</f>
        <v>6.173</v>
      </c>
      <c r="F79" s="174">
        <f t="shared" si="7"/>
        <v>3.6023999999999998</v>
      </c>
      <c r="G79" s="174">
        <f t="shared" si="7"/>
        <v>6.12</v>
      </c>
      <c r="H79" s="174">
        <f t="shared" si="7"/>
        <v>2.11</v>
      </c>
      <c r="I79" s="174">
        <f t="shared" si="7"/>
        <v>0</v>
      </c>
      <c r="J79" s="174">
        <f t="shared" si="7"/>
        <v>2.4700000000000002</v>
      </c>
      <c r="K79" s="174">
        <f t="shared" si="7"/>
        <v>2.2400000000000002</v>
      </c>
      <c r="L79" s="174">
        <f t="shared" si="7"/>
        <v>2.88</v>
      </c>
      <c r="M79" s="174">
        <f t="shared" si="7"/>
        <v>5.18</v>
      </c>
      <c r="N79" s="174">
        <f t="shared" si="7"/>
        <v>9.26</v>
      </c>
      <c r="O79" s="174">
        <f t="shared" si="7"/>
        <v>2.4300000000000002</v>
      </c>
      <c r="P79" s="174">
        <f t="shared" si="7"/>
        <v>4.8600000000000003</v>
      </c>
      <c r="Q79" s="175"/>
    </row>
    <row r="80" spans="2:17" ht="15">
      <c r="B80" s="176"/>
      <c r="C80" s="177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9"/>
    </row>
    <row r="81" spans="2:17" ht="15">
      <c r="B81" s="176"/>
      <c r="C81" s="177" t="s">
        <v>118</v>
      </c>
      <c r="D81" s="178">
        <f>SUM(E81:P81)</f>
        <v>47.325399999999995</v>
      </c>
      <c r="E81" s="180">
        <v>6.173</v>
      </c>
      <c r="F81" s="180">
        <v>3.6023999999999998</v>
      </c>
      <c r="G81" s="180">
        <v>6.12</v>
      </c>
      <c r="H81" s="180">
        <v>2.11</v>
      </c>
      <c r="I81" s="187" t="s">
        <v>109</v>
      </c>
      <c r="J81" s="180">
        <v>2.4700000000000002</v>
      </c>
      <c r="K81" s="180">
        <v>2.2400000000000002</v>
      </c>
      <c r="L81" s="180">
        <v>2.88</v>
      </c>
      <c r="M81" s="180">
        <v>5.18</v>
      </c>
      <c r="N81" s="180">
        <v>9.26</v>
      </c>
      <c r="O81" s="180">
        <v>2.4300000000000002</v>
      </c>
      <c r="P81" s="180">
        <v>4.8600000000000003</v>
      </c>
      <c r="Q81" s="179"/>
    </row>
    <row r="82" spans="2:17" ht="15">
      <c r="B82" s="176"/>
      <c r="C82" s="177" t="s">
        <v>70</v>
      </c>
      <c r="D82" s="178">
        <f>SUM(E82:P82)</f>
        <v>0</v>
      </c>
      <c r="E82" s="187" t="s">
        <v>109</v>
      </c>
      <c r="F82" s="187" t="s">
        <v>109</v>
      </c>
      <c r="G82" s="187" t="s">
        <v>109</v>
      </c>
      <c r="H82" s="187" t="s">
        <v>109</v>
      </c>
      <c r="I82" s="187" t="s">
        <v>109</v>
      </c>
      <c r="J82" s="187" t="s">
        <v>109</v>
      </c>
      <c r="K82" s="187" t="s">
        <v>109</v>
      </c>
      <c r="L82" s="187" t="s">
        <v>109</v>
      </c>
      <c r="M82" s="187" t="s">
        <v>109</v>
      </c>
      <c r="N82" s="187" t="s">
        <v>109</v>
      </c>
      <c r="O82" s="187" t="s">
        <v>109</v>
      </c>
      <c r="P82" s="187" t="s">
        <v>109</v>
      </c>
      <c r="Q82" s="179"/>
    </row>
    <row r="83" spans="2:17" ht="15">
      <c r="B83" s="176"/>
      <c r="C83" s="177" t="s">
        <v>85</v>
      </c>
      <c r="D83" s="178">
        <f>SUM(E83:P83)</f>
        <v>19.140329999999999</v>
      </c>
      <c r="E83" s="187" t="s">
        <v>109</v>
      </c>
      <c r="F83" s="187" t="s">
        <v>109</v>
      </c>
      <c r="G83" s="187" t="s">
        <v>109</v>
      </c>
      <c r="H83" s="187" t="s">
        <v>109</v>
      </c>
      <c r="I83" s="187" t="s">
        <v>109</v>
      </c>
      <c r="J83" s="180">
        <v>1.6640699999999999</v>
      </c>
      <c r="K83" s="180">
        <v>3.6425000000000001</v>
      </c>
      <c r="L83" s="180">
        <v>0.23988000000000001</v>
      </c>
      <c r="M83" s="180">
        <v>1.3573599999999999</v>
      </c>
      <c r="N83" s="180">
        <v>0.46223999999999998</v>
      </c>
      <c r="O83" s="180">
        <v>11.774279999999999</v>
      </c>
      <c r="P83" s="187" t="s">
        <v>109</v>
      </c>
      <c r="Q83" s="179"/>
    </row>
    <row r="84" spans="2:17" ht="15">
      <c r="B84" s="189"/>
      <c r="C84" s="190"/>
      <c r="D84" s="190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191"/>
    </row>
    <row r="85" spans="2:17" ht="15">
      <c r="B85" s="5" t="s">
        <v>128</v>
      </c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2"/>
    </row>
    <row r="86" spans="2:17" ht="15">
      <c r="B86" s="192" t="s">
        <v>79</v>
      </c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2"/>
    </row>
    <row r="87" spans="2:17" ht="15">
      <c r="B87" s="5" t="s">
        <v>82</v>
      </c>
      <c r="C87" s="2"/>
      <c r="D87" s="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2"/>
    </row>
    <row r="88" spans="2:17">
      <c r="B88" s="92" t="s">
        <v>33</v>
      </c>
      <c r="D88" s="5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5"/>
    </row>
    <row r="89" spans="2:17">
      <c r="B89" s="92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</row>
    <row r="95" spans="2:17">
      <c r="D95" s="122"/>
    </row>
  </sheetData>
  <mergeCells count="25">
    <mergeCell ref="B45:Q45"/>
    <mergeCell ref="B3:Q3"/>
    <mergeCell ref="B4:Q4"/>
    <mergeCell ref="B6:C6"/>
    <mergeCell ref="P6:Q6"/>
    <mergeCell ref="B8:C8"/>
    <mergeCell ref="B22:Q22"/>
    <mergeCell ref="B23:Q23"/>
    <mergeCell ref="B25:C25"/>
    <mergeCell ref="P25:Q25"/>
    <mergeCell ref="B27:C27"/>
    <mergeCell ref="B44:Q44"/>
    <mergeCell ref="B79:C79"/>
    <mergeCell ref="B47:C47"/>
    <mergeCell ref="P47:Q47"/>
    <mergeCell ref="B49:C49"/>
    <mergeCell ref="B56:Q56"/>
    <mergeCell ref="B57:Q57"/>
    <mergeCell ref="B59:C59"/>
    <mergeCell ref="P59:Q59"/>
    <mergeCell ref="B61:C61"/>
    <mergeCell ref="B74:Q74"/>
    <mergeCell ref="B75:Q75"/>
    <mergeCell ref="B77:C77"/>
    <mergeCell ref="P77:Q77"/>
  </mergeCells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360780-f6b7-4420-9875-3f365c257eb2">
      <Terms xmlns="http://schemas.microsoft.com/office/infopath/2007/PartnerControls"/>
    </lcf76f155ced4ddcb4097134ff3c332f>
    <TaxCatchAll xmlns="5aff5fc1-a0e3-4d47-9a27-b4e81c198a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6" ma:contentTypeDescription="Crear nuevo documento." ma:contentTypeScope="" ma:versionID="39479fbf8da429dd35aa36be03209116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4ed8eb50a4a053395296afcc3b82d2bb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00b1d-3883-4af9-aa73-3e1dfc456cb3}" ma:internalName="TaxCatchAll" ma:showField="CatchAllData" ma:web="5aff5fc1-a0e3-4d47-9a27-b4e81c198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a1b9b3e-563d-4224-9268-7184741b2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ACFBA-42C8-451F-9457-ECFA4DF66F59}"/>
</file>

<file path=customXml/itemProps2.xml><?xml version="1.0" encoding="utf-8"?>
<ds:datastoreItem xmlns:ds="http://schemas.openxmlformats.org/officeDocument/2006/customXml" ds:itemID="{41085768-B54D-44CE-9F2A-F1A43A17FCAF}"/>
</file>

<file path=customXml/itemProps3.xml><?xml version="1.0" encoding="utf-8"?>
<ds:datastoreItem xmlns:ds="http://schemas.openxmlformats.org/officeDocument/2006/customXml" ds:itemID="{9EAA30A5-5313-45A9-8F88-A8DFDABFEF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Ministerio de Pesqueria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hleon</dc:creator>
  <cp:keywords/>
  <dc:description/>
  <cp:lastModifiedBy>Hugo Chamorro Quinteros</cp:lastModifiedBy>
  <cp:revision/>
  <dcterms:created xsi:type="dcterms:W3CDTF">2004-02-25T18:01:00Z</dcterms:created>
  <dcterms:modified xsi:type="dcterms:W3CDTF">2023-06-21T17:23:38Z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0x010100F0137DF093341A459B1725B370F0D6C3</vt:lpwstr>
  </property>
  <property fmtid="{D5CDD505-2E9C-101B-9397-08002B2CF9AE}" pid="3" name="KSOProductBuildVer">
    <vt:lpwstr>1033-11.2.0.10152</vt:lpwstr>
  </property>
  <property fmtid="{D5CDD505-2E9C-101B-9397-08002B2CF9AE}" pid="4" name="MediaServiceImageTags">
    <vt:lpwstr/>
  </property>
</Properties>
</file>