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8"/>
  <workbookPr/>
  <mc:AlternateContent xmlns:mc="http://schemas.openxmlformats.org/markup-compatibility/2006">
    <mc:Choice Requires="x15">
      <x15ac:absPath xmlns:x15ac="http://schemas.microsoft.com/office/spreadsheetml/2010/11/ac" url="D:\Users\Kmontoya\Downloads\OneDrive_2023-05-26\Anuario Pesca y Acuicultura 2021\Pesca\"/>
    </mc:Choice>
  </mc:AlternateContent>
  <xr:revisionPtr revIDLastSave="0" documentId="13_ncr:1_{E876FE0F-5E0D-402F-8BC8-62085C970F04}" xr6:coauthVersionLast="36" xr6:coauthVersionMax="47" xr10:uidLastSave="{00000000-0000-0000-0000-000000000000}"/>
  <bookViews>
    <workbookView xWindow="0" yWindow="0" windowWidth="28800" windowHeight="12225" tabRatio="716" activeTab="3" xr2:uid="{00000000-000D-0000-FFFF-FFFF00000000}"/>
  </bookViews>
  <sheets>
    <sheet name="Prod Total" sheetId="1" r:id="rId1"/>
    <sheet name="Harina Aceite Puertos" sheetId="2" r:id="rId2"/>
    <sheet name="Harina Tipo Puertos" sheetId="3" r:id="rId3"/>
    <sheet name="Prod curado" sheetId="4" r:id="rId4"/>
  </sheets>
  <definedNames>
    <definedName name="_xlnm.Print_Area" localSheetId="1">'Harina Aceite Puertos'!$B$2:$F$83</definedName>
    <definedName name="_xlnm.Print_Area" localSheetId="2">'Harina Tipo Puertos'!$B$2:$G$35</definedName>
    <definedName name="_xlnm.Print_Area" localSheetId="0">'Prod Total'!$B$3:$S$82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1" i="4" l="1"/>
  <c r="D32" i="3" l="1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H8" i="3"/>
  <c r="K25" i="1"/>
  <c r="D65" i="4" l="1"/>
  <c r="D64" i="4"/>
  <c r="D63" i="4"/>
  <c r="D62" i="4"/>
  <c r="D61" i="4"/>
  <c r="P59" i="4"/>
  <c r="O59" i="4"/>
  <c r="N59" i="4"/>
  <c r="M59" i="4"/>
  <c r="L59" i="4"/>
  <c r="K59" i="4"/>
  <c r="J59" i="4"/>
  <c r="I59" i="4"/>
  <c r="H59" i="4"/>
  <c r="G59" i="4"/>
  <c r="F59" i="4"/>
  <c r="E59" i="4"/>
  <c r="D80" i="4"/>
  <c r="D79" i="4"/>
  <c r="P77" i="4"/>
  <c r="O77" i="4"/>
  <c r="N77" i="4"/>
  <c r="M77" i="4"/>
  <c r="L77" i="4"/>
  <c r="K77" i="4"/>
  <c r="J77" i="4"/>
  <c r="I77" i="4"/>
  <c r="H77" i="4"/>
  <c r="G77" i="4"/>
  <c r="F77" i="4"/>
  <c r="E77" i="4"/>
  <c r="D49" i="4"/>
  <c r="D47" i="4" s="1"/>
  <c r="P47" i="4"/>
  <c r="O47" i="4"/>
  <c r="N47" i="4"/>
  <c r="M47" i="4"/>
  <c r="L47" i="4"/>
  <c r="K47" i="4"/>
  <c r="J47" i="4"/>
  <c r="I47" i="4"/>
  <c r="H47" i="4"/>
  <c r="G47" i="4"/>
  <c r="F47" i="4"/>
  <c r="E47" i="4"/>
  <c r="D37" i="4"/>
  <c r="D36" i="4"/>
  <c r="D35" i="4"/>
  <c r="D34" i="4"/>
  <c r="D33" i="4"/>
  <c r="D32" i="4"/>
  <c r="D31" i="4"/>
  <c r="D30" i="4"/>
  <c r="D29" i="4"/>
  <c r="D28" i="4"/>
  <c r="P26" i="4"/>
  <c r="O26" i="4"/>
  <c r="N26" i="4"/>
  <c r="M26" i="4"/>
  <c r="L26" i="4"/>
  <c r="K26" i="4"/>
  <c r="J26" i="4"/>
  <c r="I26" i="4"/>
  <c r="H26" i="4"/>
  <c r="G26" i="4"/>
  <c r="F26" i="4"/>
  <c r="E26" i="4"/>
  <c r="D14" i="4"/>
  <c r="D13" i="4"/>
  <c r="D12" i="4"/>
  <c r="D11" i="4"/>
  <c r="D10" i="4"/>
  <c r="P8" i="4"/>
  <c r="O8" i="4"/>
  <c r="N8" i="4"/>
  <c r="M8" i="4"/>
  <c r="L8" i="4"/>
  <c r="K8" i="4"/>
  <c r="J8" i="4"/>
  <c r="I8" i="4"/>
  <c r="H8" i="4"/>
  <c r="G8" i="4"/>
  <c r="F8" i="4"/>
  <c r="E8" i="4"/>
  <c r="G8" i="3"/>
  <c r="F8" i="3"/>
  <c r="E8" i="3"/>
  <c r="D119" i="2"/>
  <c r="D118" i="2"/>
  <c r="D117" i="2"/>
  <c r="D116" i="2"/>
  <c r="D115" i="2"/>
  <c r="D114" i="2"/>
  <c r="D113" i="2"/>
  <c r="D112" i="2"/>
  <c r="D111" i="2"/>
  <c r="D110" i="2"/>
  <c r="D109" i="2"/>
  <c r="D108" i="2"/>
  <c r="D102" i="2"/>
  <c r="D101" i="2"/>
  <c r="D100" i="2"/>
  <c r="D99" i="2"/>
  <c r="D98" i="2"/>
  <c r="D97" i="2"/>
  <c r="D96" i="2"/>
  <c r="D95" i="2"/>
  <c r="D94" i="2"/>
  <c r="D93" i="2"/>
  <c r="D92" i="2"/>
  <c r="D91" i="2"/>
  <c r="E8" i="2"/>
  <c r="D8" i="2"/>
  <c r="F27" i="1"/>
  <c r="F26" i="1"/>
  <c r="R25" i="1"/>
  <c r="AJ67" i="1" s="1"/>
  <c r="Q25" i="1"/>
  <c r="AI67" i="1" s="1"/>
  <c r="P25" i="1"/>
  <c r="AH67" i="1" s="1"/>
  <c r="O25" i="1"/>
  <c r="AG67" i="1" s="1"/>
  <c r="N25" i="1"/>
  <c r="AF67" i="1" s="1"/>
  <c r="M25" i="1"/>
  <c r="AE67" i="1" s="1"/>
  <c r="L25" i="1"/>
  <c r="AD67" i="1" s="1"/>
  <c r="AC67" i="1"/>
  <c r="J25" i="1"/>
  <c r="AB67" i="1" s="1"/>
  <c r="I25" i="1"/>
  <c r="AA67" i="1" s="1"/>
  <c r="H25" i="1"/>
  <c r="Z67" i="1" s="1"/>
  <c r="G25" i="1"/>
  <c r="Y67" i="1" s="1"/>
  <c r="F23" i="1"/>
  <c r="F22" i="1"/>
  <c r="F21" i="1" s="1"/>
  <c r="R21" i="1"/>
  <c r="Q21" i="1"/>
  <c r="P21" i="1"/>
  <c r="O21" i="1"/>
  <c r="N21" i="1"/>
  <c r="M21" i="1"/>
  <c r="L21" i="1"/>
  <c r="K21" i="1"/>
  <c r="J21" i="1"/>
  <c r="I21" i="1"/>
  <c r="H21" i="1"/>
  <c r="G21" i="1"/>
  <c r="F19" i="1"/>
  <c r="F18" i="1"/>
  <c r="F17" i="1" s="1"/>
  <c r="R17" i="1"/>
  <c r="Q17" i="1"/>
  <c r="P17" i="1"/>
  <c r="O17" i="1"/>
  <c r="N17" i="1"/>
  <c r="M17" i="1"/>
  <c r="L17" i="1"/>
  <c r="K17" i="1"/>
  <c r="J17" i="1"/>
  <c r="I17" i="1"/>
  <c r="H17" i="1"/>
  <c r="G17" i="1"/>
  <c r="W15" i="1"/>
  <c r="F15" i="1"/>
  <c r="F14" i="1"/>
  <c r="F12" i="1" s="1"/>
  <c r="R12" i="1"/>
  <c r="Q12" i="1"/>
  <c r="P12" i="1"/>
  <c r="O12" i="1"/>
  <c r="N12" i="1"/>
  <c r="M12" i="1"/>
  <c r="L12" i="1"/>
  <c r="K12" i="1"/>
  <c r="J12" i="1"/>
  <c r="J10" i="1" s="1"/>
  <c r="AB68" i="1" s="1"/>
  <c r="I12" i="1"/>
  <c r="I10" i="1" s="1"/>
  <c r="AA68" i="1" s="1"/>
  <c r="H12" i="1"/>
  <c r="G12" i="1"/>
  <c r="D77" i="4" l="1"/>
  <c r="M10" i="1"/>
  <c r="AE68" i="1" s="1"/>
  <c r="F25" i="1"/>
  <c r="O10" i="1"/>
  <c r="AG68" i="1" s="1"/>
  <c r="D8" i="3"/>
  <c r="P10" i="1"/>
  <c r="AH68" i="1" s="1"/>
  <c r="R10" i="1"/>
  <c r="AJ68" i="1" s="1"/>
  <c r="H10" i="1"/>
  <c r="Z68" i="1" s="1"/>
  <c r="L10" i="1"/>
  <c r="AD68" i="1" s="1"/>
  <c r="D120" i="2"/>
  <c r="D106" i="2" s="1"/>
  <c r="D103" i="2"/>
  <c r="D89" i="2" s="1"/>
  <c r="K10" i="1"/>
  <c r="K8" i="1" s="1"/>
  <c r="AC69" i="1" s="1"/>
  <c r="N10" i="1"/>
  <c r="AF68" i="1" s="1"/>
  <c r="Q10" i="1"/>
  <c r="AI68" i="1" s="1"/>
  <c r="I8" i="1"/>
  <c r="AA69" i="1" s="1"/>
  <c r="G10" i="1"/>
  <c r="F10" i="1"/>
  <c r="F8" i="1" s="1"/>
  <c r="J8" i="1"/>
  <c r="AB69" i="1" s="1"/>
  <c r="Y68" i="1"/>
  <c r="G8" i="1"/>
  <c r="Y69" i="1" s="1"/>
  <c r="R8" i="1"/>
  <c r="AJ69" i="1" s="1"/>
  <c r="H8" i="1"/>
  <c r="Z69" i="1" s="1"/>
  <c r="D59" i="4"/>
  <c r="D26" i="4"/>
  <c r="D8" i="4"/>
  <c r="Y123" i="1"/>
  <c r="F46" i="1"/>
  <c r="Y124" i="1"/>
  <c r="F47" i="1"/>
  <c r="Y125" i="1"/>
  <c r="F48" i="1"/>
  <c r="Y102" i="1"/>
  <c r="F45" i="1"/>
  <c r="Y144" i="1"/>
  <c r="F49" i="1"/>
  <c r="Y145" i="1"/>
  <c r="F53" i="1"/>
  <c r="F50" i="1"/>
  <c r="M8" i="1" l="1"/>
  <c r="AE69" i="1" s="1"/>
  <c r="F44" i="1"/>
  <c r="P8" i="1"/>
  <c r="AH69" i="1" s="1"/>
  <c r="O8" i="1"/>
  <c r="AG69" i="1" s="1"/>
  <c r="N8" i="1"/>
  <c r="AF69" i="1" s="1"/>
  <c r="Y103" i="1"/>
  <c r="AC68" i="1"/>
  <c r="L8" i="1"/>
  <c r="AD69" i="1" s="1"/>
  <c r="Q8" i="1"/>
  <c r="AI69" i="1" s="1"/>
  <c r="Y101" i="1"/>
  <c r="Z102" i="1" s="1"/>
  <c r="Y121" i="1"/>
  <c r="Z103" i="1" l="1"/>
  <c r="Z125" i="1"/>
  <c r="Z124" i="1"/>
  <c r="Z123" i="1"/>
</calcChain>
</file>

<file path=xl/sharedStrings.xml><?xml version="1.0" encoding="utf-8"?>
<sst xmlns="http://schemas.openxmlformats.org/spreadsheetml/2006/main" count="428" uniqueCount="128">
  <si>
    <t xml:space="preserve"> PERÚ : PRODUCCIÓN DE RECURSOS HIDROBIOLÓGICOS MARÍTIMOS Y CONTINENTALES, SEGÚN GIRO INDUSTRIAL, 2021</t>
  </si>
  <si>
    <t xml:space="preserve">         (TMB)</t>
  </si>
  <si>
    <t/>
  </si>
  <si>
    <t>Tipo de utilización</t>
  </si>
  <si>
    <t>Total</t>
  </si>
  <si>
    <t xml:space="preserve">  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</si>
  <si>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</si>
  <si>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</si>
  <si>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</si>
  <si>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</si>
  <si>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</si>
  <si>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</si>
  <si>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</si>
  <si>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</si>
  <si>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</si>
  <si>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</si>
  <si>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</si>
  <si>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 xml:space="preserve">   1.</t>
  </si>
  <si>
    <t xml:space="preserve"> Consumo Humano Directo</t>
  </si>
  <si>
    <t>Enlatado</t>
  </si>
  <si>
    <t xml:space="preserve">  Marítimo</t>
  </si>
  <si>
    <t xml:space="preserve">  Continental</t>
  </si>
  <si>
    <t>Congelado</t>
  </si>
  <si>
    <r>
      <t>Curado</t>
    </r>
    <r>
      <rPr>
        <vertAlign val="superscript"/>
        <sz val="11"/>
        <rFont val="Arial"/>
        <family val="2"/>
      </rPr>
      <t xml:space="preserve">  1/</t>
    </r>
  </si>
  <si>
    <t xml:space="preserve">   2.</t>
  </si>
  <si>
    <t xml:space="preserve"> Consumo Humano Indirecto</t>
  </si>
  <si>
    <r>
      <t xml:space="preserve">Harina </t>
    </r>
    <r>
      <rPr>
        <vertAlign val="superscript"/>
        <sz val="11"/>
        <rFont val="Arial"/>
        <family val="2"/>
      </rPr>
      <t xml:space="preserve"> 2/</t>
    </r>
  </si>
  <si>
    <t>Aceite Crudo 3/</t>
  </si>
  <si>
    <t xml:space="preserve"> </t>
  </si>
  <si>
    <t>1/  Incluye Salado, Seco - Salado y Salpreso.</t>
  </si>
  <si>
    <t>2/  No incluye harina residual y otros tipos de harina.</t>
  </si>
  <si>
    <t>3/  No  se considera otros tipos de aceite</t>
  </si>
  <si>
    <t>Fuente : Empresas pesqueras y Direcciones Regionales de la Producción (DIREPRO).</t>
  </si>
  <si>
    <t>Elaboración: PRODUCE-OGEIEE-OEE.</t>
  </si>
  <si>
    <t xml:space="preserve"> CONSUMO HUMANO DIRECTO</t>
  </si>
  <si>
    <t xml:space="preserve"> CONSUMO HUMANO INDIRECTO</t>
  </si>
  <si>
    <t>ENLATADO</t>
  </si>
  <si>
    <t>CONGELADO</t>
  </si>
  <si>
    <t xml:space="preserve">CURADO  </t>
  </si>
  <si>
    <t xml:space="preserve">HARINA </t>
  </si>
  <si>
    <t>ACEITE</t>
  </si>
  <si>
    <t>ACEITE CRUDO</t>
  </si>
  <si>
    <t>Tipo de Utilización</t>
  </si>
  <si>
    <t>Ene</t>
  </si>
  <si>
    <t>Sep</t>
  </si>
  <si>
    <t>CONSUMO HUMANO INDIRECTO</t>
  </si>
  <si>
    <t>CONSUMO HUMANO DIRECTO</t>
  </si>
  <si>
    <t>TOTAL</t>
  </si>
  <si>
    <t>Fuente : Empresas pesqueras y Direcciones Regionales de la Producción (PRODUCE).</t>
  </si>
  <si>
    <t>CURADO</t>
  </si>
  <si>
    <t>HARINA</t>
  </si>
  <si>
    <t>PERÚ: PRODUCCIÓN DE HARINA Y ACEITE CRUDO DE PESCADO</t>
  </si>
  <si>
    <t>SEGÚN PUERTO, 2021</t>
  </si>
  <si>
    <t>(TMB)</t>
  </si>
  <si>
    <t>Puerto</t>
  </si>
  <si>
    <t>Harina</t>
  </si>
  <si>
    <t>Aceite Crudo</t>
  </si>
  <si>
    <t>Paita</t>
  </si>
  <si>
    <t>Parachique</t>
  </si>
  <si>
    <t xml:space="preserve"> -</t>
  </si>
  <si>
    <t>Bayóvar</t>
  </si>
  <si>
    <t>Chicama</t>
  </si>
  <si>
    <t>Coishco</t>
  </si>
  <si>
    <t>Chimbote</t>
  </si>
  <si>
    <t>Samanco</t>
  </si>
  <si>
    <t>Huarmey</t>
  </si>
  <si>
    <t>Supe</t>
  </si>
  <si>
    <t>Végueta</t>
  </si>
  <si>
    <t>Huacho / Carquín</t>
  </si>
  <si>
    <t>Chancay</t>
  </si>
  <si>
    <t>Callao</t>
  </si>
  <si>
    <t>Tambo de Mora</t>
  </si>
  <si>
    <t>Pisco</t>
  </si>
  <si>
    <t>Atico</t>
  </si>
  <si>
    <t>Ocoña</t>
  </si>
  <si>
    <t>La Planchada</t>
  </si>
  <si>
    <t>Quilca</t>
  </si>
  <si>
    <t>Matarani</t>
  </si>
  <si>
    <t>Mollendo</t>
  </si>
  <si>
    <t>Ilo</t>
  </si>
  <si>
    <t>Nota : No incluye harina residual y otros .</t>
  </si>
  <si>
    <t xml:space="preserve">        No incluye otros tipos de aceite.</t>
  </si>
  <si>
    <t>Fuente: Empresas pesqueras.</t>
  </si>
  <si>
    <t>TM</t>
  </si>
  <si>
    <t>Otros</t>
  </si>
  <si>
    <t>PERÚ: PRODUCCIÓN DE HARINA POR TIPO, SEGÚN LUGAR DE PROCESAMIENTO, 2021</t>
  </si>
  <si>
    <t>Lugar de Procesamiento</t>
  </si>
  <si>
    <t>Tradicional</t>
  </si>
  <si>
    <t>Prime</t>
  </si>
  <si>
    <t>Super</t>
  </si>
  <si>
    <r>
      <t>Residual</t>
    </r>
    <r>
      <rPr>
        <b/>
        <vertAlign val="superscript"/>
        <sz val="12"/>
        <rFont val="Calibri"/>
        <family val="2"/>
        <scheme val="minor"/>
      </rPr>
      <t>1/</t>
    </r>
  </si>
  <si>
    <t>Caleta Cruz</t>
  </si>
  <si>
    <t>1/ Se considera solo harina residual de residuos proveniente del pescado.</t>
  </si>
  <si>
    <t>PERÚ: PRODUCCIÓN DE CURADO INDUSTRIAL POR MES, SEGÚN ESPECIE, 2021</t>
  </si>
  <si>
    <t>(TM)</t>
  </si>
  <si>
    <t xml:space="preserve">Ene   </t>
  </si>
  <si>
    <t xml:space="preserve">Feb   </t>
  </si>
  <si>
    <t xml:space="preserve">Mar   </t>
  </si>
  <si>
    <t xml:space="preserve">Abr   </t>
  </si>
  <si>
    <t xml:space="preserve">May   </t>
  </si>
  <si>
    <t xml:space="preserve">Jun   </t>
  </si>
  <si>
    <t xml:space="preserve">Jul   </t>
  </si>
  <si>
    <t xml:space="preserve">Ago   </t>
  </si>
  <si>
    <t xml:space="preserve">Set    </t>
  </si>
  <si>
    <t xml:space="preserve">Oct    </t>
  </si>
  <si>
    <t xml:space="preserve">Nov   </t>
  </si>
  <si>
    <t xml:space="preserve">Dic    </t>
  </si>
  <si>
    <t>Anchoveta</t>
  </si>
  <si>
    <t>Samasa</t>
  </si>
  <si>
    <t>Tiburon</t>
  </si>
  <si>
    <t>Algas</t>
  </si>
  <si>
    <r>
      <t>Otras Especies</t>
    </r>
    <r>
      <rPr>
        <b/>
        <vertAlign val="superscript"/>
        <sz val="11"/>
        <rFont val="Calibri"/>
        <family val="2"/>
        <scheme val="minor"/>
      </rPr>
      <t>1/</t>
    </r>
  </si>
  <si>
    <t>1/La materia prima es nacional e importada.</t>
  </si>
  <si>
    <t>PERÚ: PRODUCCIÓN DE CURADO INDUSTRIAL DE LA ESPECIE ANCHOVETA POR MES, SEGÚN LUGAR DE PRODUCCIÓN, 2021</t>
  </si>
  <si>
    <t>Nuevo Chimbote</t>
  </si>
  <si>
    <t>Imperial</t>
  </si>
  <si>
    <t>Paracas</t>
  </si>
  <si>
    <t>San Andrés</t>
  </si>
  <si>
    <t>Tacna</t>
  </si>
  <si>
    <t>PERÚ: PRODUCCIÓN DE CURADO DE LA ESPECIE TIBURÓN POR MES, SEGÚN LUGAR DE PRODUCCIÓN, 2020</t>
  </si>
  <si>
    <t>-</t>
  </si>
  <si>
    <t>PERÚ: PRODUCCIÓN DE CURADO INDUSTRIAL DE LA ESPECIE ALGA POR MES, SEGÚN LUGAR DE PRODUCCIÓN, 2021</t>
  </si>
  <si>
    <t>Santiago</t>
  </si>
  <si>
    <t>Vista Alegre</t>
  </si>
  <si>
    <t>Nazca</t>
  </si>
  <si>
    <t>Yanahuara</t>
  </si>
  <si>
    <t>PERÚ: PRODUCCIÓN DE CURADO INDUSTRIAL DE OTRAS ESPECIES  POR MES, SEGÚN LUGAR DE PRODUCCIÓN, 2021</t>
  </si>
  <si>
    <t>Nota: La materia prima es nacional e importada.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</si>
</sst>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"/>
    <numFmt numFmtId="165" formatCode="#,##0.0"/>
    <numFmt numFmtId="166" formatCode="#,##0;[Red]#,##0"/>
    <numFmt numFmtId="167" formatCode="_-* #,##0_-;\-* #,##0_-;_-* &quot;-&quot;??_-;_-@_-"/>
  </numFmts>
  <fonts count="35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0" tint="-0.34998626667073579"/>
      <name val="Arial"/>
      <family val="2"/>
    </font>
    <font>
      <b/>
      <sz val="10"/>
      <color theme="0" tint="-0.3499862666707357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Arial"/>
      <family val="2"/>
    </font>
    <font>
      <sz val="10"/>
      <color indexed="10"/>
      <name val="Arial"/>
      <family val="2"/>
    </font>
    <font>
      <sz val="12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1"/>
      <color theme="0" tint="-0.34998626667073579"/>
      <name val="Arial"/>
      <family val="2"/>
    </font>
    <font>
      <sz val="10"/>
      <color theme="0"/>
      <name val="Arial"/>
      <family val="2"/>
    </font>
    <font>
      <sz val="10"/>
      <name val="Book Antiqua"/>
      <family val="1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31">
    <xf numFmtId="0" fontId="0" fillId="0" borderId="0" xfId="0"/>
    <xf numFmtId="0" fontId="3" fillId="0" borderId="0" xfId="0" applyFont="1"/>
    <xf numFmtId="0" fontId="5" fillId="0" borderId="0" xfId="0" applyFont="1"/>
    <xf numFmtId="3" fontId="5" fillId="0" borderId="0" xfId="0" applyNumberFormat="1" applyFont="1"/>
    <xf numFmtId="0" fontId="5" fillId="0" borderId="5" xfId="0" applyFont="1" applyBorder="1"/>
    <xf numFmtId="0" fontId="5" fillId="0" borderId="6" xfId="0" applyFont="1" applyBorder="1"/>
    <xf numFmtId="3" fontId="5" fillId="0" borderId="6" xfId="0" applyNumberFormat="1" applyFont="1" applyBorder="1"/>
    <xf numFmtId="0" fontId="6" fillId="0" borderId="0" xfId="0" applyFont="1"/>
    <xf numFmtId="3" fontId="6" fillId="0" borderId="0" xfId="0" applyNumberFormat="1" applyFont="1"/>
    <xf numFmtId="3" fontId="0" fillId="0" borderId="0" xfId="0" applyNumberFormat="1"/>
    <xf numFmtId="164" fontId="0" fillId="0" borderId="0" xfId="0" applyNumberFormat="1"/>
    <xf numFmtId="0" fontId="5" fillId="0" borderId="9" xfId="0" applyFont="1" applyBorder="1"/>
    <xf numFmtId="0" fontId="7" fillId="0" borderId="0" xfId="0" applyFont="1"/>
    <xf numFmtId="3" fontId="7" fillId="0" borderId="0" xfId="0" applyNumberFormat="1" applyFont="1" applyAlignment="1">
      <alignment vertical="center"/>
    </xf>
    <xf numFmtId="3" fontId="8" fillId="0" borderId="0" xfId="0" applyNumberFormat="1" applyFont="1"/>
    <xf numFmtId="0" fontId="9" fillId="0" borderId="0" xfId="0" applyFont="1"/>
    <xf numFmtId="3" fontId="4" fillId="0" borderId="0" xfId="0" applyNumberFormat="1" applyFont="1"/>
    <xf numFmtId="3" fontId="5" fillId="0" borderId="5" xfId="0" applyNumberFormat="1" applyFont="1" applyBorder="1"/>
    <xf numFmtId="3" fontId="5" fillId="0" borderId="6" xfId="0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/>
    <xf numFmtId="3" fontId="10" fillId="0" borderId="0" xfId="0" applyNumberFormat="1" applyFont="1"/>
    <xf numFmtId="0" fontId="10" fillId="0" borderId="0" xfId="0" applyFont="1"/>
    <xf numFmtId="3" fontId="9" fillId="0" borderId="0" xfId="0" applyNumberFormat="1" applyFont="1"/>
    <xf numFmtId="3" fontId="3" fillId="0" borderId="0" xfId="0" applyNumberFormat="1" applyFont="1"/>
    <xf numFmtId="3" fontId="7" fillId="0" borderId="0" xfId="0" applyNumberFormat="1" applyFont="1"/>
    <xf numFmtId="0" fontId="12" fillId="0" borderId="0" xfId="0" applyFont="1"/>
    <xf numFmtId="0" fontId="12" fillId="2" borderId="0" xfId="0" applyFont="1" applyFill="1"/>
    <xf numFmtId="0" fontId="13" fillId="2" borderId="0" xfId="0" applyFont="1" applyFill="1"/>
    <xf numFmtId="165" fontId="0" fillId="0" borderId="0" xfId="0" applyNumberFormat="1"/>
    <xf numFmtId="0" fontId="14" fillId="0" borderId="0" xfId="0" applyFont="1"/>
    <xf numFmtId="0" fontId="11" fillId="0" borderId="0" xfId="0" applyFont="1" applyAlignment="1">
      <alignment horizontal="center"/>
    </xf>
    <xf numFmtId="0" fontId="15" fillId="0" borderId="0" xfId="0" applyFont="1"/>
    <xf numFmtId="165" fontId="3" fillId="0" borderId="0" xfId="0" applyNumberFormat="1" applyFont="1"/>
    <xf numFmtId="3" fontId="15" fillId="0" borderId="0" xfId="0" applyNumberFormat="1" applyFont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6" fillId="0" borderId="0" xfId="0" applyFont="1"/>
    <xf numFmtId="3" fontId="4" fillId="0" borderId="4" xfId="0" applyNumberFormat="1" applyFont="1" applyBorder="1"/>
    <xf numFmtId="3" fontId="4" fillId="0" borderId="8" xfId="0" applyNumberFormat="1" applyFont="1" applyBorder="1"/>
    <xf numFmtId="3" fontId="17" fillId="0" borderId="0" xfId="0" applyNumberFormat="1" applyFont="1" applyAlignment="1">
      <alignment vertical="center"/>
    </xf>
    <xf numFmtId="3" fontId="5" fillId="0" borderId="8" xfId="0" applyNumberFormat="1" applyFont="1" applyBorder="1"/>
    <xf numFmtId="3" fontId="17" fillId="0" borderId="0" xfId="0" applyNumberFormat="1" applyFont="1"/>
    <xf numFmtId="4" fontId="17" fillId="0" borderId="0" xfId="0" applyNumberFormat="1" applyFont="1"/>
    <xf numFmtId="3" fontId="8" fillId="0" borderId="5" xfId="0" applyNumberFormat="1" applyFont="1" applyBorder="1"/>
    <xf numFmtId="3" fontId="8" fillId="0" borderId="6" xfId="0" applyNumberFormat="1" applyFont="1" applyBorder="1"/>
    <xf numFmtId="3" fontId="8" fillId="0" borderId="9" xfId="0" applyNumberFormat="1" applyFont="1" applyBorder="1"/>
    <xf numFmtId="0" fontId="17" fillId="0" borderId="0" xfId="0" applyFont="1"/>
    <xf numFmtId="3" fontId="14" fillId="0" borderId="0" xfId="0" applyNumberFormat="1" applyFont="1"/>
    <xf numFmtId="165" fontId="6" fillId="0" borderId="0" xfId="0" applyNumberFormat="1" applyFont="1"/>
    <xf numFmtId="3" fontId="16" fillId="0" borderId="0" xfId="0" applyNumberFormat="1" applyFont="1"/>
    <xf numFmtId="4" fontId="6" fillId="0" borderId="0" xfId="0" applyNumberFormat="1" applyFont="1"/>
    <xf numFmtId="3" fontId="18" fillId="0" borderId="0" xfId="0" applyNumberFormat="1" applyFont="1"/>
    <xf numFmtId="165" fontId="18" fillId="0" borderId="0" xfId="0" applyNumberFormat="1" applyFont="1"/>
    <xf numFmtId="0" fontId="18" fillId="0" borderId="0" xfId="0" applyFont="1"/>
    <xf numFmtId="4" fontId="14" fillId="0" borderId="0" xfId="0" applyNumberFormat="1" applyFont="1"/>
    <xf numFmtId="0" fontId="10" fillId="0" borderId="0" xfId="0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9" fillId="0" borderId="0" xfId="0" applyNumberFormat="1" applyFont="1"/>
    <xf numFmtId="165" fontId="12" fillId="0" borderId="0" xfId="0" applyNumberFormat="1" applyFont="1"/>
    <xf numFmtId="165" fontId="12" fillId="2" borderId="0" xfId="0" applyNumberFormat="1" applyFont="1" applyFill="1"/>
    <xf numFmtId="3" fontId="13" fillId="2" borderId="0" xfId="0" applyNumberFormat="1" applyFont="1" applyFill="1"/>
    <xf numFmtId="4" fontId="13" fillId="2" borderId="0" xfId="0" applyNumberFormat="1" applyFont="1" applyFill="1"/>
    <xf numFmtId="165" fontId="13" fillId="2" borderId="0" xfId="0" applyNumberFormat="1" applyFont="1" applyFill="1"/>
    <xf numFmtId="0" fontId="13" fillId="2" borderId="0" xfId="0" applyFont="1" applyFill="1" applyAlignment="1">
      <alignment horizontal="center"/>
    </xf>
    <xf numFmtId="4" fontId="12" fillId="2" borderId="0" xfId="0" applyNumberFormat="1" applyFont="1" applyFill="1"/>
    <xf numFmtId="3" fontId="19" fillId="0" borderId="0" xfId="0" applyNumberFormat="1" applyFont="1"/>
    <xf numFmtId="165" fontId="19" fillId="0" borderId="0" xfId="0" applyNumberFormat="1" applyFont="1" applyAlignment="1">
      <alignment horizontal="right"/>
    </xf>
    <xf numFmtId="164" fontId="12" fillId="2" borderId="0" xfId="0" applyNumberFormat="1" applyFont="1" applyFill="1"/>
    <xf numFmtId="3" fontId="19" fillId="0" borderId="0" xfId="0" applyNumberFormat="1" applyFont="1" applyAlignment="1">
      <alignment horizontal="right"/>
    </xf>
    <xf numFmtId="3" fontId="12" fillId="2" borderId="0" xfId="0" applyNumberFormat="1" applyFont="1" applyFill="1"/>
    <xf numFmtId="3" fontId="20" fillId="2" borderId="0" xfId="0" applyNumberFormat="1" applyFont="1" applyFill="1"/>
    <xf numFmtId="3" fontId="20" fillId="2" borderId="0" xfId="0" applyNumberFormat="1" applyFont="1" applyFill="1" applyAlignment="1">
      <alignment horizontal="right"/>
    </xf>
    <xf numFmtId="3" fontId="21" fillId="2" borderId="0" xfId="0" applyNumberFormat="1" applyFont="1" applyFill="1"/>
    <xf numFmtId="3" fontId="21" fillId="2" borderId="0" xfId="0" applyNumberFormat="1" applyFont="1" applyFill="1" applyAlignment="1">
      <alignment horizontal="right"/>
    </xf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0" fontId="22" fillId="0" borderId="0" xfId="0" applyFont="1"/>
    <xf numFmtId="165" fontId="22" fillId="0" borderId="0" xfId="0" applyNumberFormat="1" applyFont="1"/>
    <xf numFmtId="3" fontId="7" fillId="3" borderId="0" xfId="0" applyNumberFormat="1" applyFont="1" applyFill="1" applyAlignment="1">
      <alignment vertical="center"/>
    </xf>
    <xf numFmtId="3" fontId="22" fillId="0" borderId="0" xfId="0" applyNumberFormat="1" applyFont="1"/>
    <xf numFmtId="3" fontId="22" fillId="2" borderId="0" xfId="0" applyNumberFormat="1" applyFont="1" applyFill="1"/>
    <xf numFmtId="3" fontId="0" fillId="0" borderId="0" xfId="0" applyNumberFormat="1" applyAlignment="1">
      <alignment horizontal="right"/>
    </xf>
    <xf numFmtId="3" fontId="4" fillId="0" borderId="0" xfId="0" applyNumberFormat="1" applyFont="1" applyAlignment="1">
      <alignment horizontal="right"/>
    </xf>
    <xf numFmtId="3" fontId="5" fillId="3" borderId="0" xfId="0" applyNumberFormat="1" applyFont="1" applyFill="1" applyAlignment="1">
      <alignment horizontal="right"/>
    </xf>
    <xf numFmtId="4" fontId="23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3" fontId="24" fillId="2" borderId="0" xfId="0" applyNumberFormat="1" applyFont="1" applyFill="1" applyAlignment="1">
      <alignment vertic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center" vertical="center"/>
    </xf>
    <xf numFmtId="3" fontId="4" fillId="3" borderId="8" xfId="0" applyNumberFormat="1" applyFont="1" applyFill="1" applyBorder="1" applyAlignment="1">
      <alignment vertical="center"/>
    </xf>
    <xf numFmtId="165" fontId="8" fillId="0" borderId="0" xfId="0" applyNumberFormat="1" applyFont="1"/>
    <xf numFmtId="3" fontId="5" fillId="0" borderId="9" xfId="0" applyNumberFormat="1" applyFont="1" applyBorder="1"/>
    <xf numFmtId="3" fontId="6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" fontId="22" fillId="2" borderId="0" xfId="0" applyNumberFormat="1" applyFont="1" applyFill="1" applyAlignment="1">
      <alignment horizontal="right"/>
    </xf>
    <xf numFmtId="3" fontId="12" fillId="0" borderId="0" xfId="0" applyNumberFormat="1" applyFont="1"/>
    <xf numFmtId="164" fontId="12" fillId="0" borderId="0" xfId="0" applyNumberFormat="1" applyFont="1"/>
    <xf numFmtId="4" fontId="12" fillId="0" borderId="0" xfId="0" applyNumberFormat="1" applyFont="1"/>
    <xf numFmtId="3" fontId="4" fillId="5" borderId="3" xfId="0" applyNumberFormat="1" applyFont="1" applyFill="1" applyBorder="1" applyAlignment="1">
      <alignment horizontal="center" vertical="center"/>
    </xf>
    <xf numFmtId="3" fontId="4" fillId="5" borderId="8" xfId="0" applyNumberFormat="1" applyFont="1" applyFill="1" applyBorder="1" applyAlignment="1">
      <alignment vertical="center"/>
    </xf>
    <xf numFmtId="3" fontId="5" fillId="6" borderId="8" xfId="0" applyNumberFormat="1" applyFont="1" applyFill="1" applyBorder="1"/>
    <xf numFmtId="3" fontId="26" fillId="0" borderId="0" xfId="0" applyNumberFormat="1" applyFont="1"/>
    <xf numFmtId="3" fontId="0" fillId="3" borderId="0" xfId="0" applyNumberFormat="1" applyFill="1"/>
    <xf numFmtId="3" fontId="27" fillId="0" borderId="0" xfId="0" applyNumberFormat="1" applyFont="1"/>
    <xf numFmtId="3" fontId="27" fillId="0" borderId="8" xfId="0" applyNumberFormat="1" applyFont="1" applyBorder="1"/>
    <xf numFmtId="3" fontId="28" fillId="0" borderId="0" xfId="0" applyNumberFormat="1" applyFont="1" applyAlignment="1">
      <alignment horizontal="right"/>
    </xf>
    <xf numFmtId="3" fontId="29" fillId="5" borderId="3" xfId="0" applyNumberFormat="1" applyFont="1" applyFill="1" applyBorder="1" applyAlignment="1">
      <alignment horizontal="center" vertical="center"/>
    </xf>
    <xf numFmtId="3" fontId="29" fillId="0" borderId="4" xfId="0" applyNumberFormat="1" applyFont="1" applyBorder="1"/>
    <xf numFmtId="3" fontId="29" fillId="0" borderId="0" xfId="0" applyNumberFormat="1" applyFont="1"/>
    <xf numFmtId="165" fontId="29" fillId="0" borderId="0" xfId="0" applyNumberFormat="1" applyFont="1"/>
    <xf numFmtId="3" fontId="29" fillId="0" borderId="8" xfId="0" applyNumberFormat="1" applyFont="1" applyBorder="1"/>
    <xf numFmtId="3" fontId="29" fillId="5" borderId="0" xfId="0" applyNumberFormat="1" applyFont="1" applyFill="1" applyAlignment="1">
      <alignment horizontal="right" vertical="center"/>
    </xf>
    <xf numFmtId="3" fontId="29" fillId="5" borderId="8" xfId="0" applyNumberFormat="1" applyFont="1" applyFill="1" applyBorder="1" applyAlignment="1">
      <alignment vertical="center"/>
    </xf>
    <xf numFmtId="3" fontId="30" fillId="0" borderId="4" xfId="0" applyNumberFormat="1" applyFont="1" applyBorder="1"/>
    <xf numFmtId="3" fontId="30" fillId="0" borderId="0" xfId="0" applyNumberFormat="1" applyFont="1"/>
    <xf numFmtId="3" fontId="30" fillId="0" borderId="0" xfId="0" applyNumberFormat="1" applyFont="1" applyAlignment="1">
      <alignment horizontal="right"/>
    </xf>
    <xf numFmtId="3" fontId="30" fillId="0" borderId="8" xfId="0" applyNumberFormat="1" applyFont="1" applyBorder="1"/>
    <xf numFmtId="3" fontId="30" fillId="3" borderId="0" xfId="0" applyNumberFormat="1" applyFont="1" applyFill="1"/>
    <xf numFmtId="3" fontId="30" fillId="3" borderId="0" xfId="0" applyNumberFormat="1" applyFont="1" applyFill="1" applyAlignment="1">
      <alignment horizontal="right"/>
    </xf>
    <xf numFmtId="0" fontId="27" fillId="5" borderId="10" xfId="0" applyFont="1" applyFill="1" applyBorder="1" applyAlignment="1">
      <alignment horizontal="center"/>
    </xf>
    <xf numFmtId="0" fontId="27" fillId="5" borderId="12" xfId="0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/>
    </xf>
    <xf numFmtId="0" fontId="27" fillId="5" borderId="13" xfId="0" applyFont="1" applyFill="1" applyBorder="1" applyAlignment="1">
      <alignment horizontal="center" vertical="center"/>
    </xf>
    <xf numFmtId="0" fontId="27" fillId="0" borderId="4" xfId="0" applyFont="1" applyBorder="1"/>
    <xf numFmtId="0" fontId="27" fillId="0" borderId="0" xfId="0" applyFont="1"/>
    <xf numFmtId="3" fontId="27" fillId="0" borderId="14" xfId="0" applyNumberFormat="1" applyFont="1" applyBorder="1"/>
    <xf numFmtId="3" fontId="28" fillId="0" borderId="6" xfId="0" applyNumberFormat="1" applyFont="1" applyBorder="1"/>
    <xf numFmtId="0" fontId="29" fillId="0" borderId="4" xfId="0" applyFont="1" applyBorder="1"/>
    <xf numFmtId="0" fontId="29" fillId="0" borderId="0" xfId="0" applyFont="1"/>
    <xf numFmtId="167" fontId="30" fillId="0" borderId="0" xfId="2" applyNumberFormat="1" applyFont="1" applyBorder="1" applyAlignment="1">
      <alignment horizontal="right"/>
    </xf>
    <xf numFmtId="167" fontId="30" fillId="0" borderId="8" xfId="2" applyNumberFormat="1" applyFont="1" applyBorder="1" applyAlignment="1">
      <alignment horizontal="right"/>
    </xf>
    <xf numFmtId="167" fontId="30" fillId="0" borderId="0" xfId="2" applyNumberFormat="1" applyFont="1" applyFill="1" applyBorder="1" applyAlignment="1">
      <alignment horizontal="right"/>
    </xf>
    <xf numFmtId="167" fontId="30" fillId="0" borderId="8" xfId="2" applyNumberFormat="1" applyFont="1" applyFill="1" applyBorder="1" applyAlignment="1">
      <alignment horizontal="right"/>
    </xf>
    <xf numFmtId="167" fontId="30" fillId="0" borderId="0" xfId="2" applyNumberFormat="1" applyFont="1" applyBorder="1"/>
    <xf numFmtId="167" fontId="30" fillId="0" borderId="8" xfId="2" applyNumberFormat="1" applyFont="1" applyBorder="1"/>
    <xf numFmtId="167" fontId="30" fillId="3" borderId="0" xfId="2" applyNumberFormat="1" applyFont="1" applyFill="1" applyBorder="1" applyAlignment="1">
      <alignment horizontal="right"/>
    </xf>
    <xf numFmtId="3" fontId="30" fillId="0" borderId="5" xfId="0" applyNumberFormat="1" applyFont="1" applyBorder="1"/>
    <xf numFmtId="3" fontId="30" fillId="0" borderId="6" xfId="0" applyNumberFormat="1" applyFont="1" applyBorder="1"/>
    <xf numFmtId="3" fontId="30" fillId="0" borderId="6" xfId="0" applyNumberFormat="1" applyFont="1" applyBorder="1" applyAlignment="1">
      <alignment horizontal="right"/>
    </xf>
    <xf numFmtId="3" fontId="30" fillId="0" borderId="9" xfId="0" applyNumberFormat="1" applyFont="1" applyBorder="1" applyAlignment="1">
      <alignment horizontal="right"/>
    </xf>
    <xf numFmtId="3" fontId="33" fillId="3" borderId="0" xfId="0" applyNumberFormat="1" applyFont="1" applyFill="1"/>
    <xf numFmtId="3" fontId="33" fillId="0" borderId="0" xfId="0" applyNumberFormat="1" applyFont="1"/>
    <xf numFmtId="0" fontId="27" fillId="5" borderId="3" xfId="0" applyFont="1" applyFill="1" applyBorder="1" applyAlignment="1">
      <alignment horizontal="center" vertical="center"/>
    </xf>
    <xf numFmtId="0" fontId="27" fillId="0" borderId="8" xfId="0" applyFont="1" applyBorder="1"/>
    <xf numFmtId="3" fontId="27" fillId="5" borderId="0" xfId="0" applyNumberFormat="1" applyFont="1" applyFill="1" applyAlignment="1">
      <alignment horizontal="right"/>
    </xf>
    <xf numFmtId="0" fontId="27" fillId="5" borderId="8" xfId="0" applyFont="1" applyFill="1" applyBorder="1"/>
    <xf numFmtId="0" fontId="28" fillId="0" borderId="4" xfId="0" applyFont="1" applyBorder="1"/>
    <xf numFmtId="0" fontId="28" fillId="0" borderId="0" xfId="0" applyFont="1"/>
    <xf numFmtId="0" fontId="28" fillId="0" borderId="8" xfId="0" applyFont="1" applyBorder="1"/>
    <xf numFmtId="3" fontId="28" fillId="0" borderId="0" xfId="0" applyNumberFormat="1" applyFont="1"/>
    <xf numFmtId="0" fontId="29" fillId="5" borderId="3" xfId="0" applyFont="1" applyFill="1" applyBorder="1" applyAlignment="1">
      <alignment horizontal="center" vertical="center"/>
    </xf>
    <xf numFmtId="0" fontId="29" fillId="0" borderId="8" xfId="0" applyFont="1" applyBorder="1"/>
    <xf numFmtId="0" fontId="29" fillId="5" borderId="8" xfId="0" applyFont="1" applyFill="1" applyBorder="1"/>
    <xf numFmtId="0" fontId="30" fillId="0" borderId="4" xfId="0" applyFont="1" applyBorder="1"/>
    <xf numFmtId="0" fontId="30" fillId="0" borderId="0" xfId="0" applyFont="1"/>
    <xf numFmtId="0" fontId="30" fillId="0" borderId="8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9" xfId="0" applyFont="1" applyBorder="1"/>
    <xf numFmtId="0" fontId="30" fillId="0" borderId="5" xfId="0" applyFont="1" applyBorder="1"/>
    <xf numFmtId="0" fontId="30" fillId="0" borderId="6" xfId="0" applyFont="1" applyBorder="1"/>
    <xf numFmtId="0" fontId="30" fillId="0" borderId="9" xfId="0" applyFont="1" applyBorder="1"/>
    <xf numFmtId="166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7" fontId="0" fillId="0" borderId="0" xfId="0" applyNumberFormat="1"/>
    <xf numFmtId="4" fontId="0" fillId="0" borderId="0" xfId="0" applyNumberFormat="1"/>
    <xf numFmtId="167" fontId="27" fillId="5" borderId="0" xfId="2" applyNumberFormat="1" applyFont="1" applyFill="1" applyAlignment="1">
      <alignment horizontal="right" vertical="center"/>
    </xf>
    <xf numFmtId="167" fontId="27" fillId="5" borderId="8" xfId="2" applyNumberFormat="1" applyFont="1" applyFill="1" applyBorder="1" applyAlignment="1">
      <alignment horizontal="right" vertical="center"/>
    </xf>
    <xf numFmtId="167" fontId="30" fillId="0" borderId="0" xfId="2" applyNumberFormat="1" applyFont="1" applyAlignment="1">
      <alignment horizontal="right"/>
    </xf>
    <xf numFmtId="167" fontId="29" fillId="5" borderId="0" xfId="2" applyNumberFormat="1" applyFont="1" applyFill="1" applyAlignment="1">
      <alignment horizontal="right"/>
    </xf>
    <xf numFmtId="167" fontId="30" fillId="0" borderId="0" xfId="2" applyNumberFormat="1" applyFont="1"/>
    <xf numFmtId="167" fontId="27" fillId="5" borderId="0" xfId="2" applyNumberFormat="1" applyFont="1" applyFill="1" applyAlignment="1">
      <alignment horizontal="right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7" fillId="5" borderId="0" xfId="0" applyNumberFormat="1" applyFont="1" applyFill="1" applyAlignment="1">
      <alignment horizontal="right" vertical="center"/>
    </xf>
    <xf numFmtId="3" fontId="7" fillId="0" borderId="4" xfId="0" applyNumberFormat="1" applyFont="1" applyBorder="1"/>
    <xf numFmtId="3" fontId="7" fillId="0" borderId="0" xfId="0" applyNumberFormat="1" applyFont="1" applyAlignment="1">
      <alignment horizontal="right"/>
    </xf>
    <xf numFmtId="3" fontId="7" fillId="5" borderId="4" xfId="0" applyNumberFormat="1" applyFont="1" applyFill="1" applyBorder="1" applyAlignment="1">
      <alignment vertical="center"/>
    </xf>
    <xf numFmtId="3" fontId="7" fillId="5" borderId="0" xfId="0" applyNumberFormat="1" applyFont="1" applyFill="1" applyAlignment="1">
      <alignment vertical="center"/>
    </xf>
    <xf numFmtId="3" fontId="7" fillId="3" borderId="4" xfId="0" applyNumberFormat="1" applyFont="1" applyFill="1" applyBorder="1" applyAlignment="1">
      <alignment vertical="center"/>
    </xf>
    <xf numFmtId="3" fontId="7" fillId="3" borderId="0" xfId="0" applyNumberFormat="1" applyFont="1" applyFill="1" applyAlignment="1">
      <alignment horizontal="right" vertical="center"/>
    </xf>
    <xf numFmtId="3" fontId="8" fillId="6" borderId="4" xfId="0" applyNumberFormat="1" applyFont="1" applyFill="1" applyBorder="1"/>
    <xf numFmtId="3" fontId="8" fillId="6" borderId="0" xfId="0" applyNumberFormat="1" applyFont="1" applyFill="1" applyAlignment="1">
      <alignment vertical="center"/>
    </xf>
    <xf numFmtId="3" fontId="8" fillId="6" borderId="0" xfId="0" applyNumberFormat="1" applyFont="1" applyFill="1" applyAlignment="1">
      <alignment horizontal="right" vertical="center"/>
    </xf>
    <xf numFmtId="3" fontId="8" fillId="0" borderId="4" xfId="0" applyNumberFormat="1" applyFont="1" applyBorder="1"/>
    <xf numFmtId="3" fontId="8" fillId="3" borderId="0" xfId="0" applyNumberFormat="1" applyFont="1" applyFill="1"/>
    <xf numFmtId="3" fontId="8" fillId="3" borderId="0" xfId="0" applyNumberFormat="1" applyFont="1" applyFill="1" applyAlignment="1">
      <alignment horizontal="right"/>
    </xf>
    <xf numFmtId="3" fontId="7" fillId="4" borderId="0" xfId="0" applyNumberFormat="1" applyFont="1" applyFill="1" applyAlignment="1">
      <alignment horizontal="right" vertical="center"/>
    </xf>
    <xf numFmtId="167" fontId="8" fillId="0" borderId="0" xfId="2" applyNumberFormat="1" applyFont="1" applyBorder="1" applyAlignment="1">
      <alignment horizontal="right"/>
    </xf>
    <xf numFmtId="167" fontId="8" fillId="3" borderId="0" xfId="2" applyNumberFormat="1" applyFont="1" applyFill="1" applyBorder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3" fontId="22" fillId="3" borderId="0" xfId="0" applyNumberFormat="1" applyFont="1" applyFill="1"/>
    <xf numFmtId="3" fontId="12" fillId="3" borderId="0" xfId="0" applyNumberFormat="1" applyFont="1" applyFill="1"/>
    <xf numFmtId="3" fontId="22" fillId="3" borderId="0" xfId="0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4" fillId="5" borderId="1" xfId="0" applyNumberFormat="1" applyFont="1" applyFill="1" applyBorder="1" applyAlignment="1">
      <alignment horizontal="center" vertical="center"/>
    </xf>
    <xf numFmtId="3" fontId="4" fillId="5" borderId="2" xfId="0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/>
    </xf>
    <xf numFmtId="3" fontId="7" fillId="5" borderId="4" xfId="0" applyNumberFormat="1" applyFont="1" applyFill="1" applyBorder="1" applyAlignment="1">
      <alignment horizontal="center" vertical="center"/>
    </xf>
    <xf numFmtId="3" fontId="7" fillId="5" borderId="0" xfId="0" applyNumberFormat="1" applyFont="1" applyFill="1" applyAlignment="1">
      <alignment horizontal="center" vertical="center"/>
    </xf>
    <xf numFmtId="3" fontId="29" fillId="5" borderId="4" xfId="0" applyNumberFormat="1" applyFont="1" applyFill="1" applyBorder="1" applyAlignment="1">
      <alignment horizontal="center" vertical="center"/>
    </xf>
    <xf numFmtId="3" fontId="29" fillId="5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3" fontId="29" fillId="5" borderId="1" xfId="0" applyNumberFormat="1" applyFont="1" applyFill="1" applyBorder="1" applyAlignment="1">
      <alignment horizontal="center" vertical="center"/>
    </xf>
    <xf numFmtId="3" fontId="29" fillId="5" borderId="2" xfId="0" applyNumberFormat="1" applyFont="1" applyFill="1" applyBorder="1" applyAlignment="1">
      <alignment horizontal="center" vertical="center"/>
    </xf>
    <xf numFmtId="3" fontId="29" fillId="5" borderId="7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7" fillId="5" borderId="12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3" fontId="27" fillId="5" borderId="4" xfId="0" applyNumberFormat="1" applyFont="1" applyFill="1" applyBorder="1" applyAlignment="1">
      <alignment horizontal="center" vertical="center"/>
    </xf>
    <xf numFmtId="3" fontId="27" fillId="5" borderId="0" xfId="0" applyNumberFormat="1" applyFont="1" applyFill="1" applyAlignment="1">
      <alignment horizontal="center" vertical="center"/>
    </xf>
    <xf numFmtId="0" fontId="27" fillId="5" borderId="11" xfId="0" applyFont="1" applyFill="1" applyBorder="1" applyAlignment="1">
      <alignment horizontal="center" vertical="center"/>
    </xf>
    <xf numFmtId="0" fontId="27" fillId="5" borderId="9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9" fillId="5" borderId="7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/>
    </xf>
    <xf numFmtId="0" fontId="29" fillId="5" borderId="0" xfId="0" applyFont="1" applyFill="1" applyAlignment="1">
      <alignment horizontal="center"/>
    </xf>
    <xf numFmtId="0" fontId="27" fillId="5" borderId="1" xfId="0" applyFont="1" applyFill="1" applyBorder="1" applyAlignment="1">
      <alignment horizontal="center" vertical="center"/>
    </xf>
    <xf numFmtId="0" fontId="27" fillId="5" borderId="2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5" borderId="4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</cellXfs>
  <cellStyles count="3">
    <cellStyle name="F2" xfId="1" xr:uid="{00000000-0005-0000-0000-000000000000}"/>
    <cellStyle name="Millare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sz="1100" b="1">
                <a:latin typeface="Arial" panose="020B0604020202020204" pitchFamily="7" charset="0"/>
                <a:cs typeface="Arial" panose="020B0604020202020204" pitchFamily="7" charset="0"/>
              </a:rPr>
              <a:t>PERÚ: PRODUCCIÓN DE RECURSOS HIDROBIOLÓGICOS MARÍTIMOS</a:t>
            </a:r>
            <a:r>
              <a:rPr lang="es-PE" sz="1100" b="1" baseline="0">
                <a:latin typeface="Arial" panose="020B0604020202020204" pitchFamily="7" charset="0"/>
                <a:cs typeface="Arial" panose="020B0604020202020204" pitchFamily="7" charset="0"/>
              </a:rPr>
              <a:t> Y CONTINENTALES SEGÚN GIRO INDUSTRIAL, 2021</a:t>
            </a:r>
          </a:p>
          <a:p>
            <a:pPr>
              <a:defRPr/>
            </a:pPr>
            <a:r>
              <a:rPr lang="es-PE" baseline="0"/>
              <a:t>(</a:t>
            </a:r>
            <a:r>
              <a:rPr lang="es-PE" sz="11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rPr>
              <a:t>TM</a:t>
            </a:r>
            <a:r>
              <a:rPr lang="es-PE" sz="1100" baseline="0">
                <a:latin typeface="Arial" panose="020B0604020202020204" pitchFamily="7" charset="0"/>
                <a:cs typeface="Arial" panose="020B0604020202020204" pitchFamily="7" charset="0"/>
              </a:rPr>
              <a:t>B)</a:t>
            </a:r>
            <a:endParaRPr lang="es-PE" sz="1100">
              <a:latin typeface="Arial" panose="020B0604020202020204" pitchFamily="7" charset="0"/>
              <a:cs typeface="Arial" panose="020B0604020202020204" pitchFamily="7" charset="0"/>
            </a:endParaRPr>
          </a:p>
        </c:rich>
      </c:tx>
      <c:layout>
        <c:manualLayout>
          <c:xMode val="edge"/>
          <c:yMode val="edge"/>
          <c:x val="0.17213213582677164"/>
          <c:y val="3.28273622047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5.1346763472747727E-2"/>
          <c:y val="0.16128571428571431"/>
          <c:w val="0.90307847882651038"/>
          <c:h val="0.690623172103487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'Prod Total'!$X$67</c:f>
              <c:strCache>
                <c:ptCount val="1"/>
                <c:pt idx="0">
                  <c:v>CONSUMO HUMANO INDIRECTO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Total'!$Y$67:$AJ$67</c:f>
              <c:numCache>
                <c:formatCode>#,##0</c:formatCode>
                <c:ptCount val="12"/>
                <c:pt idx="0">
                  <c:v>155469.56931967617</c:v>
                </c:pt>
                <c:pt idx="1">
                  <c:v>8733.9600529457948</c:v>
                </c:pt>
                <c:pt idx="2">
                  <c:v>17736.441325009091</c:v>
                </c:pt>
                <c:pt idx="3">
                  <c:v>79577.30830296842</c:v>
                </c:pt>
                <c:pt idx="4">
                  <c:v>366084.01644355286</c:v>
                </c:pt>
                <c:pt idx="5">
                  <c:v>199452.18682325861</c:v>
                </c:pt>
                <c:pt idx="6">
                  <c:v>54297.067641024121</c:v>
                </c:pt>
                <c:pt idx="7">
                  <c:v>651.81098283451217</c:v>
                </c:pt>
                <c:pt idx="8">
                  <c:v>30.981578057650388</c:v>
                </c:pt>
                <c:pt idx="9">
                  <c:v>288.2729699400146</c:v>
                </c:pt>
                <c:pt idx="10">
                  <c:v>234229.6557639736</c:v>
                </c:pt>
                <c:pt idx="11">
                  <c:v>291160.58243777108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8-4E8A-8E6D-A7A0238FE7D1}"/>
            </c:ext>
          </c:extLst>
        </c:ser>
        <c:ser>
          <c:idx val="1"/>
          <c:order val="1"/>
          <c:tx>
            <c:strRef>
              <c:f>'Prod Total'!$X$68</c:f>
              <c:strCache>
                <c:ptCount val="1"/>
                <c:pt idx="0">
                  <c:v>CONSUMO HUMANO DIRECTO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Total'!$Y$68:$AJ$68</c:f>
              <c:numCache>
                <c:formatCode>#,##0</c:formatCode>
                <c:ptCount val="12"/>
                <c:pt idx="0">
                  <c:v>48922.908866100552</c:v>
                </c:pt>
                <c:pt idx="1">
                  <c:v>109438.08939836288</c:v>
                </c:pt>
                <c:pt idx="2">
                  <c:v>70201.653656850205</c:v>
                </c:pt>
                <c:pt idx="3">
                  <c:v>46481.840502876046</c:v>
                </c:pt>
                <c:pt idx="4">
                  <c:v>58978.943640603829</c:v>
                </c:pt>
                <c:pt idx="5">
                  <c:v>59638.258413929587</c:v>
                </c:pt>
                <c:pt idx="6">
                  <c:v>50271.4972919789</c:v>
                </c:pt>
                <c:pt idx="7">
                  <c:v>46121.214369486464</c:v>
                </c:pt>
                <c:pt idx="8">
                  <c:v>29037.620857401791</c:v>
                </c:pt>
                <c:pt idx="9">
                  <c:v>31522.276457674157</c:v>
                </c:pt>
                <c:pt idx="10">
                  <c:v>38494.250349446658</c:v>
                </c:pt>
                <c:pt idx="11">
                  <c:v>39806.660020087133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8-4E8A-8E6D-A7A0238FE7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axId val="409573872"/>
        <c:axId val="409571696"/>
      </c:barChart>
      <c:lineChart>
        <c:grouping val="standard"/>
        <c:varyColors val="0"/>
        <c:ser>
          <c:idx val="2"/>
          <c:order val="2"/>
          <c:tx>
            <c:strRef>
              <c:f>'Prod Total'!$X$69</c:f>
              <c:strCache>
                <c:ptCount val="1"/>
                <c:pt idx="0">
                  <c:v>TOTAL</c:v>
                </c:pt>
              </c:strCache>
            </c:strRef>
          </c:tx>
          <c:spPr>
            <a:ln w="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32"/>
            <c:spPr>
              <a:solidFill>
                <a:schemeClr val="bg1"/>
              </a:solidFill>
              <a:ln w="9525">
                <a:solidFill>
                  <a:schemeClr val="bg1">
                    <a:lumMod val="65000"/>
                  </a:schemeClr>
                </a:solidFill>
                <a:prstDash val="sysDash"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'Prod Total'!$Y$66:$AJ$66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'Prod Total'!$Y$69:$AJ$69</c:f>
              <c:numCache>
                <c:formatCode>#,##0</c:formatCode>
                <c:ptCount val="12"/>
                <c:pt idx="0">
                  <c:v>204392.47818577674</c:v>
                </c:pt>
                <c:pt idx="1">
                  <c:v>118172.04945130867</c:v>
                </c:pt>
                <c:pt idx="2">
                  <c:v>87938.094981859293</c:v>
                </c:pt>
                <c:pt idx="3">
                  <c:v>126059.14880584447</c:v>
                </c:pt>
                <c:pt idx="4">
                  <c:v>425062.96008415672</c:v>
                </c:pt>
                <c:pt idx="5">
                  <c:v>259090.44523718819</c:v>
                </c:pt>
                <c:pt idx="6">
                  <c:v>104568.56493300301</c:v>
                </c:pt>
                <c:pt idx="7">
                  <c:v>46773.025352320976</c:v>
                </c:pt>
                <c:pt idx="8">
                  <c:v>29068.602435459441</c:v>
                </c:pt>
                <c:pt idx="9">
                  <c:v>31810.549427614173</c:v>
                </c:pt>
                <c:pt idx="10">
                  <c:v>272723.90611342026</c:v>
                </c:pt>
                <c:pt idx="11">
                  <c:v>330967.24245785823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88-4E8A-8E6D-A7A0238FE7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30592111"/>
        <c:axId val="1830590447"/>
      </c:lineChart>
      <c:catAx>
        <c:axId val="409573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1696"/>
        <c:crosses val="autoZero"/>
        <c:auto val="1"/>
        <c:lblAlgn val="ctr"/>
        <c:lblOffset val="100"/>
        <c:noMultiLvlLbl val="0"/>
      </c:catAx>
      <c:valAx>
        <c:axId val="409571696"/>
        <c:scaling>
          <c:orientation val="minMax"/>
          <c:max val="500000"/>
          <c:min val="12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09573872"/>
        <c:crosses val="autoZero"/>
        <c:crossBetween val="between"/>
        <c:majorUnit val="40000"/>
        <c:minorUnit val="6000"/>
      </c:valAx>
      <c:valAx>
        <c:axId val="1830590447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es-PE"/>
          </a:p>
        </c:txPr>
        <c:crossAx val="1830592111"/>
        <c:crosses val="max"/>
        <c:crossBetween val="between"/>
      </c:valAx>
      <c:catAx>
        <c:axId val="18305921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305904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7784072445489771"/>
          <c:y val="0.93346981627296588"/>
          <c:w val="0.40816216154798834"/>
          <c:h val="6.57746531683539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 lang="en-US"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HARINA DE PESCADO                                                                               SEGÚN PUERTO, 2021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19108157565250899"/>
          <c:y val="6.2628418611786807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extLst>
              <c:ext xmlns:c16="http://schemas.microsoft.com/office/drawing/2014/chart" uri="{C3380CC4-5D6E-409C-BE32-E72D297353CC}">
                <c16:uniqueId val="{00000001-4BED-464A-B47B-DFCABC8B5692}"/>
              </c:ext>
            </c:extLst>
          </c:dPt>
          <c:dPt>
            <c:idx val="1"/>
            <c:invertIfNegative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3-4BED-464A-B47B-DFCABC8B5692}"/>
              </c:ext>
            </c:extLst>
          </c:dPt>
          <c:dPt>
            <c:idx val="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5-4BED-464A-B47B-DFCABC8B569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BED-464A-B47B-DFCABC8B569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BED-464A-B47B-DFCABC8B5692}"/>
              </c:ext>
            </c:extLst>
          </c:dPt>
          <c:dPt>
            <c:idx val="5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B-4BED-464A-B47B-DFCABC8B569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BED-464A-B47B-DFCABC8B5692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BED-464A-B47B-DFCABC8B5692}"/>
              </c:ext>
            </c:extLst>
          </c:dPt>
          <c:dPt>
            <c:idx val="8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1-4BED-464A-B47B-DFCABC8B5692}"/>
              </c:ext>
            </c:extLst>
          </c:dPt>
          <c:dPt>
            <c:idx val="9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3-4BED-464A-B47B-DFCABC8B569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4BED-464A-B47B-DFCABC8B569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4BED-464A-B47B-DFCABC8B5692}"/>
              </c:ext>
            </c:extLst>
          </c:dPt>
          <c:dPt>
            <c:idx val="1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9-4BED-464A-B47B-DFCABC8B56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Puertos'!$C$91:$C$103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Chicama</c:v>
                </c:pt>
                <c:pt idx="4">
                  <c:v>Coishco</c:v>
                </c:pt>
                <c:pt idx="5">
                  <c:v>Chancay</c:v>
                </c:pt>
                <c:pt idx="6">
                  <c:v>Supe</c:v>
                </c:pt>
                <c:pt idx="7">
                  <c:v>Tambo de Mora</c:v>
                </c:pt>
                <c:pt idx="8">
                  <c:v>Végueta</c:v>
                </c:pt>
                <c:pt idx="9">
                  <c:v>Ilo</c:v>
                </c:pt>
                <c:pt idx="10">
                  <c:v>Samanco</c:v>
                </c:pt>
                <c:pt idx="11">
                  <c:v>Bayóvar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Puertos'!$D$91:$D$103</c:f>
              <c:numCache>
                <c:formatCode>#,##0</c:formatCode>
                <c:ptCount val="13"/>
                <c:pt idx="0" formatCode="#,##0.0">
                  <c:v>60650.715174315206</c:v>
                </c:pt>
                <c:pt idx="1">
                  <c:v>272715.20030348655</c:v>
                </c:pt>
                <c:pt idx="2">
                  <c:v>138187.09722489992</c:v>
                </c:pt>
                <c:pt idx="3">
                  <c:v>298409.60926316562</c:v>
                </c:pt>
                <c:pt idx="4">
                  <c:v>127378.70744288334</c:v>
                </c:pt>
                <c:pt idx="5">
                  <c:v>56864.170000000006</c:v>
                </c:pt>
                <c:pt idx="6">
                  <c:v>50862.9</c:v>
                </c:pt>
                <c:pt idx="7">
                  <c:v>57748.38999999997</c:v>
                </c:pt>
                <c:pt idx="8">
                  <c:v>49711.95</c:v>
                </c:pt>
                <c:pt idx="9">
                  <c:v>36516.44</c:v>
                </c:pt>
                <c:pt idx="10">
                  <c:v>16221.25</c:v>
                </c:pt>
                <c:pt idx="11">
                  <c:v>34210.480415963015</c:v>
                </c:pt>
                <c:pt idx="12">
                  <c:v>52936.690863118041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ED-464A-B47B-DFCABC8B5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68432"/>
        <c:axId val="409568976"/>
      </c:barChart>
      <c:catAx>
        <c:axId val="40956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976"/>
        <c:crosses val="autoZero"/>
        <c:auto val="1"/>
        <c:lblAlgn val="ctr"/>
        <c:lblOffset val="100"/>
        <c:noMultiLvlLbl val="0"/>
      </c:catAx>
      <c:valAx>
        <c:axId val="409568976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6843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1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 sz="1100"/>
              <a:t>PERÚ: PRODUCCIÓN DE ACEITE DE PESCADO                                                                               SEGÚN PUERTO, 2021</a:t>
            </a:r>
          </a:p>
          <a:p>
            <a:pPr>
              <a:defRPr sz="1100" b="1"/>
            </a:pPr>
            <a:endParaRPr lang="es-PE" sz="800"/>
          </a:p>
          <a:p>
            <a:pPr>
              <a:defRPr sz="1100" b="1"/>
            </a:pPr>
            <a:r>
              <a:rPr lang="es-PE" sz="1100"/>
              <a:t>(TMB)</a:t>
            </a:r>
          </a:p>
        </c:rich>
      </c:tx>
      <c:layout>
        <c:manualLayout>
          <c:xMode val="edge"/>
          <c:yMode val="edge"/>
          <c:x val="0.285455271494026"/>
          <c:y val="6.52343949842676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1" i="0" u="none" strike="noStrike" kern="1200" baseline="0">
              <a:solidFill>
                <a:srgbClr val="000000"/>
              </a:solidFill>
              <a:latin typeface="Arial" panose="020B0604020202020204"/>
              <a:ea typeface="Arial" panose="020B0604020202020204"/>
              <a:cs typeface="Arial" panose="020B0604020202020204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12396065263091E-2"/>
          <c:y val="0.22631612497089801"/>
          <c:w val="0.92143038160323498"/>
          <c:h val="0.524397033392526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plosion val="17"/>
            <c:extLst>
              <c:ext xmlns:c16="http://schemas.microsoft.com/office/drawing/2014/chart" uri="{C3380CC4-5D6E-409C-BE32-E72D297353CC}">
                <c16:uniqueId val="{00000001-AFE9-4ACA-BB97-3A0B3833FF4D}"/>
              </c:ext>
            </c:extLst>
          </c:dPt>
          <c:dPt>
            <c:idx val="1"/>
            <c:invertIfNegative val="0"/>
            <c:bubble3D val="0"/>
            <c:explosion val="13"/>
            <c:extLst>
              <c:ext xmlns:c16="http://schemas.microsoft.com/office/drawing/2014/chart" uri="{C3380CC4-5D6E-409C-BE32-E72D297353CC}">
                <c16:uniqueId val="{00000003-AFE9-4ACA-BB97-3A0B3833FF4D}"/>
              </c:ext>
            </c:extLst>
          </c:dPt>
          <c:dPt>
            <c:idx val="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05-AFE9-4ACA-BB97-3A0B3833FF4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FE9-4ACA-BB97-3A0B3833FF4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FE9-4ACA-BB97-3A0B3833FF4D}"/>
              </c:ext>
            </c:extLst>
          </c:dPt>
          <c:dPt>
            <c:idx val="5"/>
            <c:invertIfNegative val="0"/>
            <c:bubble3D val="0"/>
            <c:explosion val="2"/>
            <c:extLst>
              <c:ext xmlns:c16="http://schemas.microsoft.com/office/drawing/2014/chart" uri="{C3380CC4-5D6E-409C-BE32-E72D297353CC}">
                <c16:uniqueId val="{0000000B-AFE9-4ACA-BB97-3A0B3833FF4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FE9-4ACA-BB97-3A0B3833FF4D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AFE9-4ACA-BB97-3A0B3833FF4D}"/>
              </c:ext>
            </c:extLst>
          </c:dPt>
          <c:dPt>
            <c:idx val="8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1-AFE9-4ACA-BB97-3A0B3833FF4D}"/>
              </c:ext>
            </c:extLst>
          </c:dPt>
          <c:dPt>
            <c:idx val="9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3-AFE9-4ACA-BB97-3A0B3833FF4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AFE9-4ACA-BB97-3A0B3833FF4D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AFE9-4ACA-BB97-3A0B3833FF4D}"/>
              </c:ext>
            </c:extLst>
          </c:dPt>
          <c:dPt>
            <c:idx val="12"/>
            <c:invertIfNegative val="0"/>
            <c:bubble3D val="0"/>
            <c:explosion val="1"/>
            <c:extLst>
              <c:ext xmlns:c16="http://schemas.microsoft.com/office/drawing/2014/chart" uri="{C3380CC4-5D6E-409C-BE32-E72D297353CC}">
                <c16:uniqueId val="{00000019-AFE9-4ACA-BB97-3A0B3833FF4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'Harina Aceite Puertos'!$C$108:$C$120</c:f>
              <c:strCache>
                <c:ptCount val="13"/>
                <c:pt idx="0">
                  <c:v>Pisco</c:v>
                </c:pt>
                <c:pt idx="1">
                  <c:v>Chimbote</c:v>
                </c:pt>
                <c:pt idx="2">
                  <c:v>Callao</c:v>
                </c:pt>
                <c:pt idx="3">
                  <c:v>Supe</c:v>
                </c:pt>
                <c:pt idx="4">
                  <c:v>Chicama</c:v>
                </c:pt>
                <c:pt idx="5">
                  <c:v>Chancay</c:v>
                </c:pt>
                <c:pt idx="6">
                  <c:v>Coishco</c:v>
                </c:pt>
                <c:pt idx="7">
                  <c:v>Végueta</c:v>
                </c:pt>
                <c:pt idx="8">
                  <c:v>Tambo de Mora</c:v>
                </c:pt>
                <c:pt idx="9">
                  <c:v>Samanco</c:v>
                </c:pt>
                <c:pt idx="10">
                  <c:v>Bayóvar</c:v>
                </c:pt>
                <c:pt idx="11">
                  <c:v>Atico</c:v>
                </c:pt>
                <c:pt idx="12">
                  <c:v>Otros</c:v>
                </c:pt>
              </c:strCache>
            </c:strRef>
          </c:cat>
          <c:val>
            <c:numRef>
              <c:f>'Harina Aceite Puertos'!$D$108:$D$120</c:f>
              <c:numCache>
                <c:formatCode>#,##0</c:formatCode>
                <c:ptCount val="13"/>
                <c:pt idx="0">
                  <c:v>6835.1680000000015</c:v>
                </c:pt>
                <c:pt idx="1">
                  <c:v>34169.051518825087</c:v>
                </c:pt>
                <c:pt idx="2">
                  <c:v>15995.894810951064</c:v>
                </c:pt>
                <c:pt idx="3">
                  <c:v>5686.2479999999996</c:v>
                </c:pt>
                <c:pt idx="4">
                  <c:v>40141.448099873392</c:v>
                </c:pt>
                <c:pt idx="5">
                  <c:v>6714.418999999999</c:v>
                </c:pt>
                <c:pt idx="6">
                  <c:v>16962.671533786623</c:v>
                </c:pt>
                <c:pt idx="7">
                  <c:v>5551.7280000000001</c:v>
                </c:pt>
                <c:pt idx="8">
                  <c:v>6903.5230000000001</c:v>
                </c:pt>
                <c:pt idx="9">
                  <c:v>2050.36</c:v>
                </c:pt>
                <c:pt idx="10">
                  <c:v>5769.2868644974487</c:v>
                </c:pt>
                <c:pt idx="11">
                  <c:v>398.31</c:v>
                </c:pt>
                <c:pt idx="12">
                  <c:v>8120.1441252468794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FE9-4ACA-BB97-3A0B3833F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09571152"/>
        <c:axId val="412920528"/>
      </c:barChart>
      <c:catAx>
        <c:axId val="4095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7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0528"/>
        <c:crosses val="autoZero"/>
        <c:auto val="1"/>
        <c:lblAlgn val="ctr"/>
        <c:lblOffset val="100"/>
        <c:noMultiLvlLbl val="0"/>
      </c:catAx>
      <c:valAx>
        <c:axId val="41292052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noFill/>
          <a:ln w="9525" cap="flat" cmpd="sng" algn="ctr">
            <a:solidFill>
              <a:schemeClr val="bg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1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095711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chemeClr val="bg1">
          <a:lumMod val="65000"/>
        </a:schemeClr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200" b="1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r>
              <a:rPr lang="es-PE"/>
              <a:t>PERÚ : PRODUCCIÓN DE HARINA DE PESCADO                                                                             SEGÚN TIPO, 2020 (TMB)</a:t>
            </a:r>
          </a:p>
        </c:rich>
      </c:tx>
      <c:layout>
        <c:manualLayout>
          <c:xMode val="edge"/>
          <c:yMode val="edge"/>
          <c:x val="0.27403203330540099"/>
          <c:y val="3.74386560493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68721599128307E-2"/>
          <c:y val="0.25843710551688032"/>
          <c:w val="0.85850640849907001"/>
          <c:h val="0.58308534271107904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plosion val="17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58-4414-B6CC-D6DEEA723385}"/>
              </c:ext>
            </c:extLst>
          </c:dPt>
          <c:dPt>
            <c:idx val="1"/>
            <c:invertIfNegative val="0"/>
            <c:bubble3D val="0"/>
            <c:explosion val="13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58-4414-B6CC-D6DEEA723385}"/>
              </c:ext>
            </c:extLst>
          </c:dPt>
          <c:dPt>
            <c:idx val="2"/>
            <c:invertIfNegative val="0"/>
            <c:bubble3D val="0"/>
            <c:explosion val="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58-4414-B6CC-D6DEEA723385}"/>
              </c:ext>
            </c:extLst>
          </c:dPt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Puertos'!$E$6:$H$6</c:f>
              <c:numCache>
                <c:formatCode>General</c:formatCode>
                <c:ptCount val="4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58-4414-B6CC-D6DEEA723385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rgbClr val="000000"/>
                    </a:solidFill>
                    <a:latin typeface="Arial" panose="020B0604020202020204"/>
                    <a:ea typeface="Arial" panose="020B0604020202020204"/>
                    <a:cs typeface="Arial" panose="020B0604020202020204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'Harina Tipo Puertos'!$E$5:$H$5</c:f>
              <c:strCache>
                <c:ptCount val="4"/>
                <c:pt idx="0">
                  <c:v>Tradicional</c:v>
                </c:pt>
                <c:pt idx="1">
                  <c:v>Prime</c:v>
                </c:pt>
                <c:pt idx="2">
                  <c:v>Super</c:v>
                </c:pt>
                <c:pt idx="3">
                  <c:v>Residual1/</c:v>
                </c:pt>
              </c:strCache>
            </c:strRef>
          </c:cat>
          <c:val>
            <c:numRef>
              <c:f>'Harina Tipo Puertos'!$E$8:$H$8</c:f>
              <c:numCache>
                <c:formatCode>_-* #,##0_-;\-* #,##0_-;_-* "-"??_-;_-@_-</c:formatCode>
                <c:ptCount val="4"/>
                <c:pt idx="0">
                  <c:v>413543.42742466612</c:v>
                </c:pt>
                <c:pt idx="1">
                  <c:v>671244.1042631655</c:v>
                </c:pt>
                <c:pt idx="2">
                  <c:v>167626.06900000002</c:v>
                </c:pt>
                <c:pt idx="3">
                  <c:v>25974.143428051302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58-4414-B6CC-D6DEEA723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12922160"/>
        <c:axId val="412922704"/>
      </c:barChart>
      <c:catAx>
        <c:axId val="4129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704"/>
        <c:crosses val="autoZero"/>
        <c:auto val="1"/>
        <c:lblAlgn val="ctr"/>
        <c:lblOffset val="100"/>
        <c:noMultiLvlLbl val="0"/>
      </c:catAx>
      <c:valAx>
        <c:axId val="412922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Arial" panose="020B0604020202020204"/>
                <a:ea typeface="Arial" panose="020B0604020202020204"/>
                <a:cs typeface="Arial" panose="020B0604020202020204"/>
              </a:defRPr>
            </a:pPr>
            <a:endParaRPr lang="es-PE"/>
          </a:p>
        </c:txPr>
        <c:crossAx val="412922160"/>
        <c:crosses val="autoZero"/>
        <c:crossBetween val="between"/>
      </c:valAx>
    </c:plotArea>
    <c:plotVisOnly val="1"/>
    <c:dispBlanksAs val="zero"/>
    <c:showDLblsOverMax val="0"/>
  </c:chart>
  <c:spPr>
    <a:solidFill>
      <a:schemeClr val="bg1"/>
    </a:solidFill>
    <a:ln w="3175" cap="flat" cmpd="sng" algn="ctr">
      <a:solidFill>
        <a:srgbClr val="000000"/>
      </a:solidFill>
      <a:prstDash val="solid"/>
      <a:round/>
    </a:ln>
    <a:effectLst>
      <a:outerShdw dist="35921" dir="2700000" algn="br">
        <a:srgbClr val="000000"/>
      </a:outerShdw>
    </a:effectLst>
  </c:spPr>
  <c:txPr>
    <a:bodyPr/>
    <a:lstStyle/>
    <a:p>
      <a:pPr>
        <a:defRPr lang="en-US" sz="1725" b="0" i="0" u="none" strike="noStrike" baseline="0">
          <a:solidFill>
            <a:srgbClr val="000000"/>
          </a:solidFill>
          <a:latin typeface="Arial" panose="020B0604020202020204"/>
          <a:ea typeface="Arial" panose="020B0604020202020204"/>
          <a:cs typeface="Arial" panose="020B0604020202020204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239682</xdr:colOff>
      <xdr:row>36</xdr:row>
      <xdr:rowOff>111435</xdr:rowOff>
    </xdr:from>
    <xdr:to>
      <xdr:col>17</xdr:col>
      <xdr:colOff>430182</xdr:colOff>
      <xdr:row>68</xdr:row>
      <xdr:rowOff>111435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95252</xdr:colOff>
      <xdr:row>38</xdr:row>
      <xdr:rowOff>33338</xdr:rowOff>
    </xdr:from>
    <xdr:to>
      <xdr:col>4</xdr:col>
      <xdr:colOff>1935958</xdr:colOff>
      <xdr:row>60</xdr:row>
      <xdr:rowOff>126207</xdr:rowOff>
    </xdr:to>
    <xdr:graphicFrame macro="">
      <xdr:nvGraphicFramePr>
        <xdr:cNvPr id="4182" name="Chart 1">
          <a:extLst>
            <a:ext uri="{FF2B5EF4-FFF2-40B4-BE49-F238E27FC236}">
              <a16:creationId xmlns:a16="http://schemas.microsoft.com/office/drawing/2014/main" id="{00000000-0008-0000-0100-0000561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2019300</xdr:colOff>
      <xdr:row>37</xdr:row>
      <xdr:rowOff>152400</xdr:rowOff>
    </xdr:from>
    <xdr:to>
      <xdr:col>13</xdr:col>
      <xdr:colOff>488156</xdr:colOff>
      <xdr:row>60</xdr:row>
      <xdr:rowOff>83344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31749</xdr:colOff>
      <xdr:row>39</xdr:row>
      <xdr:rowOff>42334</xdr:rowOff>
    </xdr:from>
    <xdr:to>
      <xdr:col>7</xdr:col>
      <xdr:colOff>1016000</xdr:colOff>
      <xdr:row>61</xdr:row>
      <xdr:rowOff>144728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P235"/>
  <sheetViews>
    <sheetView showGridLines="0" zoomScale="90" zoomScaleNormal="90" workbookViewId="0">
      <selection activeCell="W41" sqref="W41"/>
    </sheetView>
  </sheetViews>
  <sheetFormatPr baseColWidth="10" defaultColWidth="11.42578125" defaultRowHeight="12.75"/>
  <cols>
    <col min="1" max="1" width="1.5703125" style="9" customWidth="1"/>
    <col min="2" max="2" width="1.140625" style="9" customWidth="1"/>
    <col min="3" max="3" width="4.140625" style="9" customWidth="1"/>
    <col min="4" max="4" width="3.140625" style="9" customWidth="1"/>
    <col min="5" max="5" width="28.85546875" style="9" customWidth="1"/>
    <col min="6" max="6" width="12.85546875" style="9" bestFit="1" customWidth="1"/>
    <col min="7" max="7" width="12.140625" style="9" customWidth="1"/>
    <col min="8" max="10" width="10.140625" style="9" customWidth="1"/>
    <col min="11" max="11" width="12.28515625" style="9" customWidth="1"/>
    <col min="12" max="12" width="12.140625" style="9" customWidth="1"/>
    <col min="13" max="13" width="11.5703125" style="9" customWidth="1"/>
    <col min="14" max="14" width="11.7109375" style="9" customWidth="1"/>
    <col min="15" max="16" width="10.140625" style="9" customWidth="1"/>
    <col min="17" max="17" width="12" style="9" customWidth="1"/>
    <col min="18" max="18" width="10.7109375" style="85" customWidth="1"/>
    <col min="19" max="19" width="1" style="9" customWidth="1"/>
    <col min="20" max="22" width="10.85546875" style="9" customWidth="1"/>
    <col min="23" max="23" width="19.85546875" style="9" customWidth="1"/>
    <col min="24" max="24" width="30" style="9" customWidth="1"/>
    <col min="25" max="16384" width="11.42578125" style="9"/>
  </cols>
  <sheetData>
    <row r="1" spans="2:24" ht="9.75" customHeight="1"/>
    <row r="2" spans="2:24" hidden="1"/>
    <row r="3" spans="2:24" s="24" customFormat="1" ht="16.5">
      <c r="B3" s="202" t="s">
        <v>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91"/>
      <c r="U3" s="91"/>
      <c r="V3" s="91"/>
    </row>
    <row r="4" spans="2:24" s="24" customFormat="1" ht="16.5">
      <c r="B4" s="202" t="s">
        <v>1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91"/>
      <c r="U4" s="91"/>
      <c r="V4" s="91"/>
    </row>
    <row r="5" spans="2:24" s="24" customFormat="1">
      <c r="C5" s="24" t="s">
        <v>2</v>
      </c>
      <c r="R5" s="92"/>
    </row>
    <row r="6" spans="2:24" s="13" customFormat="1" ht="37.5" customHeight="1">
      <c r="B6" s="203" t="s">
        <v>3</v>
      </c>
      <c r="C6" s="204"/>
      <c r="D6" s="204"/>
      <c r="E6" s="204"/>
      <c r="F6" s="104" t="s">
        <v>4</v>
      </c>
      <c r="G6" s="104" t="s">
        <v>5</v>
      </c>
      <c r="H6" s="104" t="s">
        <v>6</v>
      </c>
      <c r="I6" s="104" t="s">
        <v>7</v>
      </c>
      <c r="J6" s="104" t="s">
        <v>8</v>
      </c>
      <c r="K6" s="104" t="s">
        <v>9</v>
      </c>
      <c r="L6" s="104" t="s">
        <v>10</v>
      </c>
      <c r="M6" s="104" t="s">
        <v>11</v>
      </c>
      <c r="N6" s="104" t="s">
        <v>12</v>
      </c>
      <c r="O6" s="104" t="s">
        <v>13</v>
      </c>
      <c r="P6" s="104" t="s">
        <v>14</v>
      </c>
      <c r="Q6" s="104" t="s">
        <v>15</v>
      </c>
      <c r="R6" s="204" t="s">
        <v>16</v>
      </c>
      <c r="S6" s="205"/>
      <c r="T6" s="93"/>
      <c r="U6" s="93"/>
      <c r="V6" s="93"/>
    </row>
    <row r="7" spans="2:24" s="25" customFormat="1" ht="10.5" customHeight="1">
      <c r="B7" s="38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86"/>
      <c r="S7" s="39"/>
    </row>
    <row r="8" spans="2:24" s="13" customFormat="1" ht="21" customHeight="1">
      <c r="B8" s="206" t="s">
        <v>4</v>
      </c>
      <c r="C8" s="207"/>
      <c r="D8" s="207"/>
      <c r="E8" s="207"/>
      <c r="F8" s="182">
        <f>+F10+F25</f>
        <v>2036627.0674658101</v>
      </c>
      <c r="G8" s="182">
        <f t="shared" ref="G8:R8" si="0">+G10+G25</f>
        <v>204392.47818577674</v>
      </c>
      <c r="H8" s="182">
        <f t="shared" si="0"/>
        <v>118172.04945130867</v>
      </c>
      <c r="I8" s="182">
        <f t="shared" si="0"/>
        <v>87938.094981859293</v>
      </c>
      <c r="J8" s="182">
        <f t="shared" si="0"/>
        <v>126059.14880584447</v>
      </c>
      <c r="K8" s="182">
        <f t="shared" si="0"/>
        <v>425062.96008415672</v>
      </c>
      <c r="L8" s="182">
        <f t="shared" si="0"/>
        <v>259090.44523718819</v>
      </c>
      <c r="M8" s="182">
        <f t="shared" si="0"/>
        <v>104568.56493300301</v>
      </c>
      <c r="N8" s="182">
        <f t="shared" si="0"/>
        <v>46773.025352320976</v>
      </c>
      <c r="O8" s="182">
        <f t="shared" si="0"/>
        <v>29068.602435459441</v>
      </c>
      <c r="P8" s="182">
        <f t="shared" si="0"/>
        <v>31810.549427614173</v>
      </c>
      <c r="Q8" s="182">
        <f t="shared" si="0"/>
        <v>272723.90611342026</v>
      </c>
      <c r="R8" s="182">
        <f t="shared" si="0"/>
        <v>330967.24245785823</v>
      </c>
      <c r="S8" s="105"/>
    </row>
    <row r="9" spans="2:24" s="25" customFormat="1" ht="9" customHeight="1">
      <c r="B9" s="183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39"/>
      <c r="X9" s="87"/>
    </row>
    <row r="10" spans="2:24" s="13" customFormat="1" ht="21" customHeight="1">
      <c r="B10" s="185"/>
      <c r="C10" s="186" t="s">
        <v>17</v>
      </c>
      <c r="D10" s="186" t="s">
        <v>18</v>
      </c>
      <c r="E10" s="186"/>
      <c r="F10" s="182">
        <f>+F12+F17+F21</f>
        <v>628915.21382479824</v>
      </c>
      <c r="G10" s="182">
        <f t="shared" ref="G10:R10" si="1">+G12+G17+G21</f>
        <v>48922.908866100552</v>
      </c>
      <c r="H10" s="182">
        <f t="shared" si="1"/>
        <v>109438.08939836288</v>
      </c>
      <c r="I10" s="182">
        <f t="shared" si="1"/>
        <v>70201.653656850205</v>
      </c>
      <c r="J10" s="182">
        <f t="shared" si="1"/>
        <v>46481.840502876046</v>
      </c>
      <c r="K10" s="182">
        <f t="shared" si="1"/>
        <v>58978.943640603829</v>
      </c>
      <c r="L10" s="182">
        <f t="shared" si="1"/>
        <v>59638.258413929587</v>
      </c>
      <c r="M10" s="182">
        <f t="shared" si="1"/>
        <v>50271.4972919789</v>
      </c>
      <c r="N10" s="182">
        <f t="shared" si="1"/>
        <v>46121.214369486464</v>
      </c>
      <c r="O10" s="182">
        <f t="shared" si="1"/>
        <v>29037.620857401791</v>
      </c>
      <c r="P10" s="182">
        <f t="shared" si="1"/>
        <v>31522.276457674157</v>
      </c>
      <c r="Q10" s="182">
        <f t="shared" si="1"/>
        <v>38494.250349446658</v>
      </c>
      <c r="R10" s="182">
        <f t="shared" si="1"/>
        <v>39806.660020087133</v>
      </c>
      <c r="S10" s="105"/>
    </row>
    <row r="11" spans="2:24" s="82" customFormat="1" ht="12" customHeight="1">
      <c r="B11" s="187"/>
      <c r="F11" s="188"/>
      <c r="G11" s="188"/>
      <c r="H11" s="188"/>
      <c r="I11" s="188"/>
      <c r="J11" s="188"/>
      <c r="K11" s="188"/>
      <c r="L11" s="188"/>
      <c r="M11" s="188"/>
      <c r="N11" s="188"/>
      <c r="O11" s="188"/>
      <c r="P11" s="188"/>
      <c r="Q11" s="188"/>
      <c r="R11" s="188"/>
      <c r="S11" s="94"/>
    </row>
    <row r="12" spans="2:24" s="14" customFormat="1" ht="24.95" customHeight="1">
      <c r="B12" s="189"/>
      <c r="C12" s="190"/>
      <c r="D12" s="190"/>
      <c r="E12" s="190" t="s">
        <v>19</v>
      </c>
      <c r="F12" s="191">
        <f>+F14+F15</f>
        <v>98203.206758042943</v>
      </c>
      <c r="G12" s="191">
        <f t="shared" ref="G12:R12" si="2">+G14+G15</f>
        <v>9083.4844324643564</v>
      </c>
      <c r="H12" s="191">
        <f t="shared" si="2"/>
        <v>14736.963686006809</v>
      </c>
      <c r="I12" s="191">
        <f t="shared" si="2"/>
        <v>12316.31715517667</v>
      </c>
      <c r="J12" s="191">
        <f t="shared" si="2"/>
        <v>7274.1410038313352</v>
      </c>
      <c r="K12" s="191">
        <f t="shared" si="2"/>
        <v>9090.1629705128653</v>
      </c>
      <c r="L12" s="191">
        <f t="shared" si="2"/>
        <v>5281.5295692004138</v>
      </c>
      <c r="M12" s="191">
        <f t="shared" si="2"/>
        <v>5587.1065074454273</v>
      </c>
      <c r="N12" s="191">
        <f t="shared" si="2"/>
        <v>6352.0380489068557</v>
      </c>
      <c r="O12" s="191">
        <f t="shared" si="2"/>
        <v>3979.9526203562</v>
      </c>
      <c r="P12" s="191">
        <f t="shared" si="2"/>
        <v>5973.3351867609999</v>
      </c>
      <c r="Q12" s="191">
        <f t="shared" si="2"/>
        <v>11125.063904910801</v>
      </c>
      <c r="R12" s="191">
        <f t="shared" si="2"/>
        <v>7403.1116724702006</v>
      </c>
      <c r="S12" s="106"/>
    </row>
    <row r="13" spans="2:24" s="14" customFormat="1" ht="6.95" customHeight="1">
      <c r="B13" s="192"/>
      <c r="C13" s="193"/>
      <c r="D13" s="193"/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41"/>
    </row>
    <row r="14" spans="2:24" s="14" customFormat="1" ht="13.5" customHeight="1">
      <c r="B14" s="192"/>
      <c r="C14" s="193"/>
      <c r="D14" s="193"/>
      <c r="E14" s="193" t="s">
        <v>20</v>
      </c>
      <c r="F14" s="194">
        <f t="shared" ref="F14:F19" si="3">SUM(G14:R14)</f>
        <v>98203.206758042943</v>
      </c>
      <c r="G14" s="194">
        <v>9083.4844324643564</v>
      </c>
      <c r="H14" s="194">
        <v>14736.963686006809</v>
      </c>
      <c r="I14" s="194">
        <v>12316.31715517667</v>
      </c>
      <c r="J14" s="194">
        <v>7274.1410038313352</v>
      </c>
      <c r="K14" s="194">
        <v>9090.1629705128653</v>
      </c>
      <c r="L14" s="194">
        <v>5281.5295692004138</v>
      </c>
      <c r="M14" s="194">
        <v>5587.1065074454273</v>
      </c>
      <c r="N14" s="194">
        <v>6352.0380489068557</v>
      </c>
      <c r="O14" s="194">
        <v>3979.9526203562</v>
      </c>
      <c r="P14" s="194">
        <v>5973.3351867609999</v>
      </c>
      <c r="Q14" s="194">
        <v>11125.063904910801</v>
      </c>
      <c r="R14" s="194">
        <v>7403.1116724702006</v>
      </c>
      <c r="S14" s="41"/>
    </row>
    <row r="15" spans="2:24" s="14" customFormat="1" ht="24.95" hidden="1" customHeight="1">
      <c r="B15" s="192"/>
      <c r="C15" s="193"/>
      <c r="D15" s="193"/>
      <c r="E15" s="193" t="s">
        <v>21</v>
      </c>
      <c r="F15" s="194">
        <f t="shared" si="3"/>
        <v>0</v>
      </c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41"/>
      <c r="W15" s="14">
        <f>M15+M14</f>
        <v>5587.1065074454273</v>
      </c>
    </row>
    <row r="16" spans="2:24" s="14" customFormat="1" ht="12" customHeight="1">
      <c r="B16" s="192"/>
      <c r="C16" s="193"/>
      <c r="D16" s="193"/>
      <c r="E16" s="193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41"/>
    </row>
    <row r="17" spans="2:35" s="14" customFormat="1" ht="24.95" customHeight="1">
      <c r="B17" s="189"/>
      <c r="C17" s="190"/>
      <c r="D17" s="190"/>
      <c r="E17" s="190" t="s">
        <v>22</v>
      </c>
      <c r="F17" s="191">
        <f>+F18+F19</f>
        <v>492545.64973535511</v>
      </c>
      <c r="G17" s="191">
        <f t="shared" ref="G17:R17" si="4">+G18+G19</f>
        <v>35930.167657276594</v>
      </c>
      <c r="H17" s="191">
        <f t="shared" si="4"/>
        <v>90933.086905082702</v>
      </c>
      <c r="I17" s="191">
        <f t="shared" si="4"/>
        <v>53890.139471902279</v>
      </c>
      <c r="J17" s="191">
        <f t="shared" si="4"/>
        <v>35829.381358082297</v>
      </c>
      <c r="K17" s="191">
        <f t="shared" si="4"/>
        <v>46373.732970863661</v>
      </c>
      <c r="L17" s="191">
        <f t="shared" si="4"/>
        <v>51086.66080277993</v>
      </c>
      <c r="M17" s="191">
        <f t="shared" si="4"/>
        <v>42067.444038537666</v>
      </c>
      <c r="N17" s="191">
        <f t="shared" si="4"/>
        <v>37356.738833322008</v>
      </c>
      <c r="O17" s="191">
        <f t="shared" si="4"/>
        <v>21799.952754403705</v>
      </c>
      <c r="P17" s="191">
        <f t="shared" si="4"/>
        <v>23206.336667534721</v>
      </c>
      <c r="Q17" s="191">
        <f t="shared" si="4"/>
        <v>24528.630371874049</v>
      </c>
      <c r="R17" s="191">
        <f t="shared" si="4"/>
        <v>29543.377903695495</v>
      </c>
      <c r="S17" s="106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2:35" s="14" customFormat="1" ht="13.5" customHeight="1">
      <c r="B18" s="192"/>
      <c r="C18" s="193"/>
      <c r="D18" s="193"/>
      <c r="E18" s="193" t="s">
        <v>20</v>
      </c>
      <c r="F18" s="194">
        <f t="shared" si="3"/>
        <v>486506.66472340643</v>
      </c>
      <c r="G18" s="194">
        <v>35367.565952392069</v>
      </c>
      <c r="H18" s="194">
        <v>90232.025450293761</v>
      </c>
      <c r="I18" s="194">
        <v>53376.597106969428</v>
      </c>
      <c r="J18" s="194">
        <v>35231.994809752294</v>
      </c>
      <c r="K18" s="194">
        <v>45865.138686691942</v>
      </c>
      <c r="L18" s="194">
        <v>50635.627847289928</v>
      </c>
      <c r="M18" s="194">
        <v>41617.920801617664</v>
      </c>
      <c r="N18" s="194">
        <v>37033.480212502007</v>
      </c>
      <c r="O18" s="194">
        <v>21354.542951543706</v>
      </c>
      <c r="P18" s="194">
        <v>22734.452503478889</v>
      </c>
      <c r="Q18" s="194">
        <v>24072.655876719236</v>
      </c>
      <c r="R18" s="194">
        <v>28984.662524155494</v>
      </c>
      <c r="S18" s="41">
        <v>0</v>
      </c>
    </row>
    <row r="19" spans="2:35" s="14" customFormat="1" ht="13.5" customHeight="1">
      <c r="B19" s="192"/>
      <c r="C19" s="193"/>
      <c r="D19" s="193"/>
      <c r="E19" s="193" t="s">
        <v>21</v>
      </c>
      <c r="F19" s="194">
        <f t="shared" si="3"/>
        <v>6038.9850119486873</v>
      </c>
      <c r="G19" s="194">
        <v>562.60170488452695</v>
      </c>
      <c r="H19" s="194">
        <v>701.06145478894371</v>
      </c>
      <c r="I19" s="194">
        <v>513.54236493285418</v>
      </c>
      <c r="J19" s="194">
        <v>597.38654832999998</v>
      </c>
      <c r="K19" s="194">
        <v>508.59428417172086</v>
      </c>
      <c r="L19" s="194">
        <v>451.03295548999995</v>
      </c>
      <c r="M19" s="194">
        <v>449.52323692000004</v>
      </c>
      <c r="N19" s="194">
        <v>323.25862082000009</v>
      </c>
      <c r="O19" s="194">
        <v>445.40980285999996</v>
      </c>
      <c r="P19" s="194">
        <v>471.88416405583018</v>
      </c>
      <c r="Q19" s="194">
        <v>455.97449515481111</v>
      </c>
      <c r="R19" s="194">
        <v>558.71537954000007</v>
      </c>
      <c r="S19" s="41"/>
    </row>
    <row r="20" spans="2:35" s="14" customFormat="1" ht="9.75" customHeight="1">
      <c r="B20" s="192"/>
      <c r="F20" s="59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41"/>
    </row>
    <row r="21" spans="2:35" s="14" customFormat="1" ht="24.95" customHeight="1">
      <c r="B21" s="189"/>
      <c r="C21" s="190"/>
      <c r="D21" s="190"/>
      <c r="E21" s="190" t="s">
        <v>23</v>
      </c>
      <c r="F21" s="191">
        <f>+F22+F23</f>
        <v>38166.35733140017</v>
      </c>
      <c r="G21" s="191">
        <f t="shared" ref="G21:R21" si="5">+G22+G23</f>
        <v>3909.2567763595989</v>
      </c>
      <c r="H21" s="191">
        <f t="shared" si="5"/>
        <v>3768.0388072733658</v>
      </c>
      <c r="I21" s="191">
        <f t="shared" si="5"/>
        <v>3995.1970297712569</v>
      </c>
      <c r="J21" s="191">
        <f t="shared" si="5"/>
        <v>3378.3181409624153</v>
      </c>
      <c r="K21" s="191">
        <f t="shared" si="5"/>
        <v>3515.0476992273052</v>
      </c>
      <c r="L21" s="191">
        <f t="shared" si="5"/>
        <v>3270.0680419492419</v>
      </c>
      <c r="M21" s="191">
        <f t="shared" si="5"/>
        <v>2616.9467459958114</v>
      </c>
      <c r="N21" s="191">
        <f t="shared" si="5"/>
        <v>2412.4374872576045</v>
      </c>
      <c r="O21" s="191">
        <f t="shared" si="5"/>
        <v>3257.7154826418878</v>
      </c>
      <c r="P21" s="191">
        <f t="shared" si="5"/>
        <v>2342.6046033784378</v>
      </c>
      <c r="Q21" s="191">
        <f t="shared" si="5"/>
        <v>2840.556072661805</v>
      </c>
      <c r="R21" s="191">
        <f t="shared" si="5"/>
        <v>2860.1704439214373</v>
      </c>
      <c r="S21" s="106"/>
    </row>
    <row r="22" spans="2:35" s="14" customFormat="1" ht="18" customHeight="1">
      <c r="B22" s="192"/>
      <c r="C22" s="193"/>
      <c r="D22" s="193"/>
      <c r="E22" s="193" t="s">
        <v>20</v>
      </c>
      <c r="F22" s="194">
        <f t="shared" ref="F22:F23" si="6">SUM(G22:R22)</f>
        <v>37123.977992511282</v>
      </c>
      <c r="G22" s="194">
        <v>3833.1920263595989</v>
      </c>
      <c r="H22" s="194">
        <v>3752.7917918887506</v>
      </c>
      <c r="I22" s="194">
        <v>3909.970029771257</v>
      </c>
      <c r="J22" s="194">
        <v>3315.6281409624153</v>
      </c>
      <c r="K22" s="194">
        <v>3374.7116992273054</v>
      </c>
      <c r="L22" s="194">
        <v>3174.6971359663357</v>
      </c>
      <c r="M22" s="194">
        <v>2499.7677459958113</v>
      </c>
      <c r="N22" s="194">
        <v>2245.2282372576046</v>
      </c>
      <c r="O22" s="194">
        <v>3185.3923134111187</v>
      </c>
      <c r="P22" s="194">
        <v>2241.3576033784379</v>
      </c>
      <c r="Q22" s="194">
        <v>2763.9368397558223</v>
      </c>
      <c r="R22" s="194">
        <v>2827.3044285368219</v>
      </c>
      <c r="S22" s="41"/>
    </row>
    <row r="23" spans="2:35" s="14" customFormat="1" ht="17.25" customHeight="1">
      <c r="B23" s="192"/>
      <c r="C23" s="193"/>
      <c r="D23" s="193"/>
      <c r="E23" s="193" t="s">
        <v>21</v>
      </c>
      <c r="F23" s="194">
        <f t="shared" si="6"/>
        <v>1042.3793388888889</v>
      </c>
      <c r="G23" s="194">
        <v>76.064749999999989</v>
      </c>
      <c r="H23" s="194">
        <v>15.247015384615381</v>
      </c>
      <c r="I23" s="194">
        <v>85.227000000000004</v>
      </c>
      <c r="J23" s="194">
        <v>62.690000000000005</v>
      </c>
      <c r="K23" s="194">
        <v>140.33600000000001</v>
      </c>
      <c r="L23" s="194">
        <v>95.370905982905953</v>
      </c>
      <c r="M23" s="194">
        <v>117.17899999999999</v>
      </c>
      <c r="N23" s="194">
        <v>167.20925000000005</v>
      </c>
      <c r="O23" s="194">
        <v>72.323169230769224</v>
      </c>
      <c r="P23" s="194">
        <v>101.24700000000001</v>
      </c>
      <c r="Q23" s="194">
        <v>76.619232905982855</v>
      </c>
      <c r="R23" s="194">
        <v>32.866015384615388</v>
      </c>
      <c r="S23" s="41"/>
    </row>
    <row r="24" spans="2:35" s="14" customFormat="1" ht="9.75" customHeight="1">
      <c r="B24" s="192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41"/>
    </row>
    <row r="25" spans="2:35" s="13" customFormat="1" ht="21" customHeight="1">
      <c r="B25" s="185"/>
      <c r="C25" s="186" t="s">
        <v>24</v>
      </c>
      <c r="D25" s="186" t="s">
        <v>25</v>
      </c>
      <c r="E25" s="186"/>
      <c r="F25" s="182">
        <f>SUM(F26:F27)</f>
        <v>1407711.853641012</v>
      </c>
      <c r="G25" s="182">
        <f>SUM(G26:G27)</f>
        <v>155469.56931967617</v>
      </c>
      <c r="H25" s="182">
        <f t="shared" ref="H25:R25" si="7">SUM(H26:H27)</f>
        <v>8733.9600529457948</v>
      </c>
      <c r="I25" s="182">
        <f t="shared" si="7"/>
        <v>17736.441325009091</v>
      </c>
      <c r="J25" s="195">
        <f t="shared" si="7"/>
        <v>79577.30830296842</v>
      </c>
      <c r="K25" s="195">
        <f>SUM(K26:K27)</f>
        <v>366084.01644355286</v>
      </c>
      <c r="L25" s="195">
        <f t="shared" si="7"/>
        <v>199452.18682325861</v>
      </c>
      <c r="M25" s="195">
        <f t="shared" si="7"/>
        <v>54297.067641024121</v>
      </c>
      <c r="N25" s="195">
        <f t="shared" si="7"/>
        <v>651.81098283451217</v>
      </c>
      <c r="O25" s="195">
        <f t="shared" si="7"/>
        <v>30.981578057650388</v>
      </c>
      <c r="P25" s="195">
        <f t="shared" si="7"/>
        <v>288.2729699400146</v>
      </c>
      <c r="Q25" s="195">
        <f t="shared" si="7"/>
        <v>234229.6557639736</v>
      </c>
      <c r="R25" s="182">
        <f t="shared" si="7"/>
        <v>291160.58243777108</v>
      </c>
      <c r="S25" s="105"/>
      <c r="X25" s="19"/>
    </row>
    <row r="26" spans="2:35" s="14" customFormat="1" ht="24.95" customHeight="1">
      <c r="B26" s="192"/>
      <c r="E26" s="14" t="s">
        <v>26</v>
      </c>
      <c r="F26" s="196">
        <f>SUM(G26:R26)</f>
        <v>1252413.6006878316</v>
      </c>
      <c r="G26" s="197">
        <v>128350.23802334706</v>
      </c>
      <c r="H26" s="197">
        <v>8161.4260373662701</v>
      </c>
      <c r="I26" s="197">
        <v>16467.270069770682</v>
      </c>
      <c r="J26" s="198">
        <v>69431.135344679322</v>
      </c>
      <c r="K26" s="198">
        <v>318813.28238163865</v>
      </c>
      <c r="L26" s="198">
        <v>175039.73725992019</v>
      </c>
      <c r="M26" s="198">
        <v>48556.16018315823</v>
      </c>
      <c r="N26" s="198">
        <v>610.04035631491411</v>
      </c>
      <c r="O26" s="198">
        <v>28.062377819578131</v>
      </c>
      <c r="P26" s="198">
        <v>262.88774155854622</v>
      </c>
      <c r="Q26" s="198">
        <v>221013.21142025973</v>
      </c>
      <c r="R26" s="198">
        <v>265680.14949199831</v>
      </c>
      <c r="S26" s="41"/>
      <c r="Y26" s="20"/>
      <c r="Z26" s="20"/>
      <c r="AA26" s="20"/>
      <c r="AB26" s="20"/>
      <c r="AC26" s="20"/>
      <c r="AD26" s="20"/>
      <c r="AE26" s="20"/>
      <c r="AF26" s="20"/>
      <c r="AG26" s="20"/>
    </row>
    <row r="27" spans="2:35" s="14" customFormat="1" ht="19.5" customHeight="1">
      <c r="B27" s="192"/>
      <c r="E27" s="14" t="s">
        <v>27</v>
      </c>
      <c r="F27" s="196">
        <f>SUM(G27:R27)</f>
        <v>155298.25295318043</v>
      </c>
      <c r="G27" s="197">
        <v>27119.331296329117</v>
      </c>
      <c r="H27" s="197">
        <v>572.53401557952452</v>
      </c>
      <c r="I27" s="197">
        <v>1269.1712552384097</v>
      </c>
      <c r="J27" s="198">
        <v>10146.172958289098</v>
      </c>
      <c r="K27" s="198">
        <v>47270.734061914205</v>
      </c>
      <c r="L27" s="198">
        <v>24412.449563338414</v>
      </c>
      <c r="M27" s="198">
        <v>5740.9074578658883</v>
      </c>
      <c r="N27" s="198">
        <v>41.770626519598096</v>
      </c>
      <c r="O27" s="198">
        <v>2.9192002380722575</v>
      </c>
      <c r="P27" s="198">
        <v>25.385228381468373</v>
      </c>
      <c r="Q27" s="198">
        <v>13216.444343713858</v>
      </c>
      <c r="R27" s="198">
        <v>25480.432945772794</v>
      </c>
      <c r="S27" s="41"/>
      <c r="X27" s="95"/>
    </row>
    <row r="28" spans="2:35" s="14" customFormat="1" ht="12" customHeight="1">
      <c r="B28" s="17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8"/>
      <c r="S28" s="96"/>
    </row>
    <row r="29" spans="2:35" ht="0.75" customHeight="1">
      <c r="F29" s="9" t="s">
        <v>28</v>
      </c>
    </row>
    <row r="30" spans="2:35" s="8" customFormat="1" ht="12">
      <c r="B30" s="8" t="s">
        <v>29</v>
      </c>
      <c r="R30" s="97"/>
    </row>
    <row r="31" spans="2:35" s="8" customFormat="1" ht="12">
      <c r="B31" s="8" t="s">
        <v>30</v>
      </c>
      <c r="R31" s="97"/>
    </row>
    <row r="32" spans="2:35" s="8" customFormat="1" ht="12">
      <c r="B32" s="8" t="s">
        <v>31</v>
      </c>
      <c r="R32" s="97"/>
    </row>
    <row r="33" spans="2:18" s="8" customFormat="1" ht="12">
      <c r="B33" s="8" t="s">
        <v>32</v>
      </c>
      <c r="R33" s="97"/>
    </row>
    <row r="34" spans="2:18">
      <c r="B34" s="107" t="s">
        <v>33</v>
      </c>
    </row>
    <row r="36" spans="2:18" ht="13.5"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</row>
    <row r="37" spans="2:18"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</row>
    <row r="41" spans="2:18" s="23" customFormat="1">
      <c r="R41" s="98"/>
    </row>
    <row r="42" spans="2:18" s="83" customFormat="1">
      <c r="R42" s="99"/>
    </row>
    <row r="43" spans="2:18" s="83" customFormat="1">
      <c r="R43" s="99"/>
    </row>
    <row r="44" spans="2:18" s="84" customFormat="1">
      <c r="E44" s="90" t="s">
        <v>34</v>
      </c>
      <c r="F44" s="84">
        <f>+F10</f>
        <v>628915.21382479824</v>
      </c>
      <c r="R44" s="100"/>
    </row>
    <row r="45" spans="2:18" s="84" customFormat="1">
      <c r="E45" s="90" t="s">
        <v>35</v>
      </c>
      <c r="F45" s="84">
        <f>+F25</f>
        <v>1407711.853641012</v>
      </c>
      <c r="R45" s="100"/>
    </row>
    <row r="46" spans="2:18" s="83" customFormat="1">
      <c r="E46" s="83" t="s">
        <v>36</v>
      </c>
      <c r="F46" s="83">
        <f>+F12</f>
        <v>98203.206758042943</v>
      </c>
      <c r="R46" s="99"/>
    </row>
    <row r="47" spans="2:18" s="83" customFormat="1">
      <c r="E47" s="83" t="s">
        <v>37</v>
      </c>
      <c r="F47" s="83">
        <f>+F17</f>
        <v>492545.64973535511</v>
      </c>
      <c r="R47" s="99"/>
    </row>
    <row r="48" spans="2:18" s="83" customFormat="1">
      <c r="E48" s="83" t="s">
        <v>38</v>
      </c>
      <c r="F48" s="83">
        <f>+F21</f>
        <v>38166.35733140017</v>
      </c>
      <c r="R48" s="99"/>
    </row>
    <row r="49" spans="5:42" s="83" customFormat="1">
      <c r="E49" s="83" t="s">
        <v>39</v>
      </c>
      <c r="F49" s="83">
        <f>+F26</f>
        <v>1252413.6006878316</v>
      </c>
      <c r="R49" s="99"/>
    </row>
    <row r="50" spans="5:42" s="83" customFormat="1">
      <c r="E50" s="83" t="s">
        <v>40</v>
      </c>
      <c r="F50" s="83">
        <f>+F27</f>
        <v>155298.25295318043</v>
      </c>
      <c r="R50" s="99"/>
    </row>
    <row r="51" spans="5:42" s="83" customFormat="1">
      <c r="R51" s="99"/>
    </row>
    <row r="52" spans="5:42" s="83" customFormat="1">
      <c r="R52" s="99"/>
    </row>
    <row r="53" spans="5:42" s="83" customFormat="1">
      <c r="E53" s="83" t="s">
        <v>41</v>
      </c>
      <c r="F53" s="83">
        <f>+F27</f>
        <v>155298.25295318043</v>
      </c>
      <c r="R53" s="99"/>
    </row>
    <row r="54" spans="5:42" s="83" customFormat="1">
      <c r="R54" s="99"/>
    </row>
    <row r="60" spans="5:42"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</row>
    <row r="61" spans="5:42"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</row>
    <row r="62" spans="5:42"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</row>
    <row r="63" spans="5:42">
      <c r="W63" s="199"/>
      <c r="X63" s="199"/>
      <c r="Y63" s="199"/>
      <c r="Z63" s="199"/>
      <c r="AA63" s="199"/>
      <c r="AB63" s="199"/>
      <c r="AC63" s="199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199"/>
      <c r="AO63" s="199"/>
      <c r="AP63" s="83"/>
    </row>
    <row r="64" spans="5:42">
      <c r="W64" s="199"/>
      <c r="X64" s="199"/>
      <c r="Y64" s="199"/>
      <c r="Z64" s="199"/>
      <c r="AA64" s="199"/>
      <c r="AB64" s="199"/>
      <c r="AC64" s="199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  <c r="AO64" s="199"/>
      <c r="AP64" s="83"/>
    </row>
    <row r="65" spans="4:42">
      <c r="W65" s="199"/>
      <c r="X65" s="199"/>
      <c r="Y65" s="199"/>
      <c r="Z65" s="199"/>
      <c r="AA65" s="199"/>
      <c r="AB65" s="199"/>
      <c r="AC65" s="199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  <c r="AO65" s="199"/>
      <c r="AP65" s="83"/>
    </row>
    <row r="66" spans="4:42">
      <c r="W66" s="200"/>
      <c r="X66" s="199" t="s">
        <v>42</v>
      </c>
      <c r="Y66" s="201" t="s">
        <v>43</v>
      </c>
      <c r="Z66" s="201" t="s">
        <v>6</v>
      </c>
      <c r="AA66" s="201" t="s">
        <v>7</v>
      </c>
      <c r="AB66" s="201" t="s">
        <v>8</v>
      </c>
      <c r="AC66" s="201" t="s">
        <v>9</v>
      </c>
      <c r="AD66" s="201" t="s">
        <v>10</v>
      </c>
      <c r="AE66" s="201" t="s">
        <v>11</v>
      </c>
      <c r="AF66" s="201" t="s">
        <v>12</v>
      </c>
      <c r="AG66" s="201" t="s">
        <v>44</v>
      </c>
      <c r="AH66" s="201" t="s">
        <v>14</v>
      </c>
      <c r="AI66" s="201" t="s">
        <v>15</v>
      </c>
      <c r="AJ66" s="201" t="s">
        <v>16</v>
      </c>
      <c r="AK66" s="200"/>
      <c r="AL66" s="199"/>
      <c r="AM66" s="199"/>
      <c r="AN66" s="199"/>
      <c r="AO66" s="199"/>
      <c r="AP66" s="83"/>
    </row>
    <row r="67" spans="4:42">
      <c r="W67" s="200"/>
      <c r="X67" s="199" t="s">
        <v>45</v>
      </c>
      <c r="Y67" s="199">
        <f>G25</f>
        <v>155469.56931967617</v>
      </c>
      <c r="Z67" s="199">
        <f t="shared" ref="Z67:AJ67" si="8">H25</f>
        <v>8733.9600529457948</v>
      </c>
      <c r="AA67" s="199">
        <f t="shared" si="8"/>
        <v>17736.441325009091</v>
      </c>
      <c r="AB67" s="199">
        <f t="shared" si="8"/>
        <v>79577.30830296842</v>
      </c>
      <c r="AC67" s="199">
        <f t="shared" si="8"/>
        <v>366084.01644355286</v>
      </c>
      <c r="AD67" s="199">
        <f t="shared" si="8"/>
        <v>199452.18682325861</v>
      </c>
      <c r="AE67" s="199">
        <f t="shared" si="8"/>
        <v>54297.067641024121</v>
      </c>
      <c r="AF67" s="199">
        <f t="shared" si="8"/>
        <v>651.81098283451217</v>
      </c>
      <c r="AG67" s="199">
        <f t="shared" si="8"/>
        <v>30.981578057650388</v>
      </c>
      <c r="AH67" s="199">
        <f t="shared" si="8"/>
        <v>288.2729699400146</v>
      </c>
      <c r="AI67" s="199">
        <f t="shared" si="8"/>
        <v>234229.6557639736</v>
      </c>
      <c r="AJ67" s="199">
        <f t="shared" si="8"/>
        <v>291160.58243777108</v>
      </c>
      <c r="AK67" s="200"/>
      <c r="AL67" s="199"/>
      <c r="AM67" s="199"/>
      <c r="AN67" s="199"/>
      <c r="AO67" s="199"/>
      <c r="AP67" s="83"/>
    </row>
    <row r="68" spans="4:42">
      <c r="W68" s="200"/>
      <c r="X68" s="199" t="s">
        <v>46</v>
      </c>
      <c r="Y68" s="199">
        <f>G10</f>
        <v>48922.908866100552</v>
      </c>
      <c r="Z68" s="199">
        <f t="shared" ref="Z68:AJ68" si="9">H10</f>
        <v>109438.08939836288</v>
      </c>
      <c r="AA68" s="199">
        <f t="shared" si="9"/>
        <v>70201.653656850205</v>
      </c>
      <c r="AB68" s="199">
        <f t="shared" si="9"/>
        <v>46481.840502876046</v>
      </c>
      <c r="AC68" s="199">
        <f t="shared" si="9"/>
        <v>58978.943640603829</v>
      </c>
      <c r="AD68" s="199">
        <f t="shared" si="9"/>
        <v>59638.258413929587</v>
      </c>
      <c r="AE68" s="199">
        <f t="shared" si="9"/>
        <v>50271.4972919789</v>
      </c>
      <c r="AF68" s="199">
        <f t="shared" si="9"/>
        <v>46121.214369486464</v>
      </c>
      <c r="AG68" s="199">
        <f t="shared" si="9"/>
        <v>29037.620857401791</v>
      </c>
      <c r="AH68" s="199">
        <f t="shared" si="9"/>
        <v>31522.276457674157</v>
      </c>
      <c r="AI68" s="199">
        <f t="shared" si="9"/>
        <v>38494.250349446658</v>
      </c>
      <c r="AJ68" s="199">
        <f t="shared" si="9"/>
        <v>39806.660020087133</v>
      </c>
      <c r="AK68" s="200"/>
      <c r="AL68" s="199"/>
      <c r="AM68" s="199"/>
      <c r="AN68" s="199"/>
      <c r="AO68" s="199"/>
      <c r="AP68" s="83"/>
    </row>
    <row r="69" spans="4:42">
      <c r="W69" s="200"/>
      <c r="X69" s="199" t="s">
        <v>47</v>
      </c>
      <c r="Y69" s="199">
        <f>G8</f>
        <v>204392.47818577674</v>
      </c>
      <c r="Z69" s="199">
        <f t="shared" ref="Z69:AJ69" si="10">H8</f>
        <v>118172.04945130867</v>
      </c>
      <c r="AA69" s="199">
        <f t="shared" si="10"/>
        <v>87938.094981859293</v>
      </c>
      <c r="AB69" s="199">
        <f t="shared" si="10"/>
        <v>126059.14880584447</v>
      </c>
      <c r="AC69" s="199">
        <f t="shared" si="10"/>
        <v>425062.96008415672</v>
      </c>
      <c r="AD69" s="199">
        <f t="shared" si="10"/>
        <v>259090.44523718819</v>
      </c>
      <c r="AE69" s="199">
        <f t="shared" si="10"/>
        <v>104568.56493300301</v>
      </c>
      <c r="AF69" s="199">
        <f t="shared" si="10"/>
        <v>46773.025352320976</v>
      </c>
      <c r="AG69" s="199">
        <f t="shared" si="10"/>
        <v>29068.602435459441</v>
      </c>
      <c r="AH69" s="199">
        <f t="shared" si="10"/>
        <v>31810.549427614173</v>
      </c>
      <c r="AI69" s="199">
        <f t="shared" si="10"/>
        <v>272723.90611342026</v>
      </c>
      <c r="AJ69" s="199">
        <f t="shared" si="10"/>
        <v>330967.24245785823</v>
      </c>
      <c r="AK69" s="200"/>
      <c r="AL69" s="199"/>
      <c r="AM69" s="199"/>
      <c r="AN69" s="199"/>
      <c r="AO69" s="199"/>
      <c r="AP69" s="83"/>
    </row>
    <row r="70" spans="4:42">
      <c r="D70" s="8" t="s">
        <v>48</v>
      </c>
      <c r="W70" s="200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200"/>
      <c r="AL70" s="199"/>
      <c r="AM70" s="199"/>
      <c r="AN70" s="199"/>
      <c r="AO70" s="199"/>
      <c r="AP70" s="83"/>
    </row>
    <row r="71" spans="4:42">
      <c r="W71" s="200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200"/>
      <c r="AL71" s="199"/>
      <c r="AM71" s="199"/>
      <c r="AN71" s="199"/>
      <c r="AO71" s="199"/>
      <c r="AP71" s="83"/>
    </row>
    <row r="72" spans="4:42">
      <c r="W72" s="200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200"/>
      <c r="AL72" s="199"/>
      <c r="AM72" s="199"/>
      <c r="AN72" s="199"/>
      <c r="AO72" s="199"/>
      <c r="AP72" s="83"/>
    </row>
    <row r="73" spans="4:42"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83"/>
    </row>
    <row r="74" spans="4:42"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83"/>
    </row>
    <row r="75" spans="4:42"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  <c r="AL75" s="83"/>
      <c r="AM75" s="83"/>
      <c r="AN75" s="83"/>
      <c r="AO75" s="83"/>
      <c r="AP75" s="83"/>
    </row>
    <row r="76" spans="4:42"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  <c r="AL76" s="83"/>
      <c r="AM76" s="83"/>
      <c r="AN76" s="83"/>
      <c r="AO76" s="83"/>
      <c r="AP76" s="83"/>
    </row>
    <row r="77" spans="4:42"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83"/>
      <c r="AO77" s="83"/>
      <c r="AP77" s="83"/>
    </row>
    <row r="98" spans="23:27">
      <c r="W98" s="101"/>
      <c r="X98" s="101"/>
      <c r="Y98" s="101"/>
      <c r="Z98" s="101"/>
      <c r="AA98" s="101"/>
    </row>
    <row r="99" spans="23:27">
      <c r="W99" s="101"/>
      <c r="X99" s="101"/>
      <c r="Y99" s="101"/>
      <c r="Z99" s="101"/>
      <c r="AA99" s="101"/>
    </row>
    <row r="100" spans="23:27">
      <c r="W100" s="101"/>
      <c r="X100" s="101"/>
      <c r="Y100" s="101"/>
      <c r="Z100" s="101"/>
      <c r="AA100" s="101"/>
    </row>
    <row r="101" spans="23:27">
      <c r="W101" s="101"/>
      <c r="X101" s="101"/>
      <c r="Y101" s="101">
        <f>SUM(Y102:Y103)</f>
        <v>2036627.0674658101</v>
      </c>
      <c r="Z101" s="101"/>
      <c r="AA101" s="101"/>
    </row>
    <row r="102" spans="23:27">
      <c r="W102" s="101"/>
      <c r="X102" s="101" t="s">
        <v>45</v>
      </c>
      <c r="Y102" s="101">
        <f>F25</f>
        <v>1407711.853641012</v>
      </c>
      <c r="Z102" s="102">
        <f>Y102/$Y$101*100</f>
        <v>69.119765524507045</v>
      </c>
      <c r="AA102" s="101"/>
    </row>
    <row r="103" spans="23:27">
      <c r="W103" s="101"/>
      <c r="X103" s="101" t="s">
        <v>46</v>
      </c>
      <c r="Y103" s="101">
        <f>F10</f>
        <v>628915.21382479824</v>
      </c>
      <c r="Z103" s="102">
        <f>Y103/$Y$101*100</f>
        <v>30.880234475492951</v>
      </c>
      <c r="AA103" s="101"/>
    </row>
    <row r="104" spans="23:27">
      <c r="W104" s="101"/>
      <c r="X104" s="101"/>
      <c r="Y104" s="101"/>
      <c r="Z104" s="101"/>
      <c r="AA104" s="101"/>
    </row>
    <row r="105" spans="23:27">
      <c r="W105" s="101"/>
      <c r="X105" s="101"/>
      <c r="Y105" s="101"/>
      <c r="Z105" s="101"/>
      <c r="AA105" s="101"/>
    </row>
    <row r="106" spans="23:27">
      <c r="W106" s="101"/>
      <c r="X106" s="101"/>
      <c r="Y106" s="101"/>
      <c r="Z106" s="101"/>
      <c r="AA106" s="101"/>
    </row>
    <row r="107" spans="23:27">
      <c r="W107" s="101"/>
      <c r="X107" s="101"/>
      <c r="Y107" s="101"/>
      <c r="Z107" s="101"/>
      <c r="AA107" s="101"/>
    </row>
    <row r="108" spans="23:27">
      <c r="W108" s="101"/>
      <c r="X108" s="101"/>
      <c r="Y108" s="101"/>
      <c r="Z108" s="101"/>
      <c r="AA108" s="101"/>
    </row>
    <row r="109" spans="23:27">
      <c r="W109" s="101"/>
      <c r="X109" s="101"/>
      <c r="Y109" s="101"/>
      <c r="Z109" s="101"/>
      <c r="AA109" s="101"/>
    </row>
    <row r="110" spans="23:27">
      <c r="W110" s="101"/>
      <c r="X110" s="101"/>
      <c r="Y110" s="101"/>
      <c r="Z110" s="101"/>
      <c r="AA110" s="101"/>
    </row>
    <row r="111" spans="23:27">
      <c r="W111" s="101"/>
      <c r="X111" s="101"/>
      <c r="Y111" s="101"/>
      <c r="Z111" s="101"/>
      <c r="AA111" s="101"/>
    </row>
    <row r="112" spans="23:27">
      <c r="W112" s="101"/>
      <c r="X112" s="101"/>
      <c r="Y112" s="101"/>
      <c r="Z112" s="101"/>
      <c r="AA112" s="101"/>
    </row>
    <row r="113" spans="23:28">
      <c r="W113" s="101"/>
      <c r="X113" s="101"/>
      <c r="Y113" s="101"/>
      <c r="Z113" s="101"/>
      <c r="AA113" s="101"/>
    </row>
    <row r="114" spans="23:28">
      <c r="W114" s="101"/>
      <c r="X114" s="101"/>
      <c r="Y114" s="101"/>
      <c r="Z114" s="101"/>
      <c r="AA114" s="101"/>
    </row>
    <row r="115" spans="23:28">
      <c r="W115" s="101"/>
      <c r="X115" s="101"/>
      <c r="Y115" s="101"/>
      <c r="Z115" s="101"/>
      <c r="AA115" s="101"/>
    </row>
    <row r="116" spans="23:28">
      <c r="W116" s="101"/>
      <c r="X116" s="101"/>
      <c r="Y116" s="101"/>
      <c r="Z116" s="101"/>
      <c r="AA116" s="101"/>
    </row>
    <row r="117" spans="23:28">
      <c r="W117" s="101"/>
      <c r="X117" s="101"/>
      <c r="Y117" s="101"/>
      <c r="Z117" s="101"/>
      <c r="AA117" s="101"/>
    </row>
    <row r="118" spans="23:28">
      <c r="W118" s="101"/>
      <c r="X118" s="101"/>
      <c r="Y118" s="101"/>
      <c r="Z118" s="101"/>
      <c r="AA118" s="101"/>
    </row>
    <row r="119" spans="23:28">
      <c r="W119" s="101"/>
      <c r="X119" s="101"/>
      <c r="Y119" s="101"/>
      <c r="Z119" s="101"/>
      <c r="AA119" s="101"/>
      <c r="AB119" s="101"/>
    </row>
    <row r="120" spans="23:28">
      <c r="W120" s="101"/>
      <c r="X120" s="101"/>
      <c r="Y120" s="101"/>
      <c r="Z120" s="101"/>
      <c r="AA120" s="101"/>
      <c r="AB120" s="101"/>
    </row>
    <row r="121" spans="23:28">
      <c r="W121" s="101"/>
      <c r="X121" s="101"/>
      <c r="Y121" s="101">
        <f>SUM(Y123:Y125)</f>
        <v>628915.21382479824</v>
      </c>
      <c r="Z121" s="101"/>
      <c r="AA121" s="101"/>
      <c r="AB121" s="101"/>
    </row>
    <row r="122" spans="23:28">
      <c r="W122" s="101"/>
      <c r="X122" s="101"/>
      <c r="Y122" s="101"/>
      <c r="Z122" s="101"/>
      <c r="AA122" s="101"/>
      <c r="AB122" s="101"/>
    </row>
    <row r="123" spans="23:28">
      <c r="W123" s="101"/>
      <c r="X123" s="101" t="s">
        <v>36</v>
      </c>
      <c r="Y123" s="101">
        <f>F12</f>
        <v>98203.206758042943</v>
      </c>
      <c r="Z123" s="103">
        <f>+Y123/$Y$121*100</f>
        <v>15.614697275458209</v>
      </c>
      <c r="AA123" s="101"/>
      <c r="AB123" s="101"/>
    </row>
    <row r="124" spans="23:28">
      <c r="W124" s="101"/>
      <c r="X124" s="101" t="s">
        <v>37</v>
      </c>
      <c r="Y124" s="101">
        <f>F17</f>
        <v>492545.64973535511</v>
      </c>
      <c r="Z124" s="103">
        <f>+Y124/$Y$121*100</f>
        <v>78.316701346736281</v>
      </c>
      <c r="AA124" s="101"/>
      <c r="AB124" s="101"/>
    </row>
    <row r="125" spans="23:28">
      <c r="W125" s="101"/>
      <c r="X125" s="101" t="s">
        <v>49</v>
      </c>
      <c r="Y125" s="101">
        <f>F21</f>
        <v>38166.35733140017</v>
      </c>
      <c r="Z125" s="103">
        <f>+Y125/$Y$121*100</f>
        <v>6.0686013778055088</v>
      </c>
      <c r="AA125" s="101"/>
      <c r="AB125" s="101"/>
    </row>
    <row r="126" spans="23:28">
      <c r="W126" s="101"/>
      <c r="X126" s="101"/>
      <c r="Y126" s="101"/>
      <c r="Z126" s="101"/>
      <c r="AA126" s="101"/>
      <c r="AB126" s="101"/>
    </row>
    <row r="127" spans="23:28">
      <c r="W127" s="101"/>
      <c r="X127" s="101"/>
      <c r="Y127" s="101"/>
      <c r="Z127" s="101"/>
      <c r="AA127" s="101"/>
      <c r="AB127" s="101"/>
    </row>
    <row r="128" spans="23:28">
      <c r="W128" s="101"/>
      <c r="X128" s="101"/>
      <c r="Y128" s="101"/>
      <c r="Z128" s="101"/>
      <c r="AA128" s="101"/>
      <c r="AB128" s="101"/>
    </row>
    <row r="129" spans="23:28">
      <c r="W129" s="101"/>
      <c r="X129" s="101"/>
      <c r="Y129" s="101"/>
      <c r="Z129" s="101"/>
      <c r="AA129" s="101"/>
      <c r="AB129" s="101"/>
    </row>
    <row r="130" spans="23:28">
      <c r="W130" s="101"/>
      <c r="X130" s="101"/>
      <c r="Y130" s="101"/>
      <c r="Z130" s="101"/>
      <c r="AA130" s="101"/>
      <c r="AB130" s="101"/>
    </row>
    <row r="131" spans="23:28">
      <c r="W131" s="101"/>
      <c r="X131" s="101"/>
      <c r="Y131" s="101"/>
      <c r="Z131" s="101"/>
      <c r="AA131" s="101"/>
      <c r="AB131" s="101"/>
    </row>
    <row r="134" spans="23:28">
      <c r="W134" s="101"/>
      <c r="X134" s="101"/>
      <c r="Y134" s="101"/>
      <c r="Z134" s="101"/>
      <c r="AA134" s="101"/>
    </row>
    <row r="135" spans="23:28">
      <c r="W135" s="101"/>
      <c r="X135" s="101"/>
      <c r="Y135" s="101"/>
      <c r="Z135" s="101"/>
      <c r="AA135" s="101"/>
    </row>
    <row r="136" spans="23:28">
      <c r="W136" s="101"/>
      <c r="X136" s="101"/>
      <c r="Y136" s="101"/>
      <c r="Z136" s="101"/>
      <c r="AA136" s="101"/>
    </row>
    <row r="137" spans="23:28">
      <c r="W137" s="101"/>
      <c r="X137" s="101"/>
      <c r="Y137" s="101"/>
      <c r="Z137" s="101"/>
      <c r="AA137" s="101"/>
    </row>
    <row r="138" spans="23:28" ht="10.5" customHeight="1">
      <c r="W138" s="101"/>
      <c r="X138" s="101"/>
      <c r="Y138" s="101"/>
      <c r="Z138" s="101"/>
      <c r="AA138" s="101"/>
    </row>
    <row r="139" spans="23:28">
      <c r="W139" s="101"/>
      <c r="X139" s="101"/>
      <c r="Y139" s="101"/>
      <c r="Z139" s="101"/>
      <c r="AA139" s="101"/>
    </row>
    <row r="140" spans="23:28">
      <c r="W140" s="101"/>
      <c r="X140" s="101"/>
      <c r="Y140" s="101"/>
      <c r="Z140" s="101"/>
      <c r="AA140" s="101"/>
    </row>
    <row r="141" spans="23:28">
      <c r="W141" s="101"/>
      <c r="X141" s="101"/>
      <c r="Y141" s="101"/>
      <c r="Z141" s="101"/>
      <c r="AA141" s="101"/>
    </row>
    <row r="142" spans="23:28">
      <c r="W142" s="101"/>
      <c r="X142" s="101"/>
      <c r="Y142" s="101"/>
      <c r="Z142" s="101"/>
      <c r="AA142" s="101"/>
    </row>
    <row r="143" spans="23:28">
      <c r="W143" s="101"/>
      <c r="X143" s="101"/>
      <c r="Y143" s="101"/>
      <c r="Z143" s="101"/>
      <c r="AA143" s="101"/>
    </row>
    <row r="144" spans="23:28">
      <c r="W144" s="101"/>
      <c r="X144" s="101" t="s">
        <v>50</v>
      </c>
      <c r="Y144" s="101">
        <f>F26</f>
        <v>1252413.6006878316</v>
      </c>
      <c r="Z144" s="101"/>
      <c r="AA144" s="101"/>
    </row>
    <row r="145" spans="23:27">
      <c r="W145" s="101"/>
      <c r="X145" s="101" t="s">
        <v>41</v>
      </c>
      <c r="Y145" s="101">
        <f>F27</f>
        <v>155298.25295318043</v>
      </c>
      <c r="Z145" s="101"/>
      <c r="AA145" s="101"/>
    </row>
    <row r="146" spans="23:27">
      <c r="W146" s="101"/>
      <c r="X146" s="101"/>
      <c r="Y146" s="101"/>
      <c r="Z146" s="101"/>
      <c r="AA146" s="101"/>
    </row>
    <row r="147" spans="23:27">
      <c r="W147" s="101"/>
      <c r="X147" s="101"/>
      <c r="Y147" s="101"/>
      <c r="Z147" s="101"/>
      <c r="AA147" s="101"/>
    </row>
    <row r="148" spans="23:27">
      <c r="W148" s="101"/>
      <c r="X148" s="101"/>
      <c r="Y148" s="101"/>
      <c r="Z148" s="101"/>
      <c r="AA148" s="101"/>
    </row>
    <row r="149" spans="23:27">
      <c r="W149" s="101"/>
      <c r="X149" s="101"/>
      <c r="Y149" s="101"/>
      <c r="Z149" s="101"/>
      <c r="AA149" s="101"/>
    </row>
    <row r="150" spans="23:27">
      <c r="W150" s="101"/>
      <c r="X150" s="101"/>
      <c r="Y150" s="101"/>
      <c r="Z150" s="101"/>
      <c r="AA150" s="101"/>
    </row>
    <row r="151" spans="23:27">
      <c r="W151" s="101"/>
      <c r="X151" s="101"/>
      <c r="Y151" s="101"/>
      <c r="Z151" s="101"/>
      <c r="AA151" s="101"/>
    </row>
    <row r="152" spans="23:27">
      <c r="W152" s="101"/>
      <c r="X152" s="101"/>
      <c r="Y152" s="101"/>
      <c r="Z152" s="101"/>
      <c r="AA152" s="101"/>
    </row>
    <row r="153" spans="23:27">
      <c r="W153" s="101"/>
      <c r="X153" s="101"/>
      <c r="Y153" s="101"/>
      <c r="Z153" s="101"/>
      <c r="AA153" s="101"/>
    </row>
    <row r="154" spans="23:27">
      <c r="W154" s="101"/>
      <c r="X154" s="101"/>
      <c r="Y154" s="101"/>
      <c r="Z154" s="101"/>
      <c r="AA154" s="101"/>
    </row>
    <row r="155" spans="23:27">
      <c r="W155" s="101"/>
      <c r="X155" s="101"/>
      <c r="Y155" s="101"/>
      <c r="Z155" s="101"/>
      <c r="AA155" s="101"/>
    </row>
    <row r="156" spans="23:27">
      <c r="W156" s="101"/>
      <c r="X156" s="101"/>
      <c r="Y156" s="101"/>
      <c r="Z156" s="101"/>
      <c r="AA156" s="101"/>
    </row>
    <row r="157" spans="23:27">
      <c r="W157" s="101"/>
      <c r="X157" s="101"/>
      <c r="Y157" s="101"/>
      <c r="Z157" s="101"/>
      <c r="AA157" s="101"/>
    </row>
    <row r="158" spans="23:27">
      <c r="W158" s="101"/>
      <c r="X158" s="101"/>
      <c r="Y158" s="101"/>
      <c r="Z158" s="101"/>
      <c r="AA158" s="101"/>
    </row>
    <row r="159" spans="23:27">
      <c r="W159" s="101"/>
      <c r="X159" s="101"/>
      <c r="Y159" s="101"/>
      <c r="Z159" s="101"/>
      <c r="AA159" s="101"/>
    </row>
    <row r="160" spans="23:27">
      <c r="W160" s="101"/>
      <c r="X160" s="101"/>
      <c r="Y160" s="101"/>
      <c r="Z160" s="101"/>
      <c r="AA160" s="101"/>
    </row>
    <row r="161" spans="23:27">
      <c r="W161" s="101"/>
      <c r="X161" s="101"/>
      <c r="Y161" s="101"/>
      <c r="Z161" s="101"/>
      <c r="AA161" s="101"/>
    </row>
    <row r="162" spans="23:27">
      <c r="W162" s="101"/>
      <c r="X162" s="101"/>
      <c r="Y162" s="101"/>
      <c r="Z162" s="101"/>
      <c r="AA162" s="101"/>
    </row>
    <row r="163" spans="23:27">
      <c r="W163" s="101"/>
      <c r="X163" s="101"/>
      <c r="Y163" s="101"/>
      <c r="Z163" s="101"/>
      <c r="AA163" s="101"/>
    </row>
    <row r="164" spans="23:27">
      <c r="W164" s="101"/>
      <c r="X164" s="101"/>
      <c r="Y164" s="101"/>
      <c r="Z164" s="101"/>
      <c r="AA164" s="101"/>
    </row>
    <row r="165" spans="23:27">
      <c r="W165" s="101"/>
      <c r="X165" s="101"/>
      <c r="Y165" s="101"/>
      <c r="Z165" s="101"/>
      <c r="AA165" s="101"/>
    </row>
    <row r="166" spans="23:27">
      <c r="W166" s="101"/>
      <c r="X166" s="101"/>
      <c r="Y166" s="101"/>
      <c r="Z166" s="101"/>
      <c r="AA166" s="101"/>
    </row>
    <row r="167" spans="23:27">
      <c r="W167" s="101"/>
      <c r="X167" s="101"/>
      <c r="Y167" s="101"/>
      <c r="Z167" s="101"/>
      <c r="AA167" s="101"/>
    </row>
    <row r="168" spans="23:27">
      <c r="W168" s="101"/>
      <c r="X168" s="101"/>
      <c r="Y168" s="101"/>
      <c r="Z168" s="101"/>
      <c r="AA168" s="101"/>
    </row>
    <row r="169" spans="23:27">
      <c r="W169" s="101"/>
      <c r="X169" s="101"/>
      <c r="Y169" s="101"/>
      <c r="Z169" s="101"/>
      <c r="AA169" s="101"/>
    </row>
    <row r="170" spans="23:27">
      <c r="W170" s="101"/>
      <c r="X170" s="101"/>
      <c r="Y170" s="101"/>
      <c r="Z170" s="101"/>
      <c r="AA170" s="101"/>
    </row>
    <row r="171" spans="23:27">
      <c r="W171" s="101"/>
      <c r="X171" s="101"/>
      <c r="Y171" s="101"/>
      <c r="Z171" s="101"/>
      <c r="AA171" s="101"/>
    </row>
    <row r="172" spans="23:27">
      <c r="W172" s="101"/>
      <c r="X172" s="101"/>
      <c r="Y172" s="101"/>
      <c r="Z172" s="101"/>
      <c r="AA172" s="101"/>
    </row>
    <row r="173" spans="23:27">
      <c r="W173" s="101"/>
      <c r="X173" s="101"/>
      <c r="Y173" s="101"/>
      <c r="Z173" s="101"/>
      <c r="AA173" s="101"/>
    </row>
    <row r="174" spans="23:27">
      <c r="W174" s="101"/>
      <c r="X174" s="101"/>
      <c r="Y174" s="101"/>
      <c r="Z174" s="101"/>
      <c r="AA174" s="101"/>
    </row>
    <row r="175" spans="23:27">
      <c r="W175" s="101"/>
      <c r="X175" s="101"/>
      <c r="Y175" s="101"/>
      <c r="Z175" s="101"/>
      <c r="AA175" s="101"/>
    </row>
    <row r="176" spans="23:27">
      <c r="W176" s="101"/>
      <c r="X176" s="101"/>
      <c r="Y176" s="101"/>
      <c r="Z176" s="101"/>
      <c r="AA176" s="101"/>
    </row>
    <row r="177" spans="23:27">
      <c r="W177" s="101"/>
      <c r="X177" s="101"/>
      <c r="Y177" s="101"/>
      <c r="Z177" s="101"/>
      <c r="AA177" s="101"/>
    </row>
    <row r="178" spans="23:27">
      <c r="W178" s="101"/>
      <c r="X178" s="101"/>
      <c r="Y178" s="101"/>
      <c r="Z178" s="101"/>
      <c r="AA178" s="101"/>
    </row>
    <row r="179" spans="23:27">
      <c r="W179" s="101"/>
      <c r="X179" s="101"/>
      <c r="Y179" s="101"/>
      <c r="Z179" s="101"/>
      <c r="AA179" s="101"/>
    </row>
    <row r="180" spans="23:27">
      <c r="W180" s="101"/>
      <c r="X180" s="101"/>
      <c r="Y180" s="101"/>
      <c r="Z180" s="101"/>
      <c r="AA180" s="101"/>
    </row>
    <row r="181" spans="23:27">
      <c r="W181" s="101"/>
      <c r="X181" s="101"/>
      <c r="Y181" s="101"/>
      <c r="Z181" s="101"/>
      <c r="AA181" s="101"/>
    </row>
    <row r="182" spans="23:27">
      <c r="W182" s="101"/>
      <c r="X182" s="101"/>
      <c r="Y182" s="101"/>
      <c r="Z182" s="101"/>
      <c r="AA182" s="101"/>
    </row>
    <row r="183" spans="23:27">
      <c r="W183" s="101"/>
      <c r="X183" s="101"/>
      <c r="Y183" s="101"/>
      <c r="Z183" s="101"/>
      <c r="AA183" s="101"/>
    </row>
    <row r="184" spans="23:27">
      <c r="W184" s="101"/>
      <c r="X184" s="101"/>
      <c r="Y184" s="101"/>
      <c r="Z184" s="101"/>
      <c r="AA184" s="101"/>
    </row>
    <row r="185" spans="23:27">
      <c r="W185" s="101"/>
      <c r="X185" s="101"/>
      <c r="Y185" s="101"/>
      <c r="Z185" s="101"/>
      <c r="AA185" s="101"/>
    </row>
    <row r="186" spans="23:27">
      <c r="W186" s="101"/>
      <c r="X186" s="101"/>
      <c r="Y186" s="101"/>
      <c r="Z186" s="101"/>
      <c r="AA186" s="101"/>
    </row>
    <row r="187" spans="23:27">
      <c r="W187" s="101"/>
      <c r="X187" s="101"/>
      <c r="Y187" s="101"/>
      <c r="Z187" s="101"/>
      <c r="AA187" s="101"/>
    </row>
    <row r="188" spans="23:27">
      <c r="W188" s="101"/>
      <c r="X188" s="101"/>
      <c r="Y188" s="101"/>
      <c r="Z188" s="101"/>
      <c r="AA188" s="101"/>
    </row>
    <row r="189" spans="23:27">
      <c r="W189" s="101"/>
      <c r="X189" s="101"/>
      <c r="Y189" s="101"/>
      <c r="Z189" s="101"/>
      <c r="AA189" s="101"/>
    </row>
    <row r="190" spans="23:27">
      <c r="W190" s="101"/>
      <c r="X190" s="101"/>
      <c r="Y190" s="101"/>
      <c r="Z190" s="101"/>
      <c r="AA190" s="101"/>
    </row>
    <row r="191" spans="23:27">
      <c r="W191" s="101"/>
      <c r="X191" s="101"/>
      <c r="Y191" s="101"/>
      <c r="Z191" s="101"/>
      <c r="AA191" s="101"/>
    </row>
    <row r="192" spans="23:27">
      <c r="W192" s="101"/>
      <c r="X192" s="101"/>
      <c r="Y192" s="101"/>
      <c r="Z192" s="101"/>
      <c r="AA192" s="101"/>
    </row>
    <row r="193" spans="23:27">
      <c r="W193" s="101"/>
      <c r="X193" s="101"/>
      <c r="Y193" s="101"/>
      <c r="Z193" s="101"/>
      <c r="AA193" s="101"/>
    </row>
    <row r="194" spans="23:27">
      <c r="W194" s="101"/>
      <c r="X194" s="101"/>
      <c r="Y194" s="101"/>
      <c r="Z194" s="101"/>
      <c r="AA194" s="101"/>
    </row>
    <row r="195" spans="23:27">
      <c r="W195" s="101"/>
      <c r="X195" s="101"/>
      <c r="Y195" s="101"/>
      <c r="Z195" s="101"/>
      <c r="AA195" s="101"/>
    </row>
    <row r="196" spans="23:27">
      <c r="W196" s="101"/>
      <c r="X196" s="101"/>
      <c r="Y196" s="101"/>
      <c r="Z196" s="101"/>
      <c r="AA196" s="101"/>
    </row>
    <row r="197" spans="23:27">
      <c r="W197" s="101"/>
      <c r="X197" s="101"/>
      <c r="Y197" s="101"/>
      <c r="Z197" s="101"/>
      <c r="AA197" s="101"/>
    </row>
    <row r="198" spans="23:27">
      <c r="W198" s="101"/>
      <c r="X198" s="101"/>
      <c r="Y198" s="101"/>
      <c r="Z198" s="101"/>
      <c r="AA198" s="101"/>
    </row>
    <row r="199" spans="23:27">
      <c r="W199" s="101"/>
      <c r="X199" s="101"/>
      <c r="Y199" s="101"/>
      <c r="Z199" s="101"/>
      <c r="AA199" s="101"/>
    </row>
    <row r="200" spans="23:27">
      <c r="W200" s="101"/>
      <c r="X200" s="101"/>
      <c r="Y200" s="101"/>
      <c r="Z200" s="101"/>
      <c r="AA200" s="101"/>
    </row>
    <row r="201" spans="23:27">
      <c r="W201" s="101"/>
      <c r="X201" s="101"/>
      <c r="Y201" s="101"/>
      <c r="Z201" s="101"/>
      <c r="AA201" s="101"/>
    </row>
    <row r="202" spans="23:27">
      <c r="W202" s="101"/>
      <c r="X202" s="101"/>
      <c r="Y202" s="101"/>
      <c r="Z202" s="101"/>
      <c r="AA202" s="101"/>
    </row>
    <row r="203" spans="23:27">
      <c r="W203" s="101"/>
      <c r="X203" s="101"/>
      <c r="Y203" s="101"/>
      <c r="Z203" s="101"/>
      <c r="AA203" s="101"/>
    </row>
    <row r="204" spans="23:27">
      <c r="W204" s="101"/>
      <c r="X204" s="101"/>
      <c r="Y204" s="101"/>
      <c r="Z204" s="101"/>
      <c r="AA204" s="101"/>
    </row>
    <row r="205" spans="23:27">
      <c r="W205" s="101"/>
      <c r="X205" s="101"/>
      <c r="Y205" s="101"/>
      <c r="Z205" s="101"/>
      <c r="AA205" s="101"/>
    </row>
    <row r="206" spans="23:27">
      <c r="W206" s="101"/>
      <c r="X206" s="101"/>
      <c r="Y206" s="101"/>
      <c r="Z206" s="101"/>
      <c r="AA206" s="101"/>
    </row>
    <row r="207" spans="23:27">
      <c r="W207" s="101"/>
      <c r="X207" s="101"/>
      <c r="Y207" s="101"/>
      <c r="Z207" s="101"/>
      <c r="AA207" s="101"/>
    </row>
    <row r="208" spans="23:27">
      <c r="W208" s="101"/>
      <c r="X208" s="101"/>
      <c r="Y208" s="101"/>
      <c r="Z208" s="101"/>
      <c r="AA208" s="101"/>
    </row>
    <row r="209" spans="23:27">
      <c r="W209" s="101"/>
      <c r="X209" s="101"/>
      <c r="Y209" s="101"/>
      <c r="Z209" s="101"/>
      <c r="AA209" s="101"/>
    </row>
    <row r="210" spans="23:27">
      <c r="W210" s="101"/>
      <c r="X210" s="101"/>
      <c r="Y210" s="101"/>
      <c r="Z210" s="101"/>
      <c r="AA210" s="101"/>
    </row>
    <row r="211" spans="23:27">
      <c r="W211" s="101"/>
      <c r="X211" s="101"/>
      <c r="Y211" s="101"/>
      <c r="Z211" s="101"/>
      <c r="AA211" s="101"/>
    </row>
    <row r="212" spans="23:27">
      <c r="W212" s="101"/>
      <c r="X212" s="101"/>
      <c r="Y212" s="101"/>
      <c r="Z212" s="101"/>
      <c r="AA212" s="101"/>
    </row>
    <row r="213" spans="23:27">
      <c r="W213" s="101"/>
      <c r="X213" s="101"/>
      <c r="Y213" s="101"/>
      <c r="Z213" s="101"/>
      <c r="AA213" s="101"/>
    </row>
    <row r="214" spans="23:27">
      <c r="W214" s="101"/>
      <c r="X214" s="101"/>
      <c r="Y214" s="101"/>
      <c r="Z214" s="101"/>
      <c r="AA214" s="101"/>
    </row>
    <row r="215" spans="23:27">
      <c r="W215" s="101"/>
      <c r="X215" s="101"/>
      <c r="Y215" s="101"/>
      <c r="Z215" s="101"/>
      <c r="AA215" s="101"/>
    </row>
    <row r="216" spans="23:27">
      <c r="W216" s="101"/>
      <c r="X216" s="101"/>
      <c r="Y216" s="101"/>
      <c r="Z216" s="101"/>
      <c r="AA216" s="101"/>
    </row>
    <row r="217" spans="23:27">
      <c r="W217" s="101"/>
      <c r="X217" s="101"/>
      <c r="Y217" s="101"/>
      <c r="Z217" s="101"/>
      <c r="AA217" s="101"/>
    </row>
    <row r="218" spans="23:27">
      <c r="W218" s="101"/>
      <c r="X218" s="101"/>
      <c r="Y218" s="101"/>
      <c r="Z218" s="101"/>
      <c r="AA218" s="101"/>
    </row>
    <row r="219" spans="23:27">
      <c r="W219" s="101"/>
      <c r="X219" s="101"/>
      <c r="Y219" s="101"/>
      <c r="Z219" s="101"/>
      <c r="AA219" s="101"/>
    </row>
    <row r="220" spans="23:27">
      <c r="W220" s="101"/>
      <c r="X220" s="101"/>
      <c r="Y220" s="101"/>
      <c r="Z220" s="101"/>
      <c r="AA220" s="101"/>
    </row>
    <row r="221" spans="23:27">
      <c r="W221" s="101"/>
      <c r="X221" s="101"/>
      <c r="Y221" s="101"/>
      <c r="Z221" s="101"/>
      <c r="AA221" s="101"/>
    </row>
    <row r="222" spans="23:27">
      <c r="W222" s="101"/>
      <c r="X222" s="101"/>
      <c r="Y222" s="101"/>
      <c r="Z222" s="101"/>
      <c r="AA222" s="101"/>
    </row>
    <row r="223" spans="23:27">
      <c r="W223" s="101"/>
      <c r="X223" s="101"/>
      <c r="Y223" s="101"/>
      <c r="Z223" s="101"/>
      <c r="AA223" s="101"/>
    </row>
    <row r="224" spans="23:27">
      <c r="W224" s="101"/>
      <c r="X224" s="101"/>
      <c r="Y224" s="101"/>
      <c r="Z224" s="101"/>
      <c r="AA224" s="101"/>
    </row>
    <row r="225" spans="23:27">
      <c r="W225" s="101"/>
      <c r="X225" s="101"/>
      <c r="Y225" s="101"/>
      <c r="Z225" s="101"/>
      <c r="AA225" s="101"/>
    </row>
    <row r="226" spans="23:27">
      <c r="W226" s="101"/>
      <c r="X226" s="101"/>
      <c r="Y226" s="101"/>
      <c r="Z226" s="101"/>
      <c r="AA226" s="101"/>
    </row>
    <row r="227" spans="23:27">
      <c r="W227" s="101"/>
      <c r="X227" s="101"/>
      <c r="Y227" s="101"/>
      <c r="Z227" s="101"/>
      <c r="AA227" s="101"/>
    </row>
    <row r="228" spans="23:27">
      <c r="W228" s="101"/>
      <c r="X228" s="101"/>
      <c r="Y228" s="101"/>
      <c r="Z228" s="101"/>
      <c r="AA228" s="101"/>
    </row>
    <row r="229" spans="23:27">
      <c r="W229" s="101"/>
      <c r="X229" s="101"/>
      <c r="Y229" s="101"/>
      <c r="Z229" s="101"/>
      <c r="AA229" s="101"/>
    </row>
    <row r="230" spans="23:27">
      <c r="W230" s="101"/>
      <c r="X230" s="101"/>
      <c r="Y230" s="101"/>
      <c r="Z230" s="101"/>
      <c r="AA230" s="101"/>
    </row>
    <row r="231" spans="23:27">
      <c r="W231" s="101"/>
      <c r="X231" s="101"/>
      <c r="Y231" s="101"/>
      <c r="Z231" s="101"/>
      <c r="AA231" s="101"/>
    </row>
    <row r="232" spans="23:27">
      <c r="W232" s="101"/>
      <c r="X232" s="101"/>
      <c r="Y232" s="101"/>
      <c r="Z232" s="101"/>
      <c r="AA232" s="101"/>
    </row>
    <row r="233" spans="23:27">
      <c r="W233" s="101"/>
      <c r="X233" s="101"/>
      <c r="Y233" s="101"/>
      <c r="Z233" s="101"/>
      <c r="AA233" s="101"/>
    </row>
    <row r="234" spans="23:27">
      <c r="W234" s="101"/>
      <c r="X234" s="101"/>
      <c r="Y234" s="101"/>
      <c r="Z234" s="101"/>
      <c r="AA234" s="101"/>
    </row>
    <row r="235" spans="23:27">
      <c r="W235" s="101"/>
      <c r="X235" s="101"/>
      <c r="Y235" s="101"/>
      <c r="Z235" s="101"/>
      <c r="AA235" s="101"/>
    </row>
  </sheetData>
  <mergeCells count="5">
    <mergeCell ref="B3:S3"/>
    <mergeCell ref="B4:S4"/>
    <mergeCell ref="B6:E6"/>
    <mergeCell ref="R6:S6"/>
    <mergeCell ref="B8:E8"/>
  </mergeCells>
  <printOptions horizontalCentered="1" verticalCentered="1"/>
  <pageMargins left="0.196850393700787" right="0" top="0" bottom="0" header="0" footer="0"/>
  <pageSetup paperSize="9" scale="60" orientation="portrait" r:id="rId1"/>
  <headerFooter alignWithMargins="0"/>
  <rowBreaks count="1" manualBreakCount="1">
    <brk id="81" max="16383" man="1"/>
  </rowBreaks>
  <colBreaks count="1" manualBreakCount="1">
    <brk id="22" max="1048575" man="1"/>
  </colBreaks>
  <ignoredErrors>
    <ignoredError sqref="C10 C25" numberStoredAsText="1"/>
    <ignoredError sqref="F18" formulaRange="1"/>
    <ignoredError sqref="F4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50"/>
  <sheetViews>
    <sheetView showGridLines="0" topLeftCell="A31" workbookViewId="0">
      <selection activeCell="I29" sqref="I29"/>
    </sheetView>
  </sheetViews>
  <sheetFormatPr baseColWidth="10" defaultColWidth="11" defaultRowHeight="12.75"/>
  <cols>
    <col min="1" max="1" width="2.28515625" customWidth="1"/>
    <col min="2" max="2" width="1.5703125" customWidth="1"/>
    <col min="3" max="3" width="36.7109375" customWidth="1"/>
    <col min="4" max="4" width="30.7109375" customWidth="1"/>
    <col min="5" max="5" width="30.7109375" style="29" customWidth="1"/>
    <col min="6" max="6" width="1.140625" customWidth="1"/>
    <col min="7" max="7" width="16.28515625" customWidth="1"/>
    <col min="9" max="9" width="18.7109375" customWidth="1"/>
  </cols>
  <sheetData>
    <row r="1" spans="2:16"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2:16" s="1" customFormat="1" ht="16.5">
      <c r="B2" s="210" t="s">
        <v>51</v>
      </c>
      <c r="C2" s="210"/>
      <c r="D2" s="210"/>
      <c r="E2" s="210"/>
      <c r="F2" s="210"/>
      <c r="G2" s="31"/>
      <c r="H2" s="32"/>
      <c r="I2" s="32"/>
      <c r="J2" s="32"/>
      <c r="K2" s="32"/>
      <c r="L2" s="32"/>
      <c r="M2" s="32"/>
      <c r="N2" s="32"/>
      <c r="O2" s="32"/>
      <c r="P2" s="32"/>
    </row>
    <row r="3" spans="2:16" s="1" customFormat="1" ht="16.5">
      <c r="B3" s="210" t="s">
        <v>52</v>
      </c>
      <c r="C3" s="210"/>
      <c r="D3" s="210"/>
      <c r="E3" s="210"/>
      <c r="F3" s="210"/>
      <c r="G3" s="31"/>
      <c r="H3" s="32"/>
      <c r="I3" s="32"/>
      <c r="J3" s="32"/>
      <c r="K3" s="32"/>
      <c r="L3" s="32"/>
      <c r="M3" s="32"/>
      <c r="N3" s="32"/>
      <c r="O3" s="32"/>
      <c r="P3" s="32"/>
    </row>
    <row r="4" spans="2:16" s="1" customFormat="1" ht="16.5">
      <c r="B4" s="210" t="s">
        <v>53</v>
      </c>
      <c r="C4" s="210"/>
      <c r="D4" s="210"/>
      <c r="E4" s="210"/>
      <c r="F4" s="210"/>
      <c r="G4" s="31"/>
      <c r="H4" s="32"/>
      <c r="I4" s="32"/>
      <c r="J4" s="32"/>
      <c r="K4" s="32"/>
      <c r="L4" s="32"/>
      <c r="M4" s="32"/>
      <c r="N4" s="32"/>
      <c r="O4" s="32"/>
      <c r="P4" s="32"/>
    </row>
    <row r="5" spans="2:16" s="24" customFormat="1" ht="8.25" customHeight="1">
      <c r="E5" s="33"/>
      <c r="G5" s="34"/>
      <c r="H5" s="35"/>
      <c r="I5" s="56"/>
      <c r="J5" s="34"/>
      <c r="K5" s="34"/>
      <c r="L5" s="34"/>
      <c r="M5" s="34"/>
      <c r="N5" s="34"/>
      <c r="O5" s="34"/>
      <c r="P5" s="34"/>
    </row>
    <row r="6" spans="2:16" s="13" customFormat="1" ht="28.5" customHeight="1">
      <c r="B6" s="211" t="s">
        <v>54</v>
      </c>
      <c r="C6" s="212"/>
      <c r="D6" s="112" t="s">
        <v>55</v>
      </c>
      <c r="E6" s="211" t="s">
        <v>56</v>
      </c>
      <c r="F6" s="213"/>
      <c r="G6" s="36"/>
      <c r="H6" s="37"/>
      <c r="I6" s="57"/>
      <c r="J6" s="58"/>
      <c r="K6" s="58"/>
      <c r="L6" s="58"/>
      <c r="M6" s="58"/>
      <c r="N6" s="58"/>
      <c r="O6" s="58"/>
      <c r="P6" s="58"/>
    </row>
    <row r="7" spans="2:16" s="25" customFormat="1" ht="5.25" customHeight="1">
      <c r="B7" s="113"/>
      <c r="C7" s="114"/>
      <c r="D7" s="114"/>
      <c r="E7" s="115"/>
      <c r="F7" s="116"/>
      <c r="G7" s="21"/>
      <c r="H7" s="22"/>
      <c r="I7" s="56"/>
      <c r="J7" s="21"/>
      <c r="K7" s="21"/>
      <c r="L7" s="21"/>
      <c r="M7" s="21"/>
      <c r="N7" s="21"/>
      <c r="O7" s="21"/>
      <c r="P7" s="21"/>
    </row>
    <row r="8" spans="2:16" s="13" customFormat="1" ht="15" customHeight="1">
      <c r="B8" s="208" t="s">
        <v>4</v>
      </c>
      <c r="C8" s="209"/>
      <c r="D8" s="117">
        <f>SUM(D10:D31)</f>
        <v>1252413.6006878316</v>
      </c>
      <c r="E8" s="117">
        <f>SUM(E10:E31)</f>
        <v>155298.25295318043</v>
      </c>
      <c r="F8" s="118"/>
      <c r="G8" s="40"/>
      <c r="H8" s="14"/>
      <c r="I8" s="59"/>
      <c r="J8" s="47"/>
      <c r="K8" s="58"/>
      <c r="L8" s="58"/>
      <c r="M8" s="58"/>
      <c r="N8" s="58"/>
      <c r="O8" s="58"/>
      <c r="P8" s="58"/>
    </row>
    <row r="9" spans="2:16" s="14" customFormat="1" ht="7.5" customHeight="1">
      <c r="B9" s="119"/>
      <c r="C9" s="120"/>
      <c r="D9" s="121"/>
      <c r="E9" s="121" t="s">
        <v>28</v>
      </c>
      <c r="F9" s="122"/>
      <c r="G9" s="42"/>
      <c r="I9" s="59"/>
      <c r="J9" s="47"/>
      <c r="K9" s="42"/>
      <c r="L9" s="42"/>
      <c r="M9" s="42"/>
      <c r="N9" s="42"/>
      <c r="O9" s="42"/>
      <c r="P9" s="42"/>
    </row>
    <row r="10" spans="2:16" s="14" customFormat="1" ht="20.100000000000001" customHeight="1">
      <c r="B10" s="119"/>
      <c r="C10" s="123" t="s">
        <v>57</v>
      </c>
      <c r="D10" s="121">
        <v>10.388554216867471</v>
      </c>
      <c r="E10" s="121">
        <v>1.2576371534856199</v>
      </c>
      <c r="F10" s="122"/>
      <c r="G10" s="42"/>
      <c r="H10" s="20"/>
      <c r="I10" s="60"/>
      <c r="J10" s="47"/>
      <c r="K10" s="42"/>
      <c r="L10" s="42"/>
      <c r="M10" s="42"/>
      <c r="N10" s="42"/>
      <c r="O10" s="42"/>
      <c r="P10" s="42"/>
    </row>
    <row r="11" spans="2:16" s="14" customFormat="1" ht="20.100000000000001" customHeight="1">
      <c r="B11" s="119"/>
      <c r="C11" s="123" t="s">
        <v>58</v>
      </c>
      <c r="D11" s="168" t="s">
        <v>59</v>
      </c>
      <c r="E11" s="168" t="s">
        <v>59</v>
      </c>
      <c r="F11" s="122"/>
      <c r="G11" s="43"/>
      <c r="H11" s="20"/>
      <c r="I11" s="60"/>
      <c r="J11" s="47"/>
      <c r="K11" s="42"/>
      <c r="L11" s="42"/>
      <c r="M11" s="42"/>
      <c r="N11" s="42"/>
      <c r="O11" s="42"/>
      <c r="P11" s="42"/>
    </row>
    <row r="12" spans="2:16" s="14" customFormat="1" ht="20.100000000000001" customHeight="1">
      <c r="B12" s="119"/>
      <c r="C12" s="123" t="s">
        <v>60</v>
      </c>
      <c r="D12" s="121">
        <v>34210.480415963015</v>
      </c>
      <c r="E12" s="121">
        <v>5769.2868644974487</v>
      </c>
      <c r="F12" s="122"/>
      <c r="G12" s="42"/>
      <c r="H12" s="20"/>
      <c r="I12" s="60"/>
      <c r="J12" s="47"/>
      <c r="K12" s="42"/>
      <c r="L12" s="42"/>
      <c r="M12" s="42"/>
      <c r="N12" s="42"/>
      <c r="O12" s="42"/>
      <c r="P12" s="42"/>
    </row>
    <row r="13" spans="2:16" s="14" customFormat="1" ht="20.100000000000001" customHeight="1">
      <c r="B13" s="119"/>
      <c r="C13" s="123" t="s">
        <v>61</v>
      </c>
      <c r="D13" s="121">
        <v>298409.60926316562</v>
      </c>
      <c r="E13" s="121">
        <v>40141.448099873392</v>
      </c>
      <c r="F13" s="122"/>
      <c r="G13" s="42"/>
      <c r="H13" s="20"/>
      <c r="I13" s="60"/>
      <c r="J13" s="47"/>
      <c r="K13" s="42"/>
      <c r="L13" s="42"/>
      <c r="M13" s="42"/>
      <c r="N13" s="42"/>
      <c r="O13" s="42"/>
      <c r="P13" s="42"/>
    </row>
    <row r="14" spans="2:16" s="14" customFormat="1" ht="20.100000000000001" customHeight="1">
      <c r="B14" s="119"/>
      <c r="C14" s="123" t="s">
        <v>62</v>
      </c>
      <c r="D14" s="121">
        <v>127378.70744288334</v>
      </c>
      <c r="E14" s="121">
        <v>16962.671533786623</v>
      </c>
      <c r="F14" s="122"/>
      <c r="G14" s="42"/>
      <c r="H14" s="20"/>
      <c r="I14" s="60"/>
      <c r="J14" s="47"/>
      <c r="K14" s="42"/>
      <c r="L14" s="42"/>
      <c r="M14" s="42"/>
      <c r="N14" s="42"/>
      <c r="O14" s="42"/>
      <c r="P14" s="42"/>
    </row>
    <row r="15" spans="2:16" s="14" customFormat="1" ht="20.100000000000001" customHeight="1">
      <c r="B15" s="119"/>
      <c r="C15" s="123" t="s">
        <v>63</v>
      </c>
      <c r="D15" s="121">
        <v>272715.20030348655</v>
      </c>
      <c r="E15" s="121">
        <v>34169.051518825087</v>
      </c>
      <c r="F15" s="122"/>
      <c r="G15" s="42"/>
      <c r="H15" s="20"/>
      <c r="I15" s="60"/>
      <c r="J15" s="47"/>
      <c r="K15" s="42"/>
      <c r="L15" s="42"/>
      <c r="M15" s="42"/>
      <c r="N15" s="42"/>
      <c r="O15" s="42"/>
      <c r="P15" s="42"/>
    </row>
    <row r="16" spans="2:16" s="14" customFormat="1" ht="20.100000000000001" customHeight="1">
      <c r="B16" s="119"/>
      <c r="C16" s="123" t="s">
        <v>64</v>
      </c>
      <c r="D16" s="121">
        <v>16221.25</v>
      </c>
      <c r="E16" s="121">
        <v>2050.36</v>
      </c>
      <c r="F16" s="122"/>
      <c r="G16" s="42"/>
      <c r="H16" s="20"/>
      <c r="I16" s="60"/>
      <c r="J16" s="47"/>
      <c r="K16" s="42"/>
      <c r="L16" s="42"/>
      <c r="M16" s="42"/>
      <c r="N16" s="42"/>
      <c r="O16" s="42"/>
      <c r="P16" s="42"/>
    </row>
    <row r="17" spans="2:16" s="14" customFormat="1" ht="20.100000000000001" customHeight="1">
      <c r="B17" s="119"/>
      <c r="C17" s="123" t="s">
        <v>65</v>
      </c>
      <c r="D17" s="168">
        <v>172.76081746967694</v>
      </c>
      <c r="E17" s="168">
        <v>14.7217926655313</v>
      </c>
      <c r="F17" s="122"/>
      <c r="G17" s="42"/>
      <c r="H17" s="20"/>
      <c r="I17" s="60"/>
      <c r="J17" s="47"/>
      <c r="K17" s="42"/>
      <c r="L17" s="42"/>
      <c r="M17" s="42"/>
      <c r="N17" s="42"/>
      <c r="O17" s="42"/>
      <c r="P17" s="42"/>
    </row>
    <row r="18" spans="2:16" s="14" customFormat="1" ht="20.100000000000001" customHeight="1">
      <c r="B18" s="119"/>
      <c r="C18" s="123" t="s">
        <v>66</v>
      </c>
      <c r="D18" s="121">
        <v>50862.9</v>
      </c>
      <c r="E18" s="121">
        <v>5686.2479999999996</v>
      </c>
      <c r="F18" s="122"/>
      <c r="G18" s="42"/>
      <c r="H18" s="20"/>
      <c r="I18" s="60"/>
      <c r="J18" s="47"/>
      <c r="K18" s="42"/>
      <c r="L18" s="42"/>
      <c r="M18" s="42"/>
      <c r="N18" s="42"/>
      <c r="O18" s="42"/>
      <c r="P18" s="42"/>
    </row>
    <row r="19" spans="2:16" s="14" customFormat="1" ht="20.100000000000001" customHeight="1">
      <c r="B19" s="119"/>
      <c r="C19" s="123" t="s">
        <v>67</v>
      </c>
      <c r="D19" s="121">
        <v>49711.95</v>
      </c>
      <c r="E19" s="121">
        <v>5551.7280000000001</v>
      </c>
      <c r="F19" s="122"/>
      <c r="G19" s="42"/>
      <c r="H19" s="20"/>
      <c r="I19" s="60"/>
      <c r="J19" s="47"/>
      <c r="K19" s="42"/>
      <c r="L19" s="42"/>
      <c r="M19" s="42"/>
      <c r="N19" s="42"/>
      <c r="O19" s="42"/>
      <c r="P19" s="42"/>
    </row>
    <row r="20" spans="2:16" s="14" customFormat="1" ht="20.100000000000001" customHeight="1">
      <c r="B20" s="119"/>
      <c r="C20" s="123" t="s">
        <v>68</v>
      </c>
      <c r="D20" s="121">
        <v>33182.541491431526</v>
      </c>
      <c r="E20" s="121">
        <v>3437.8906954278373</v>
      </c>
      <c r="F20" s="122"/>
      <c r="G20" s="42"/>
      <c r="H20" s="20"/>
      <c r="I20" s="60"/>
      <c r="J20" s="47"/>
      <c r="K20" s="42"/>
      <c r="L20" s="42"/>
      <c r="M20" s="42"/>
      <c r="N20" s="42"/>
      <c r="O20" s="42"/>
      <c r="P20" s="42"/>
    </row>
    <row r="21" spans="2:16" s="14" customFormat="1" ht="20.100000000000001" customHeight="1">
      <c r="B21" s="119"/>
      <c r="C21" s="123" t="s">
        <v>69</v>
      </c>
      <c r="D21" s="121">
        <v>56864.170000000006</v>
      </c>
      <c r="E21" s="121">
        <v>6714.418999999999</v>
      </c>
      <c r="F21" s="122"/>
      <c r="G21" s="42"/>
      <c r="H21" s="20"/>
      <c r="I21" s="60"/>
      <c r="J21" s="47"/>
      <c r="K21" s="42"/>
      <c r="L21" s="42"/>
      <c r="M21" s="42"/>
      <c r="N21" s="42"/>
      <c r="O21" s="42"/>
      <c r="P21" s="42"/>
    </row>
    <row r="22" spans="2:16" s="14" customFormat="1" ht="20.100000000000001" customHeight="1">
      <c r="B22" s="119"/>
      <c r="C22" s="123" t="s">
        <v>70</v>
      </c>
      <c r="D22" s="124">
        <v>138187.09722489992</v>
      </c>
      <c r="E22" s="124">
        <v>15995.894810951064</v>
      </c>
      <c r="F22" s="122"/>
      <c r="G22" s="42"/>
      <c r="H22" s="20"/>
      <c r="I22" s="60"/>
      <c r="J22" s="47"/>
      <c r="K22" s="42"/>
      <c r="L22" s="42"/>
      <c r="M22" s="42"/>
      <c r="N22" s="42"/>
      <c r="O22" s="42"/>
      <c r="P22" s="42"/>
    </row>
    <row r="23" spans="2:16" s="14" customFormat="1" ht="20.100000000000001" customHeight="1">
      <c r="B23" s="119"/>
      <c r="C23" s="123" t="s">
        <v>71</v>
      </c>
      <c r="D23" s="121">
        <v>57748.38999999997</v>
      </c>
      <c r="E23" s="121">
        <v>6903.5230000000001</v>
      </c>
      <c r="F23" s="122"/>
      <c r="G23" s="42"/>
      <c r="H23" s="20"/>
      <c r="I23" s="60"/>
      <c r="J23" s="47"/>
      <c r="K23" s="42"/>
      <c r="L23" s="42"/>
      <c r="M23" s="42"/>
      <c r="N23" s="42"/>
      <c r="O23" s="42"/>
      <c r="P23" s="42"/>
    </row>
    <row r="24" spans="2:16" s="14" customFormat="1" ht="20.100000000000001" customHeight="1">
      <c r="B24" s="119"/>
      <c r="C24" s="123" t="s">
        <v>72</v>
      </c>
      <c r="D24" s="121">
        <v>60650.715174315206</v>
      </c>
      <c r="E24" s="121">
        <v>6835.1680000000015</v>
      </c>
      <c r="F24" s="122"/>
      <c r="G24" s="42"/>
      <c r="H24" s="20"/>
      <c r="I24" s="60"/>
      <c r="J24" s="47"/>
      <c r="K24" s="42"/>
      <c r="L24" s="42"/>
      <c r="M24" s="42"/>
      <c r="N24" s="42"/>
      <c r="O24" s="42"/>
      <c r="P24" s="42"/>
    </row>
    <row r="25" spans="2:16" s="14" customFormat="1" ht="20.100000000000001" customHeight="1">
      <c r="B25" s="119"/>
      <c r="C25" s="123" t="s">
        <v>73</v>
      </c>
      <c r="D25" s="168">
        <v>4420.5</v>
      </c>
      <c r="E25" s="168">
        <v>398.31</v>
      </c>
      <c r="F25" s="122"/>
      <c r="G25" s="42"/>
      <c r="H25" s="20"/>
      <c r="I25" s="60"/>
      <c r="J25" s="47"/>
      <c r="K25" s="42"/>
      <c r="L25" s="42"/>
      <c r="M25" s="42"/>
      <c r="N25" s="42"/>
      <c r="O25" s="42"/>
      <c r="P25" s="42"/>
    </row>
    <row r="26" spans="2:16" s="14" customFormat="1" ht="20.100000000000001" customHeight="1">
      <c r="B26" s="119"/>
      <c r="C26" s="123" t="s">
        <v>74</v>
      </c>
      <c r="D26" s="168" t="s">
        <v>59</v>
      </c>
      <c r="E26" s="168" t="s">
        <v>59</v>
      </c>
      <c r="F26" s="122"/>
      <c r="G26" s="42"/>
      <c r="H26" s="20"/>
      <c r="I26" s="20"/>
      <c r="J26" s="47"/>
      <c r="K26" s="42"/>
      <c r="L26" s="42"/>
      <c r="M26" s="42"/>
      <c r="N26" s="42"/>
      <c r="O26" s="42"/>
      <c r="P26" s="42"/>
    </row>
    <row r="27" spans="2:16" s="14" customFormat="1" ht="20.100000000000001" customHeight="1">
      <c r="B27" s="119"/>
      <c r="C27" s="123" t="s">
        <v>75</v>
      </c>
      <c r="D27" s="168" t="s">
        <v>59</v>
      </c>
      <c r="E27" s="168" t="s">
        <v>59</v>
      </c>
      <c r="F27" s="122"/>
      <c r="G27" s="42"/>
      <c r="H27" s="20"/>
      <c r="I27" s="20"/>
      <c r="J27" s="47"/>
      <c r="K27" s="42"/>
      <c r="L27" s="42"/>
      <c r="M27" s="42"/>
      <c r="N27" s="42"/>
      <c r="O27" s="42"/>
      <c r="P27" s="42"/>
    </row>
    <row r="28" spans="2:16" s="14" customFormat="1" ht="20.100000000000001" customHeight="1">
      <c r="B28" s="119"/>
      <c r="C28" s="123" t="s">
        <v>76</v>
      </c>
      <c r="D28" s="168" t="s">
        <v>59</v>
      </c>
      <c r="E28" s="168" t="s">
        <v>59</v>
      </c>
      <c r="F28" s="122"/>
      <c r="G28" s="42"/>
      <c r="H28" s="20"/>
      <c r="I28" s="20"/>
      <c r="J28" s="47"/>
      <c r="K28" s="42"/>
      <c r="L28" s="42"/>
      <c r="M28" s="42"/>
      <c r="N28" s="42"/>
      <c r="O28" s="42"/>
      <c r="P28" s="42"/>
    </row>
    <row r="29" spans="2:16" s="14" customFormat="1" ht="20.100000000000001" customHeight="1">
      <c r="B29" s="119"/>
      <c r="C29" s="123" t="s">
        <v>77</v>
      </c>
      <c r="D29" s="168">
        <v>8706.7999999999993</v>
      </c>
      <c r="E29" s="168">
        <v>575.78099999999995</v>
      </c>
      <c r="F29" s="122"/>
      <c r="G29" s="42"/>
      <c r="H29" s="20"/>
      <c r="I29" s="20"/>
      <c r="J29" s="47"/>
      <c r="K29" s="42"/>
      <c r="L29" s="42"/>
      <c r="M29" s="42"/>
      <c r="N29" s="42"/>
      <c r="O29" s="42"/>
      <c r="P29" s="42"/>
    </row>
    <row r="30" spans="2:16" s="14" customFormat="1" ht="20.100000000000001" customHeight="1">
      <c r="B30" s="119"/>
      <c r="C30" s="123" t="s">
        <v>78</v>
      </c>
      <c r="D30" s="168">
        <v>6443.7</v>
      </c>
      <c r="E30" s="168">
        <v>588.09999999999991</v>
      </c>
      <c r="F30" s="122"/>
      <c r="G30" s="42"/>
      <c r="H30" s="20"/>
      <c r="I30" s="20"/>
      <c r="J30" s="42"/>
      <c r="K30" s="42"/>
      <c r="L30" s="42"/>
      <c r="M30" s="42"/>
      <c r="N30" s="42"/>
      <c r="O30" s="42"/>
      <c r="P30" s="42"/>
    </row>
    <row r="31" spans="2:16" s="14" customFormat="1" ht="20.100000000000001" customHeight="1">
      <c r="B31" s="119"/>
      <c r="C31" s="123" t="s">
        <v>79</v>
      </c>
      <c r="D31" s="168">
        <v>36516.44</v>
      </c>
      <c r="E31" s="168">
        <v>3502.3930000000005</v>
      </c>
      <c r="F31" s="122"/>
      <c r="G31" s="42"/>
      <c r="H31" s="20"/>
      <c r="I31" s="20"/>
      <c r="J31" s="42"/>
      <c r="K31" s="42"/>
      <c r="L31" s="42"/>
      <c r="M31" s="42"/>
      <c r="N31" s="42"/>
      <c r="O31" s="42"/>
      <c r="P31" s="42"/>
    </row>
    <row r="32" spans="2:16" s="14" customFormat="1" ht="6.75" customHeight="1">
      <c r="B32" s="44"/>
      <c r="C32" s="45"/>
      <c r="D32" s="45"/>
      <c r="E32" s="45"/>
      <c r="F32" s="46"/>
      <c r="G32" s="42"/>
      <c r="H32" s="47"/>
      <c r="I32" s="47"/>
      <c r="J32" s="42"/>
      <c r="K32" s="42"/>
      <c r="L32" s="42"/>
      <c r="M32" s="42"/>
      <c r="N32" s="42"/>
      <c r="O32" s="42"/>
      <c r="P32" s="42"/>
    </row>
    <row r="33" spans="2:16" s="9" customFormat="1" ht="4.5" customHeight="1">
      <c r="E33" s="29"/>
      <c r="G33" s="48"/>
      <c r="H33" s="30"/>
      <c r="I33" s="30"/>
      <c r="J33" s="48"/>
      <c r="K33" s="48"/>
      <c r="L33" s="48"/>
      <c r="M33" s="48"/>
      <c r="N33" s="48"/>
      <c r="O33" s="48"/>
      <c r="P33" s="48"/>
    </row>
    <row r="34" spans="2:16" s="8" customFormat="1" ht="12">
      <c r="B34" s="8" t="s">
        <v>80</v>
      </c>
      <c r="E34" s="49"/>
      <c r="G34" s="50"/>
      <c r="H34" s="37"/>
      <c r="I34" s="37"/>
      <c r="J34" s="50"/>
      <c r="K34" s="50"/>
      <c r="L34" s="50"/>
      <c r="M34" s="50"/>
      <c r="N34" s="50"/>
      <c r="O34" s="50"/>
      <c r="P34" s="50"/>
    </row>
    <row r="35" spans="2:16" s="8" customFormat="1" ht="12">
      <c r="C35" s="8" t="s">
        <v>81</v>
      </c>
      <c r="E35" s="49"/>
      <c r="G35" s="50"/>
      <c r="H35" s="37"/>
      <c r="I35" s="37"/>
      <c r="J35" s="50"/>
      <c r="K35" s="50"/>
      <c r="L35" s="50"/>
      <c r="M35" s="50"/>
      <c r="N35" s="50"/>
      <c r="O35" s="50"/>
      <c r="P35" s="50"/>
    </row>
    <row r="36" spans="2:16" s="8" customFormat="1" ht="12">
      <c r="B36" s="8" t="s">
        <v>82</v>
      </c>
      <c r="D36" s="51"/>
      <c r="E36" s="49"/>
      <c r="G36" s="50"/>
      <c r="H36" s="50"/>
      <c r="I36" s="50"/>
      <c r="J36" s="50"/>
      <c r="K36" s="50"/>
      <c r="L36" s="50"/>
      <c r="M36" s="50"/>
      <c r="N36" s="50"/>
      <c r="O36" s="50"/>
      <c r="P36" s="50"/>
    </row>
    <row r="37" spans="2:16" s="9" customFormat="1" ht="12" customHeight="1">
      <c r="B37" s="107" t="s">
        <v>33</v>
      </c>
      <c r="E37" s="29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2:16" s="9" customFormat="1">
      <c r="E38" s="29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2:16" s="23" customFormat="1">
      <c r="C39" s="52"/>
      <c r="D39" s="52"/>
      <c r="E39" s="53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2:16" s="23" customFormat="1">
      <c r="C40" s="52"/>
      <c r="D40" s="52"/>
      <c r="E40" s="53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2:16" s="15" customFormat="1">
      <c r="C41" s="54"/>
      <c r="D41" s="52"/>
      <c r="E41" s="53"/>
      <c r="G41" s="30"/>
      <c r="H41" s="30"/>
      <c r="I41" s="30"/>
      <c r="J41" s="30"/>
      <c r="K41" s="30"/>
      <c r="L41" s="30"/>
      <c r="M41" s="30"/>
      <c r="N41" s="30"/>
      <c r="O41" s="30"/>
      <c r="P41" s="30"/>
    </row>
    <row r="42" spans="2:16" s="15" customFormat="1">
      <c r="C42" s="54"/>
      <c r="D42" s="52"/>
      <c r="E42" s="53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2:16" s="15" customFormat="1">
      <c r="C43" s="54"/>
      <c r="D43" s="52"/>
      <c r="E43" s="53"/>
      <c r="G43" s="30"/>
      <c r="H43" s="30"/>
      <c r="I43" s="30"/>
      <c r="J43" s="30"/>
      <c r="K43" s="30"/>
      <c r="L43" s="30"/>
      <c r="M43" s="30"/>
      <c r="N43" s="30"/>
      <c r="O43" s="30"/>
      <c r="P43" s="30"/>
    </row>
    <row r="44" spans="2:16" s="15" customFormat="1">
      <c r="C44" s="54"/>
      <c r="D44" s="52"/>
      <c r="E44" s="53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2:16" s="15" customFormat="1">
      <c r="C45" s="54"/>
      <c r="D45" s="52"/>
      <c r="E45" s="53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2:16" s="15" customFormat="1">
      <c r="C46" s="54"/>
      <c r="D46" s="52"/>
      <c r="E46" s="53"/>
      <c r="G46" s="55"/>
      <c r="H46" s="30"/>
      <c r="I46" s="30"/>
      <c r="J46" s="30"/>
      <c r="K46" s="30"/>
      <c r="L46" s="30"/>
      <c r="M46" s="30"/>
      <c r="N46" s="30"/>
      <c r="O46" s="30"/>
      <c r="P46" s="30"/>
    </row>
    <row r="47" spans="2:16" s="15" customFormat="1">
      <c r="C47" s="54"/>
      <c r="D47" s="52"/>
      <c r="E47" s="53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2:16" s="15" customFormat="1">
      <c r="C48" s="54"/>
      <c r="D48" s="52"/>
      <c r="E48" s="53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2:16" s="15" customFormat="1">
      <c r="C49" s="54"/>
      <c r="D49" s="54"/>
      <c r="E49" s="53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2:16">
      <c r="C50" s="54"/>
      <c r="D50" s="54"/>
      <c r="E50" s="53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2:16">
      <c r="C51" s="54"/>
      <c r="D51" s="54"/>
      <c r="E51" s="53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2:16">
      <c r="C52" s="54"/>
      <c r="D52" s="54"/>
      <c r="E52" s="53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2:16">
      <c r="C53" s="54"/>
      <c r="D53" s="54"/>
      <c r="E53" s="53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2:16"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2:16"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2:16"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2:16"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2:16"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2:16"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2:16"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2:16"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2:16">
      <c r="B62" s="8" t="s">
        <v>82</v>
      </c>
      <c r="G62" s="8" t="s">
        <v>82</v>
      </c>
      <c r="H62" s="30"/>
      <c r="I62" s="30"/>
      <c r="J62" s="30"/>
      <c r="K62" s="30"/>
      <c r="L62" s="30"/>
      <c r="M62" s="30"/>
      <c r="N62" s="30"/>
      <c r="O62" s="30"/>
      <c r="P62" s="30"/>
    </row>
    <row r="63" spans="2:16"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2:16"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7:16"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7:16">
      <c r="G66" s="30"/>
      <c r="H66" s="30"/>
      <c r="I66" s="30"/>
      <c r="J66" s="30"/>
      <c r="K66" s="30"/>
      <c r="L66" s="30"/>
      <c r="M66" s="30"/>
      <c r="N66" s="30"/>
      <c r="O66" s="30"/>
      <c r="P66" s="30"/>
    </row>
    <row r="67" spans="7:16">
      <c r="G67" s="55"/>
      <c r="H67" s="30"/>
      <c r="I67" s="30"/>
      <c r="J67" s="30"/>
      <c r="K67" s="30"/>
      <c r="L67" s="30"/>
      <c r="M67" s="30"/>
      <c r="N67" s="30"/>
      <c r="O67" s="30"/>
      <c r="P67" s="30"/>
    </row>
    <row r="68" spans="7:16">
      <c r="G68" s="30"/>
      <c r="H68" s="30"/>
      <c r="I68" s="30"/>
      <c r="J68" s="30"/>
      <c r="K68" s="30"/>
      <c r="L68" s="30"/>
      <c r="M68" s="30"/>
      <c r="N68" s="30"/>
      <c r="O68" s="30"/>
      <c r="P68" s="30"/>
    </row>
    <row r="69" spans="7:16"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7:16">
      <c r="G70" s="30"/>
      <c r="H70" s="30"/>
      <c r="I70" s="30"/>
      <c r="J70" s="30"/>
      <c r="K70" s="30"/>
      <c r="L70" s="30"/>
      <c r="M70" s="30"/>
      <c r="N70" s="30"/>
      <c r="O70" s="30"/>
      <c r="P70" s="30"/>
    </row>
    <row r="71" spans="7:16">
      <c r="G71" s="30"/>
      <c r="H71" s="30"/>
      <c r="I71" s="30"/>
      <c r="J71" s="30"/>
      <c r="K71" s="30"/>
      <c r="L71" s="30"/>
      <c r="M71" s="30"/>
      <c r="N71" s="30"/>
      <c r="O71" s="30"/>
      <c r="P71" s="30"/>
    </row>
    <row r="72" spans="7:16">
      <c r="G72" s="30"/>
      <c r="H72" s="30"/>
      <c r="I72" s="30"/>
      <c r="J72" s="30"/>
      <c r="K72" s="30"/>
      <c r="L72" s="30"/>
      <c r="M72" s="30"/>
      <c r="N72" s="30"/>
      <c r="O72" s="30"/>
      <c r="P72" s="30"/>
    </row>
    <row r="73" spans="7:16"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7:16"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7:16">
      <c r="G75" s="30"/>
      <c r="H75" s="30"/>
      <c r="I75" s="30"/>
      <c r="J75" s="30"/>
      <c r="K75" s="30"/>
      <c r="L75" s="30"/>
      <c r="M75" s="30"/>
      <c r="N75" s="30"/>
      <c r="O75" s="30"/>
      <c r="P75" s="30"/>
    </row>
    <row r="76" spans="7:16">
      <c r="G76" s="30"/>
      <c r="H76" s="30"/>
      <c r="I76" s="30"/>
      <c r="J76" s="30"/>
      <c r="K76" s="30"/>
      <c r="L76" s="30"/>
      <c r="M76" s="30"/>
      <c r="N76" s="30"/>
      <c r="O76" s="30"/>
      <c r="P76" s="30"/>
    </row>
    <row r="77" spans="7:16">
      <c r="G77" s="30"/>
      <c r="H77" s="30"/>
      <c r="I77" s="30"/>
      <c r="J77" s="30"/>
      <c r="K77" s="30"/>
      <c r="L77" s="30"/>
      <c r="M77" s="30"/>
      <c r="N77" s="30"/>
      <c r="O77" s="30"/>
      <c r="P77" s="30"/>
    </row>
    <row r="78" spans="7:16">
      <c r="G78" s="30"/>
      <c r="H78" s="30"/>
      <c r="I78" s="30"/>
      <c r="J78" s="30"/>
      <c r="K78" s="30"/>
      <c r="L78" s="30"/>
      <c r="M78" s="30"/>
      <c r="N78" s="30"/>
      <c r="O78" s="30"/>
      <c r="P78" s="30"/>
    </row>
    <row r="79" spans="7:16"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spans="7:16"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spans="3:16"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spans="3:16"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spans="3:16"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spans="3:16" s="15" customFormat="1">
      <c r="E84" s="61"/>
      <c r="G84" s="30"/>
      <c r="H84" s="30"/>
      <c r="I84" s="30"/>
      <c r="J84" s="30"/>
      <c r="K84" s="30"/>
      <c r="L84" s="30"/>
      <c r="M84" s="30"/>
      <c r="N84" s="30"/>
      <c r="O84" s="30"/>
      <c r="P84" s="30"/>
    </row>
    <row r="85" spans="3:16" s="26" customFormat="1">
      <c r="E85" s="62"/>
      <c r="G85" s="30"/>
      <c r="H85" s="30"/>
      <c r="I85" s="30"/>
      <c r="J85" s="30"/>
      <c r="K85" s="30"/>
      <c r="L85" s="30"/>
      <c r="M85" s="30"/>
      <c r="N85" s="30"/>
      <c r="O85" s="30"/>
      <c r="P85" s="30"/>
    </row>
    <row r="86" spans="3:16" s="26" customFormat="1">
      <c r="E86" s="62"/>
    </row>
    <row r="87" spans="3:16" s="26" customFormat="1">
      <c r="E87" s="62"/>
    </row>
    <row r="88" spans="3:16" s="27" customFormat="1">
      <c r="E88" s="63"/>
    </row>
    <row r="89" spans="3:16" s="28" customFormat="1">
      <c r="C89" s="28" t="s">
        <v>50</v>
      </c>
      <c r="D89" s="64">
        <f>SUM(D91:D103)</f>
        <v>1252413.6006878316</v>
      </c>
      <c r="E89" s="65"/>
      <c r="G89" s="66"/>
    </row>
    <row r="90" spans="3:16" s="27" customFormat="1">
      <c r="C90" s="67" t="s">
        <v>54</v>
      </c>
      <c r="D90" s="67" t="s">
        <v>83</v>
      </c>
      <c r="E90" s="68"/>
    </row>
    <row r="91" spans="3:16" s="27" customFormat="1" ht="15">
      <c r="C91" s="69" t="s">
        <v>72</v>
      </c>
      <c r="D91" s="70">
        <f>+D24</f>
        <v>60650.715174315206</v>
      </c>
      <c r="E91" s="71"/>
      <c r="G91" s="68"/>
    </row>
    <row r="92" spans="3:16" s="27" customFormat="1" ht="15">
      <c r="C92" s="69" t="s">
        <v>63</v>
      </c>
      <c r="D92" s="72">
        <f>+D15</f>
        <v>272715.20030348655</v>
      </c>
      <c r="E92" s="71"/>
      <c r="G92" s="68"/>
    </row>
    <row r="93" spans="3:16" s="27" customFormat="1" ht="15">
      <c r="C93" s="69" t="s">
        <v>70</v>
      </c>
      <c r="D93" s="72">
        <f>+D22</f>
        <v>138187.09722489992</v>
      </c>
      <c r="E93" s="71"/>
      <c r="G93" s="68"/>
    </row>
    <row r="94" spans="3:16" s="27" customFormat="1" ht="15">
      <c r="C94" s="69" t="s">
        <v>61</v>
      </c>
      <c r="D94" s="72">
        <f>+D13</f>
        <v>298409.60926316562</v>
      </c>
      <c r="E94" s="71"/>
      <c r="G94" s="68"/>
    </row>
    <row r="95" spans="3:16" s="27" customFormat="1" ht="15">
      <c r="C95" s="69" t="s">
        <v>62</v>
      </c>
      <c r="D95" s="72">
        <f>+D14</f>
        <v>127378.70744288334</v>
      </c>
      <c r="E95" s="71"/>
      <c r="G95" s="68"/>
    </row>
    <row r="96" spans="3:16" s="27" customFormat="1" ht="15">
      <c r="C96" s="69" t="s">
        <v>69</v>
      </c>
      <c r="D96" s="72">
        <f>+D21</f>
        <v>56864.170000000006</v>
      </c>
      <c r="E96" s="71"/>
      <c r="G96" s="68"/>
    </row>
    <row r="97" spans="3:8" s="27" customFormat="1" ht="15">
      <c r="C97" s="69" t="s">
        <v>66</v>
      </c>
      <c r="D97" s="72">
        <f>+D18</f>
        <v>50862.9</v>
      </c>
      <c r="E97" s="71"/>
      <c r="G97" s="68"/>
    </row>
    <row r="98" spans="3:8" s="27" customFormat="1" ht="15">
      <c r="C98" s="69" t="s">
        <v>71</v>
      </c>
      <c r="D98" s="72">
        <f>+D23</f>
        <v>57748.38999999997</v>
      </c>
      <c r="E98" s="71"/>
      <c r="G98" s="68"/>
    </row>
    <row r="99" spans="3:8" s="27" customFormat="1" ht="15">
      <c r="C99" s="69" t="s">
        <v>67</v>
      </c>
      <c r="D99" s="72">
        <f>+D19</f>
        <v>49711.95</v>
      </c>
      <c r="E99" s="71"/>
      <c r="G99" s="68"/>
    </row>
    <row r="100" spans="3:8" s="27" customFormat="1" ht="15">
      <c r="C100" s="69" t="s">
        <v>79</v>
      </c>
      <c r="D100" s="72">
        <f>+D31</f>
        <v>36516.44</v>
      </c>
      <c r="E100" s="71"/>
      <c r="G100" s="68"/>
    </row>
    <row r="101" spans="3:8" s="27" customFormat="1" ht="15">
      <c r="C101" s="69" t="s">
        <v>64</v>
      </c>
      <c r="D101" s="72">
        <f>+D16</f>
        <v>16221.25</v>
      </c>
      <c r="E101" s="71"/>
      <c r="G101" s="68"/>
    </row>
    <row r="102" spans="3:8" s="27" customFormat="1" ht="15">
      <c r="C102" s="69" t="s">
        <v>60</v>
      </c>
      <c r="D102" s="72">
        <f>+D12</f>
        <v>34210.480415963015</v>
      </c>
      <c r="E102" s="71"/>
      <c r="G102" s="68"/>
    </row>
    <row r="103" spans="3:8" s="27" customFormat="1" ht="15">
      <c r="C103" s="69" t="s">
        <v>84</v>
      </c>
      <c r="D103" s="72">
        <f>+D8-SUM(D91:D102)</f>
        <v>52936.690863118041</v>
      </c>
      <c r="E103" s="71"/>
      <c r="G103" s="68"/>
    </row>
    <row r="104" spans="3:8" s="27" customFormat="1" ht="15">
      <c r="C104" s="69"/>
      <c r="D104" s="72"/>
      <c r="E104" s="71"/>
      <c r="G104" s="68"/>
      <c r="H104" s="73"/>
    </row>
    <row r="105" spans="3:8" s="27" customFormat="1" ht="14.25">
      <c r="C105" s="74"/>
      <c r="D105" s="75"/>
      <c r="E105" s="68"/>
      <c r="G105" s="68"/>
      <c r="H105" s="73"/>
    </row>
    <row r="106" spans="3:8" s="28" customFormat="1" ht="15">
      <c r="C106" s="76" t="s">
        <v>40</v>
      </c>
      <c r="D106" s="77">
        <f>SUM(D108:D120)</f>
        <v>155298.25295318043</v>
      </c>
      <c r="E106" s="65"/>
      <c r="G106" s="66"/>
    </row>
    <row r="107" spans="3:8" s="27" customFormat="1">
      <c r="C107" s="67" t="s">
        <v>54</v>
      </c>
      <c r="D107" s="67" t="s">
        <v>83</v>
      </c>
      <c r="E107" s="68"/>
    </row>
    <row r="108" spans="3:8" s="27" customFormat="1" ht="14.25">
      <c r="C108" s="74" t="s">
        <v>72</v>
      </c>
      <c r="D108" s="75">
        <f>+E24</f>
        <v>6835.1680000000015</v>
      </c>
      <c r="E108" s="71"/>
      <c r="G108" s="68"/>
    </row>
    <row r="109" spans="3:8" s="27" customFormat="1" ht="14.25">
      <c r="C109" s="74" t="s">
        <v>63</v>
      </c>
      <c r="D109" s="75">
        <f>+E15</f>
        <v>34169.051518825087</v>
      </c>
      <c r="E109" s="71"/>
      <c r="G109" s="68"/>
    </row>
    <row r="110" spans="3:8" s="27" customFormat="1" ht="14.25">
      <c r="C110" s="74" t="s">
        <v>70</v>
      </c>
      <c r="D110" s="75">
        <f>+E22</f>
        <v>15995.894810951064</v>
      </c>
      <c r="E110" s="71"/>
      <c r="G110" s="68"/>
    </row>
    <row r="111" spans="3:8" s="27" customFormat="1" ht="14.25">
      <c r="C111" s="78" t="s">
        <v>66</v>
      </c>
      <c r="D111" s="79">
        <f>+E18</f>
        <v>5686.2479999999996</v>
      </c>
      <c r="E111" s="71"/>
      <c r="G111" s="68"/>
    </row>
    <row r="112" spans="3:8" s="27" customFormat="1" ht="14.25">
      <c r="C112" s="74" t="s">
        <v>61</v>
      </c>
      <c r="D112" s="75">
        <f>+E13</f>
        <v>40141.448099873392</v>
      </c>
      <c r="E112" s="71"/>
      <c r="G112" s="68"/>
    </row>
    <row r="113" spans="3:7" s="27" customFormat="1" ht="14.25">
      <c r="C113" s="74" t="s">
        <v>69</v>
      </c>
      <c r="D113" s="75">
        <f>+E21</f>
        <v>6714.418999999999</v>
      </c>
      <c r="E113" s="71"/>
      <c r="G113" s="68"/>
    </row>
    <row r="114" spans="3:7" s="27" customFormat="1" ht="14.25">
      <c r="C114" s="78" t="s">
        <v>62</v>
      </c>
      <c r="D114" s="79">
        <f>+E14</f>
        <v>16962.671533786623</v>
      </c>
      <c r="E114" s="71"/>
      <c r="G114" s="68"/>
    </row>
    <row r="115" spans="3:7" s="27" customFormat="1" ht="14.25">
      <c r="C115" s="74" t="s">
        <v>67</v>
      </c>
      <c r="D115" s="75">
        <f>+E19</f>
        <v>5551.7280000000001</v>
      </c>
      <c r="E115" s="71"/>
      <c r="G115" s="68"/>
    </row>
    <row r="116" spans="3:7" s="27" customFormat="1" ht="14.25">
      <c r="C116" s="74" t="s">
        <v>71</v>
      </c>
      <c r="D116" s="75">
        <f>+E23</f>
        <v>6903.5230000000001</v>
      </c>
      <c r="E116" s="71"/>
      <c r="G116" s="68"/>
    </row>
    <row r="117" spans="3:7" s="27" customFormat="1" ht="14.25">
      <c r="C117" s="74" t="s">
        <v>64</v>
      </c>
      <c r="D117" s="75">
        <f>+E16</f>
        <v>2050.36</v>
      </c>
      <c r="E117" s="71"/>
      <c r="G117" s="68"/>
    </row>
    <row r="118" spans="3:7" s="27" customFormat="1" ht="14.25">
      <c r="C118" s="78" t="s">
        <v>60</v>
      </c>
      <c r="D118" s="79">
        <f>+E12</f>
        <v>5769.2868644974487</v>
      </c>
      <c r="E118" s="71"/>
      <c r="G118" s="68"/>
    </row>
    <row r="119" spans="3:7" s="27" customFormat="1" ht="14.25">
      <c r="C119" s="74" t="s">
        <v>73</v>
      </c>
      <c r="D119" s="75">
        <f>+E25</f>
        <v>398.31</v>
      </c>
      <c r="E119" s="71"/>
      <c r="G119" s="68"/>
    </row>
    <row r="120" spans="3:7" s="27" customFormat="1" ht="14.25">
      <c r="C120" s="74" t="s">
        <v>84</v>
      </c>
      <c r="D120" s="75">
        <f>+E8-SUM(D108:D119)</f>
        <v>8120.1441252468794</v>
      </c>
      <c r="E120" s="71"/>
      <c r="G120" s="68"/>
    </row>
    <row r="121" spans="3:7" s="26" customFormat="1">
      <c r="E121" s="62"/>
    </row>
    <row r="122" spans="3:7" s="26" customFormat="1">
      <c r="E122" s="62"/>
    </row>
    <row r="123" spans="3:7" s="26" customFormat="1">
      <c r="E123" s="62"/>
    </row>
    <row r="124" spans="3:7" s="26" customFormat="1">
      <c r="E124" s="62"/>
    </row>
    <row r="125" spans="3:7" s="26" customFormat="1">
      <c r="E125" s="62"/>
    </row>
    <row r="126" spans="3:7" s="26" customFormat="1">
      <c r="E126" s="62"/>
    </row>
    <row r="127" spans="3:7" s="26" customFormat="1">
      <c r="E127" s="62"/>
    </row>
    <row r="128" spans="3:7" s="26" customFormat="1">
      <c r="E128" s="62"/>
    </row>
    <row r="129" spans="3:7" s="26" customFormat="1">
      <c r="E129" s="62"/>
    </row>
    <row r="130" spans="3:7" s="26" customFormat="1">
      <c r="E130" s="62"/>
    </row>
    <row r="131" spans="3:7" s="26" customFormat="1">
      <c r="E131" s="62"/>
    </row>
    <row r="132" spans="3:7" s="26" customFormat="1">
      <c r="E132" s="62"/>
    </row>
    <row r="133" spans="3:7" s="26" customFormat="1">
      <c r="E133" s="62"/>
    </row>
    <row r="134" spans="3:7" s="26" customFormat="1">
      <c r="E134" s="62"/>
    </row>
    <row r="135" spans="3:7" s="26" customFormat="1">
      <c r="E135" s="62"/>
    </row>
    <row r="136" spans="3:7" s="26" customFormat="1">
      <c r="E136" s="62"/>
    </row>
    <row r="137" spans="3:7" s="26" customFormat="1">
      <c r="E137" s="62"/>
    </row>
    <row r="138" spans="3:7" s="26" customFormat="1">
      <c r="E138" s="62"/>
    </row>
    <row r="139" spans="3:7" s="26" customFormat="1">
      <c r="E139" s="62"/>
    </row>
    <row r="140" spans="3:7" s="26" customFormat="1">
      <c r="E140" s="62"/>
    </row>
    <row r="141" spans="3:7" s="26" customFormat="1">
      <c r="E141" s="62"/>
    </row>
    <row r="142" spans="3:7" s="26" customFormat="1">
      <c r="E142" s="62"/>
    </row>
    <row r="143" spans="3:7" s="26" customFormat="1">
      <c r="C143" s="80"/>
      <c r="D143" s="80"/>
      <c r="E143" s="81"/>
      <c r="F143" s="80"/>
      <c r="G143" s="80"/>
    </row>
    <row r="144" spans="3:7" s="26" customFormat="1">
      <c r="C144" s="80"/>
      <c r="D144" s="80"/>
      <c r="E144" s="81"/>
      <c r="F144" s="80"/>
      <c r="G144" s="80"/>
    </row>
    <row r="145" spans="3:7" s="15" customFormat="1">
      <c r="C145" s="80"/>
      <c r="D145" s="80"/>
      <c r="E145" s="81"/>
      <c r="F145" s="80"/>
      <c r="G145" s="80"/>
    </row>
    <row r="146" spans="3:7" s="15" customFormat="1">
      <c r="C146" s="80"/>
      <c r="D146" s="80"/>
      <c r="E146" s="81"/>
      <c r="F146" s="80"/>
      <c r="G146" s="80"/>
    </row>
    <row r="147" spans="3:7" s="15" customFormat="1">
      <c r="E147" s="61"/>
    </row>
    <row r="148" spans="3:7" s="15" customFormat="1">
      <c r="E148" s="61"/>
    </row>
    <row r="149" spans="3:7" s="15" customFormat="1">
      <c r="E149" s="61"/>
    </row>
    <row r="150" spans="3:7" s="15" customFormat="1">
      <c r="E150" s="61"/>
    </row>
  </sheetData>
  <mergeCells count="6">
    <mergeCell ref="B8:C8"/>
    <mergeCell ref="B2:F2"/>
    <mergeCell ref="B3:F3"/>
    <mergeCell ref="B4:F4"/>
    <mergeCell ref="B6:C6"/>
    <mergeCell ref="E6:F6"/>
  </mergeCells>
  <printOptions horizontalCentered="1" verticalCentered="1"/>
  <pageMargins left="0.59055118110236204" right="0.78740157480314998" top="0.39370078740157499" bottom="0.196850393700787" header="0" footer="0"/>
  <pageSetup paperSize="9" scale="67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L64"/>
  <sheetViews>
    <sheetView showGridLines="0" zoomScale="90" zoomScaleNormal="90" zoomScaleSheetLayoutView="80" workbookViewId="0">
      <selection activeCell="L12" sqref="L12"/>
    </sheetView>
  </sheetViews>
  <sheetFormatPr baseColWidth="10" defaultColWidth="11" defaultRowHeight="12.75"/>
  <cols>
    <col min="1" max="1" width="1.7109375" customWidth="1"/>
    <col min="2" max="2" width="1.42578125" customWidth="1"/>
    <col min="3" max="3" width="31.85546875" customWidth="1"/>
    <col min="4" max="4" width="17.7109375" customWidth="1"/>
    <col min="5" max="5" width="19.5703125" customWidth="1"/>
    <col min="6" max="6" width="13.7109375" customWidth="1"/>
    <col min="7" max="8" width="17" customWidth="1"/>
  </cols>
  <sheetData>
    <row r="2" spans="2:12" s="1" customFormat="1" ht="20.25" customHeight="1">
      <c r="B2" s="214" t="s">
        <v>85</v>
      </c>
      <c r="C2" s="214"/>
      <c r="D2" s="214"/>
      <c r="E2" s="214"/>
      <c r="F2" s="214"/>
      <c r="G2" s="214"/>
      <c r="H2" s="214"/>
    </row>
    <row r="3" spans="2:12" s="1" customFormat="1" ht="15.75">
      <c r="B3" s="214" t="s">
        <v>53</v>
      </c>
      <c r="C3" s="214"/>
      <c r="D3" s="214"/>
      <c r="E3" s="214"/>
      <c r="F3" s="214"/>
      <c r="G3" s="214"/>
      <c r="H3" s="214"/>
    </row>
    <row r="4" spans="2:12" s="1" customFormat="1" ht="12.75" customHeight="1"/>
    <row r="5" spans="2:12" s="12" customFormat="1" ht="15.75" customHeight="1">
      <c r="B5" s="125"/>
      <c r="C5" s="219" t="s">
        <v>86</v>
      </c>
      <c r="D5" s="215" t="s">
        <v>4</v>
      </c>
      <c r="E5" s="215" t="s">
        <v>87</v>
      </c>
      <c r="F5" s="215" t="s">
        <v>88</v>
      </c>
      <c r="G5" s="126" t="s">
        <v>89</v>
      </c>
      <c r="H5" s="215" t="s">
        <v>90</v>
      </c>
    </row>
    <row r="6" spans="2:12" s="12" customFormat="1" ht="15.75">
      <c r="B6" s="127"/>
      <c r="C6" s="220"/>
      <c r="D6" s="216"/>
      <c r="E6" s="216"/>
      <c r="F6" s="216"/>
      <c r="G6" s="128" t="s">
        <v>88</v>
      </c>
      <c r="H6" s="216"/>
    </row>
    <row r="7" spans="2:12" s="12" customFormat="1" ht="7.5" customHeight="1">
      <c r="B7" s="129"/>
      <c r="C7" s="130"/>
      <c r="D7" s="109"/>
      <c r="E7" s="109"/>
      <c r="F7" s="109"/>
      <c r="G7" s="131"/>
      <c r="H7" s="110"/>
    </row>
    <row r="8" spans="2:12" s="13" customFormat="1" ht="15.75" customHeight="1">
      <c r="B8" s="217" t="s">
        <v>4</v>
      </c>
      <c r="C8" s="218"/>
      <c r="D8" s="172">
        <f>SUM(E8:H8)</f>
        <v>1278387.744115883</v>
      </c>
      <c r="E8" s="172">
        <f>SUM(E10:E32)</f>
        <v>413543.42742466612</v>
      </c>
      <c r="F8" s="172">
        <f>SUM(F10:F32)</f>
        <v>671244.1042631655</v>
      </c>
      <c r="G8" s="172">
        <f>SUM(G10:G32)</f>
        <v>167626.06900000002</v>
      </c>
      <c r="H8" s="173">
        <f>SUM(H10:H32)</f>
        <v>25974.143428051302</v>
      </c>
      <c r="I8" s="19"/>
      <c r="J8" s="19"/>
      <c r="K8" s="19"/>
    </row>
    <row r="9" spans="2:12" s="14" customFormat="1" ht="7.5" customHeight="1">
      <c r="B9" s="119"/>
      <c r="C9" s="120"/>
      <c r="D9" s="174"/>
      <c r="E9" s="174"/>
      <c r="F9" s="174"/>
      <c r="G9" s="174"/>
      <c r="H9" s="136"/>
      <c r="I9" s="20"/>
      <c r="J9" s="20"/>
      <c r="K9" s="20"/>
    </row>
    <row r="10" spans="2:12" s="14" customFormat="1" ht="20.100000000000001" customHeight="1">
      <c r="B10" s="119"/>
      <c r="C10" s="120" t="s">
        <v>91</v>
      </c>
      <c r="D10" s="174">
        <f>SUM(E10:H10)</f>
        <v>0</v>
      </c>
      <c r="E10" s="135" t="s">
        <v>59</v>
      </c>
      <c r="F10" s="135" t="s">
        <v>59</v>
      </c>
      <c r="G10" s="135" t="s">
        <v>59</v>
      </c>
      <c r="H10" s="136" t="s">
        <v>59</v>
      </c>
      <c r="I10" s="20"/>
      <c r="J10" s="20"/>
      <c r="K10" s="20"/>
    </row>
    <row r="11" spans="2:12" s="14" customFormat="1" ht="20.100000000000001" customHeight="1">
      <c r="B11" s="119"/>
      <c r="C11" s="120" t="s">
        <v>57</v>
      </c>
      <c r="D11" s="174">
        <f t="shared" ref="D11:D32" si="0">SUM(E11:H11)</f>
        <v>5831.9159999999993</v>
      </c>
      <c r="E11" s="135">
        <v>10.388554216867471</v>
      </c>
      <c r="F11" s="135" t="s">
        <v>59</v>
      </c>
      <c r="G11" s="135" t="s">
        <v>59</v>
      </c>
      <c r="H11" s="136">
        <v>5821.527445783132</v>
      </c>
      <c r="I11" s="20"/>
      <c r="J11" s="20"/>
      <c r="K11" s="20"/>
    </row>
    <row r="12" spans="2:12" s="14" customFormat="1" ht="20.100000000000001" customHeight="1">
      <c r="B12" s="119"/>
      <c r="C12" s="120" t="s">
        <v>58</v>
      </c>
      <c r="D12" s="174">
        <f t="shared" si="0"/>
        <v>0</v>
      </c>
      <c r="E12" s="135" t="s">
        <v>59</v>
      </c>
      <c r="F12" s="135" t="s">
        <v>59</v>
      </c>
      <c r="G12" s="135" t="s">
        <v>59</v>
      </c>
      <c r="H12" s="136" t="s">
        <v>59</v>
      </c>
      <c r="I12" s="20"/>
      <c r="J12" s="20"/>
      <c r="K12" s="20"/>
    </row>
    <row r="13" spans="2:12" s="14" customFormat="1" ht="20.100000000000001" customHeight="1">
      <c r="B13" s="119"/>
      <c r="C13" s="120" t="s">
        <v>60</v>
      </c>
      <c r="D13" s="174">
        <f t="shared" si="0"/>
        <v>34382.205999999998</v>
      </c>
      <c r="E13" s="137">
        <v>12760.148415963016</v>
      </c>
      <c r="F13" s="135">
        <v>13075.539999999999</v>
      </c>
      <c r="G13" s="137">
        <v>8374.7919999999995</v>
      </c>
      <c r="H13" s="138">
        <v>171.72558403698031</v>
      </c>
      <c r="I13" s="20"/>
      <c r="J13" s="20"/>
      <c r="K13" s="20"/>
    </row>
    <row r="14" spans="2:12" s="14" customFormat="1" ht="20.100000000000001" customHeight="1">
      <c r="B14" s="119"/>
      <c r="C14" s="120" t="s">
        <v>61</v>
      </c>
      <c r="D14" s="174">
        <f t="shared" si="0"/>
        <v>298409.6092631655</v>
      </c>
      <c r="E14" s="135">
        <v>113038.34499999999</v>
      </c>
      <c r="F14" s="135">
        <v>152525.03326316547</v>
      </c>
      <c r="G14" s="137">
        <v>32846.231</v>
      </c>
      <c r="H14" s="136" t="s">
        <v>59</v>
      </c>
      <c r="I14" s="20"/>
      <c r="J14" s="20"/>
      <c r="K14" s="20"/>
      <c r="L14" s="20"/>
    </row>
    <row r="15" spans="2:12" s="14" customFormat="1" ht="20.100000000000001" customHeight="1">
      <c r="B15" s="119"/>
      <c r="C15" s="120" t="s">
        <v>62</v>
      </c>
      <c r="D15" s="174">
        <f t="shared" si="0"/>
        <v>129590.765</v>
      </c>
      <c r="E15" s="137">
        <v>50825.987442883379</v>
      </c>
      <c r="F15" s="135">
        <v>71546.87</v>
      </c>
      <c r="G15" s="137">
        <v>5005.8500000000004</v>
      </c>
      <c r="H15" s="138">
        <v>2212.0575571166246</v>
      </c>
      <c r="I15" s="20"/>
      <c r="J15" s="20"/>
      <c r="K15" s="20"/>
      <c r="L15" s="20"/>
    </row>
    <row r="16" spans="2:12" s="14" customFormat="1" ht="20.100000000000001" customHeight="1">
      <c r="B16" s="119"/>
      <c r="C16" s="120" t="s">
        <v>63</v>
      </c>
      <c r="D16" s="174">
        <f t="shared" si="0"/>
        <v>280714.48858082097</v>
      </c>
      <c r="E16" s="137">
        <v>91600.124303486518</v>
      </c>
      <c r="F16" s="135">
        <v>146992.15599999999</v>
      </c>
      <c r="G16" s="137">
        <v>34122.920000000006</v>
      </c>
      <c r="H16" s="138">
        <v>7999.2882773344736</v>
      </c>
      <c r="I16" s="22"/>
      <c r="J16" s="22"/>
      <c r="K16" s="22"/>
      <c r="L16" s="22"/>
    </row>
    <row r="17" spans="2:12" s="14" customFormat="1" ht="20.100000000000001" customHeight="1">
      <c r="B17" s="119"/>
      <c r="C17" s="120" t="s">
        <v>64</v>
      </c>
      <c r="D17" s="174">
        <f t="shared" si="0"/>
        <v>16221.25</v>
      </c>
      <c r="E17" s="135">
        <v>9613.25</v>
      </c>
      <c r="F17" s="135">
        <v>5010</v>
      </c>
      <c r="G17" s="137">
        <v>1598</v>
      </c>
      <c r="H17" s="136" t="s">
        <v>59</v>
      </c>
      <c r="I17" s="22"/>
      <c r="J17" s="22"/>
      <c r="K17" s="22"/>
      <c r="L17" s="21"/>
    </row>
    <row r="18" spans="2:12" s="14" customFormat="1" ht="20.100000000000001" customHeight="1">
      <c r="B18" s="119"/>
      <c r="C18" s="120" t="s">
        <v>65</v>
      </c>
      <c r="D18" s="174">
        <f t="shared" si="0"/>
        <v>447.5</v>
      </c>
      <c r="E18" s="137">
        <v>172.76081746967694</v>
      </c>
      <c r="F18" s="135" t="s">
        <v>59</v>
      </c>
      <c r="G18" s="135" t="s">
        <v>59</v>
      </c>
      <c r="H18" s="138">
        <v>274.73918253032303</v>
      </c>
      <c r="I18" s="22"/>
      <c r="J18" s="22"/>
      <c r="K18" s="22"/>
      <c r="L18" s="21"/>
    </row>
    <row r="19" spans="2:12" s="14" customFormat="1" ht="20.100000000000001" customHeight="1">
      <c r="B19" s="119"/>
      <c r="C19" s="120" t="s">
        <v>66</v>
      </c>
      <c r="D19" s="174">
        <f t="shared" si="0"/>
        <v>50862.900000000009</v>
      </c>
      <c r="E19" s="135">
        <v>5691.326</v>
      </c>
      <c r="F19" s="135">
        <v>38713.574000000008</v>
      </c>
      <c r="G19" s="137">
        <v>6458</v>
      </c>
      <c r="H19" s="136" t="s">
        <v>59</v>
      </c>
      <c r="I19" s="22"/>
      <c r="J19" s="22"/>
      <c r="K19" s="22"/>
      <c r="L19" s="21"/>
    </row>
    <row r="20" spans="2:12" s="14" customFormat="1" ht="20.100000000000001" customHeight="1">
      <c r="B20" s="119"/>
      <c r="C20" s="120" t="s">
        <v>67</v>
      </c>
      <c r="D20" s="174">
        <f t="shared" si="0"/>
        <v>49711.950000000004</v>
      </c>
      <c r="E20" s="135">
        <v>12813.2</v>
      </c>
      <c r="F20" s="135">
        <v>29318.95</v>
      </c>
      <c r="G20" s="137">
        <v>7579.8</v>
      </c>
      <c r="H20" s="136" t="s">
        <v>59</v>
      </c>
      <c r="I20" s="22"/>
      <c r="J20" s="22"/>
      <c r="K20" s="22"/>
      <c r="L20" s="21"/>
    </row>
    <row r="21" spans="2:12" s="14" customFormat="1" ht="20.100000000000001" customHeight="1">
      <c r="B21" s="119"/>
      <c r="C21" s="120" t="s">
        <v>68</v>
      </c>
      <c r="D21" s="174">
        <f t="shared" si="0"/>
        <v>33305.25</v>
      </c>
      <c r="E21" s="139">
        <v>114.29149143152594</v>
      </c>
      <c r="F21" s="139">
        <v>26464.1</v>
      </c>
      <c r="G21" s="139">
        <v>6604.1500000000005</v>
      </c>
      <c r="H21" s="140">
        <v>122.70850856847406</v>
      </c>
      <c r="I21" s="22"/>
      <c r="J21" s="22"/>
      <c r="K21" s="22"/>
      <c r="L21" s="21"/>
    </row>
    <row r="22" spans="2:12" s="14" customFormat="1" ht="20.100000000000001" customHeight="1">
      <c r="B22" s="119"/>
      <c r="C22" s="120" t="s">
        <v>69</v>
      </c>
      <c r="D22" s="174">
        <f t="shared" si="0"/>
        <v>56864.170000000013</v>
      </c>
      <c r="E22" s="137">
        <v>21653.13</v>
      </c>
      <c r="F22" s="135">
        <v>24192.050000000003</v>
      </c>
      <c r="G22" s="137">
        <v>11018.990000000002</v>
      </c>
      <c r="H22" s="136" t="s">
        <v>59</v>
      </c>
      <c r="I22" s="22"/>
      <c r="J22" s="22"/>
      <c r="K22" s="22"/>
      <c r="L22" s="21"/>
    </row>
    <row r="23" spans="2:12" s="14" customFormat="1" ht="20.100000000000001" customHeight="1">
      <c r="B23" s="119"/>
      <c r="C23" s="120" t="s">
        <v>70</v>
      </c>
      <c r="D23" s="174">
        <f t="shared" si="0"/>
        <v>147300.25028593632</v>
      </c>
      <c r="E23" s="141">
        <v>27551.4972248999</v>
      </c>
      <c r="F23" s="139">
        <v>84903.6</v>
      </c>
      <c r="G23" s="139">
        <v>25732</v>
      </c>
      <c r="H23" s="140">
        <v>9113.1530610363952</v>
      </c>
      <c r="I23" s="20"/>
      <c r="J23" s="20"/>
      <c r="K23" s="20"/>
    </row>
    <row r="24" spans="2:12" s="14" customFormat="1" ht="20.100000000000001" customHeight="1">
      <c r="B24" s="119"/>
      <c r="C24" s="120" t="s">
        <v>71</v>
      </c>
      <c r="D24" s="174">
        <f t="shared" si="0"/>
        <v>57748.390000000007</v>
      </c>
      <c r="E24" s="139">
        <v>26877.862000000001</v>
      </c>
      <c r="F24" s="135">
        <v>23831.192000000003</v>
      </c>
      <c r="G24" s="137">
        <v>7039.3360000000002</v>
      </c>
      <c r="H24" s="136" t="s">
        <v>59</v>
      </c>
      <c r="I24" s="20"/>
      <c r="J24" s="20"/>
      <c r="K24" s="20"/>
    </row>
    <row r="25" spans="2:12" s="14" customFormat="1" ht="20.100000000000001" customHeight="1">
      <c r="B25" s="119"/>
      <c r="C25" s="120" t="s">
        <v>72</v>
      </c>
      <c r="D25" s="174">
        <f t="shared" si="0"/>
        <v>60909.658985960101</v>
      </c>
      <c r="E25" s="135">
        <v>23913.976174315208</v>
      </c>
      <c r="F25" s="135">
        <v>28341.478999999992</v>
      </c>
      <c r="G25" s="137">
        <v>8395.26</v>
      </c>
      <c r="H25" s="138">
        <v>258.94381164489994</v>
      </c>
      <c r="I25" s="20"/>
      <c r="J25" s="20"/>
      <c r="K25" s="20"/>
    </row>
    <row r="26" spans="2:12" s="14" customFormat="1" ht="20.100000000000001" customHeight="1">
      <c r="B26" s="119"/>
      <c r="C26" s="120" t="s">
        <v>73</v>
      </c>
      <c r="D26" s="174">
        <f t="shared" si="0"/>
        <v>4420.5</v>
      </c>
      <c r="E26" s="137">
        <v>1128.5</v>
      </c>
      <c r="F26" s="135">
        <v>1526</v>
      </c>
      <c r="G26" s="137">
        <v>1766</v>
      </c>
      <c r="H26" s="136" t="s">
        <v>59</v>
      </c>
      <c r="I26" s="20"/>
      <c r="J26" s="20"/>
    </row>
    <row r="27" spans="2:12" s="14" customFormat="1" ht="20.100000000000001" customHeight="1">
      <c r="B27" s="119"/>
      <c r="C27" s="120" t="s">
        <v>74</v>
      </c>
      <c r="D27" s="174">
        <f t="shared" si="0"/>
        <v>0</v>
      </c>
      <c r="E27" s="135" t="s">
        <v>59</v>
      </c>
      <c r="F27" s="135" t="s">
        <v>59</v>
      </c>
      <c r="G27" s="135" t="s">
        <v>59</v>
      </c>
      <c r="H27" s="136" t="s">
        <v>59</v>
      </c>
      <c r="I27" s="20"/>
      <c r="J27" s="20"/>
    </row>
    <row r="28" spans="2:12" s="14" customFormat="1" ht="20.100000000000001" customHeight="1">
      <c r="B28" s="119"/>
      <c r="C28" s="120" t="s">
        <v>75</v>
      </c>
      <c r="D28" s="174">
        <f t="shared" si="0"/>
        <v>0</v>
      </c>
      <c r="E28" s="135" t="s">
        <v>59</v>
      </c>
      <c r="F28" s="135" t="s">
        <v>59</v>
      </c>
      <c r="G28" s="135" t="s">
        <v>59</v>
      </c>
      <c r="H28" s="136" t="s">
        <v>59</v>
      </c>
      <c r="I28" s="20"/>
      <c r="J28" s="20"/>
    </row>
    <row r="29" spans="2:12" s="14" customFormat="1" ht="20.100000000000001" customHeight="1">
      <c r="B29" s="119"/>
      <c r="C29" s="120" t="s">
        <v>76</v>
      </c>
      <c r="D29" s="174">
        <f t="shared" si="0"/>
        <v>0</v>
      </c>
      <c r="E29" s="135" t="s">
        <v>59</v>
      </c>
      <c r="F29" s="135" t="s">
        <v>59</v>
      </c>
      <c r="G29" s="135" t="s">
        <v>59</v>
      </c>
      <c r="H29" s="136" t="s">
        <v>59</v>
      </c>
    </row>
    <row r="30" spans="2:12" s="14" customFormat="1" ht="20.100000000000001" customHeight="1">
      <c r="B30" s="119"/>
      <c r="C30" s="120" t="s">
        <v>77</v>
      </c>
      <c r="D30" s="174">
        <f t="shared" si="0"/>
        <v>8706.8000000000011</v>
      </c>
      <c r="E30" s="135">
        <v>4020.9</v>
      </c>
      <c r="F30" s="135">
        <v>2623.05</v>
      </c>
      <c r="G30" s="137">
        <v>2062.85</v>
      </c>
      <c r="H30" s="136" t="s">
        <v>59</v>
      </c>
    </row>
    <row r="31" spans="2:12" s="14" customFormat="1" ht="20.100000000000001" customHeight="1">
      <c r="B31" s="119"/>
      <c r="C31" s="120" t="s">
        <v>78</v>
      </c>
      <c r="D31" s="174">
        <f t="shared" si="0"/>
        <v>6443.7</v>
      </c>
      <c r="E31" s="135">
        <v>3334.95</v>
      </c>
      <c r="F31" s="135">
        <v>3108.75</v>
      </c>
      <c r="G31" s="135" t="s">
        <v>59</v>
      </c>
      <c r="H31" s="136" t="s">
        <v>59</v>
      </c>
    </row>
    <row r="32" spans="2:12" s="14" customFormat="1" ht="20.100000000000001" customHeight="1">
      <c r="B32" s="119"/>
      <c r="C32" s="120" t="s">
        <v>79</v>
      </c>
      <c r="D32" s="174">
        <f t="shared" si="0"/>
        <v>36516.44</v>
      </c>
      <c r="E32" s="135">
        <v>8422.7900000000009</v>
      </c>
      <c r="F32" s="135">
        <v>19071.759999999998</v>
      </c>
      <c r="G32" s="137">
        <v>9021.89</v>
      </c>
      <c r="H32" s="136" t="s">
        <v>59</v>
      </c>
    </row>
    <row r="33" spans="2:8" s="9" customFormat="1" ht="8.25" customHeight="1">
      <c r="B33" s="142"/>
      <c r="C33" s="143"/>
      <c r="D33" s="144"/>
      <c r="E33" s="144"/>
      <c r="F33" s="144"/>
      <c r="G33" s="144"/>
      <c r="H33" s="145"/>
    </row>
    <row r="34" spans="2:8" s="9" customFormat="1" ht="2.25" customHeight="1"/>
    <row r="35" spans="2:8" s="9" customFormat="1">
      <c r="B35" s="146" t="s">
        <v>92</v>
      </c>
      <c r="C35" s="146"/>
      <c r="D35" s="108"/>
      <c r="E35" s="108"/>
    </row>
    <row r="36" spans="2:8" s="9" customFormat="1">
      <c r="B36" s="147" t="s">
        <v>82</v>
      </c>
      <c r="C36" s="147"/>
    </row>
    <row r="37" spans="2:8" s="9" customFormat="1">
      <c r="B37" s="147" t="s">
        <v>33</v>
      </c>
      <c r="C37" s="8"/>
    </row>
    <row r="38" spans="2:8" s="9" customFormat="1">
      <c r="B38" s="8"/>
    </row>
    <row r="39" spans="2:8" s="9" customFormat="1"/>
    <row r="40" spans="2:8" s="9" customFormat="1"/>
    <row r="41" spans="2:8" s="9" customFormat="1"/>
    <row r="63" spans="3:3">
      <c r="C63" s="146" t="s">
        <v>92</v>
      </c>
    </row>
    <row r="64" spans="3:3">
      <c r="C64" s="147" t="s">
        <v>82</v>
      </c>
    </row>
  </sheetData>
  <mergeCells count="8">
    <mergeCell ref="B2:H2"/>
    <mergeCell ref="B3:H3"/>
    <mergeCell ref="H5:H6"/>
    <mergeCell ref="B8:C8"/>
    <mergeCell ref="C5:C6"/>
    <mergeCell ref="D5:D6"/>
    <mergeCell ref="E5:E6"/>
    <mergeCell ref="F5:F6"/>
  </mergeCells>
  <printOptions horizontalCentered="1" verticalCentered="1"/>
  <pageMargins left="0.59055118110236204" right="0.74803149606299202" top="0.98425196850393704" bottom="0.98425196850393704" header="0" footer="0"/>
  <pageSetup paperSize="9" scale="83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V91"/>
  <sheetViews>
    <sheetView showGridLines="0" tabSelected="1" zoomScale="90" zoomScaleNormal="90" workbookViewId="0">
      <selection activeCell="S26" sqref="S26"/>
    </sheetView>
  </sheetViews>
  <sheetFormatPr baseColWidth="10" defaultColWidth="11" defaultRowHeight="12.75"/>
  <cols>
    <col min="1" max="1" width="1.85546875" customWidth="1"/>
    <col min="2" max="2" width="1.5703125" customWidth="1"/>
    <col min="3" max="3" width="17.28515625" customWidth="1"/>
    <col min="4" max="4" width="14" customWidth="1"/>
    <col min="16" max="16" width="13.42578125" customWidth="1"/>
    <col min="17" max="17" width="1.140625" customWidth="1"/>
  </cols>
  <sheetData>
    <row r="3" spans="2:22" ht="16.5">
      <c r="B3" s="210" t="s">
        <v>93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</row>
    <row r="4" spans="2:22" ht="16.5">
      <c r="B4" s="210" t="s">
        <v>94</v>
      </c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</row>
    <row r="5" spans="2:2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2:22" ht="15">
      <c r="B6" s="221" t="s">
        <v>54</v>
      </c>
      <c r="C6" s="222"/>
      <c r="D6" s="156" t="s">
        <v>4</v>
      </c>
      <c r="E6" s="156" t="s">
        <v>95</v>
      </c>
      <c r="F6" s="156" t="s">
        <v>96</v>
      </c>
      <c r="G6" s="156" t="s">
        <v>97</v>
      </c>
      <c r="H6" s="156" t="s">
        <v>98</v>
      </c>
      <c r="I6" s="156" t="s">
        <v>99</v>
      </c>
      <c r="J6" s="156" t="s">
        <v>100</v>
      </c>
      <c r="K6" s="156" t="s">
        <v>101</v>
      </c>
      <c r="L6" s="156" t="s">
        <v>102</v>
      </c>
      <c r="M6" s="156" t="s">
        <v>103</v>
      </c>
      <c r="N6" s="156" t="s">
        <v>104</v>
      </c>
      <c r="O6" s="156" t="s">
        <v>105</v>
      </c>
      <c r="P6" s="221" t="s">
        <v>106</v>
      </c>
      <c r="Q6" s="223"/>
    </row>
    <row r="7" spans="2:22" ht="9" customHeight="1">
      <c r="B7" s="133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57"/>
    </row>
    <row r="8" spans="2:22" ht="15">
      <c r="B8" s="224" t="s">
        <v>4</v>
      </c>
      <c r="C8" s="225"/>
      <c r="D8" s="175">
        <f t="shared" ref="D8:P8" si="0">SUM(D10:D14)</f>
        <v>34827.067682400004</v>
      </c>
      <c r="E8" s="175">
        <f t="shared" si="0"/>
        <v>3544.2056559999996</v>
      </c>
      <c r="F8" s="175">
        <f t="shared" si="0"/>
        <v>3456.8359520000004</v>
      </c>
      <c r="G8" s="175">
        <f t="shared" si="0"/>
        <v>3654.4890733999996</v>
      </c>
      <c r="H8" s="175">
        <f t="shared" si="0"/>
        <v>3205.3501229999997</v>
      </c>
      <c r="I8" s="175">
        <f t="shared" si="0"/>
        <v>3248.8283400000005</v>
      </c>
      <c r="J8" s="175">
        <f t="shared" si="0"/>
        <v>2914.2585919999997</v>
      </c>
      <c r="K8" s="175">
        <f t="shared" si="0"/>
        <v>2376.715608</v>
      </c>
      <c r="L8" s="175">
        <f t="shared" si="0"/>
        <v>2086.1923980000001</v>
      </c>
      <c r="M8" s="175">
        <f t="shared" si="0"/>
        <v>3018.184667</v>
      </c>
      <c r="N8" s="175">
        <f t="shared" si="0"/>
        <v>2053.2924510000003</v>
      </c>
      <c r="O8" s="175">
        <f t="shared" si="0"/>
        <v>2596.3336789999998</v>
      </c>
      <c r="P8" s="175">
        <f t="shared" si="0"/>
        <v>2672.3811430000001</v>
      </c>
      <c r="Q8" s="158"/>
    </row>
    <row r="9" spans="2:22" ht="9.75" customHeight="1">
      <c r="B9" s="159"/>
      <c r="C9" s="160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61"/>
      <c r="V9" s="9"/>
    </row>
    <row r="10" spans="2:22" ht="15">
      <c r="B10" s="159"/>
      <c r="C10" s="160" t="s">
        <v>107</v>
      </c>
      <c r="D10" s="174">
        <f>SUM(E10:P10)</f>
        <v>7763.2458623999992</v>
      </c>
      <c r="E10" s="176">
        <v>467.52890599999995</v>
      </c>
      <c r="F10" s="176">
        <v>812.55345200000011</v>
      </c>
      <c r="G10" s="176">
        <v>685.1780733999999</v>
      </c>
      <c r="H10" s="176">
        <v>570.06312300000002</v>
      </c>
      <c r="I10" s="176">
        <v>806.32762000000002</v>
      </c>
      <c r="J10" s="176">
        <v>576.13759199999981</v>
      </c>
      <c r="K10" s="176">
        <v>576.05560800000012</v>
      </c>
      <c r="L10" s="176">
        <v>554.0465479999998</v>
      </c>
      <c r="M10" s="176">
        <v>444.43680699999999</v>
      </c>
      <c r="N10" s="176">
        <v>521.37103100000002</v>
      </c>
      <c r="O10" s="176">
        <v>871.03995899999995</v>
      </c>
      <c r="P10" s="176">
        <v>878.50714300000004</v>
      </c>
      <c r="Q10" s="122"/>
      <c r="S10" s="10"/>
    </row>
    <row r="11" spans="2:22" ht="15">
      <c r="B11" s="159"/>
      <c r="C11" s="160" t="s">
        <v>108</v>
      </c>
      <c r="D11" s="174">
        <f t="shared" ref="D11:D14" si="1">SUM(E11:P11)</f>
        <v>0</v>
      </c>
      <c r="E11" s="135" t="s">
        <v>59</v>
      </c>
      <c r="F11" s="135" t="s">
        <v>59</v>
      </c>
      <c r="G11" s="135" t="s">
        <v>59</v>
      </c>
      <c r="H11" s="135" t="s">
        <v>59</v>
      </c>
      <c r="I11" s="135" t="s">
        <v>59</v>
      </c>
      <c r="J11" s="135" t="s">
        <v>59</v>
      </c>
      <c r="K11" s="135" t="s">
        <v>59</v>
      </c>
      <c r="L11" s="135" t="s">
        <v>59</v>
      </c>
      <c r="M11" s="135" t="s">
        <v>59</v>
      </c>
      <c r="N11" s="135" t="s">
        <v>59</v>
      </c>
      <c r="O11" s="135" t="s">
        <v>59</v>
      </c>
      <c r="P11" s="135" t="s">
        <v>59</v>
      </c>
      <c r="Q11" s="161"/>
      <c r="S11" s="10"/>
    </row>
    <row r="12" spans="2:22" ht="15">
      <c r="B12" s="159"/>
      <c r="C12" s="160" t="s">
        <v>109</v>
      </c>
      <c r="D12" s="174">
        <f t="shared" si="1"/>
        <v>0.69847000000000004</v>
      </c>
      <c r="E12" s="135" t="s">
        <v>59</v>
      </c>
      <c r="F12" s="135" t="s">
        <v>59</v>
      </c>
      <c r="G12" s="135" t="s">
        <v>59</v>
      </c>
      <c r="H12" s="135" t="s">
        <v>59</v>
      </c>
      <c r="I12" s="176">
        <v>0.13972000000000001</v>
      </c>
      <c r="J12" s="176">
        <v>8.8399999999999992E-2</v>
      </c>
      <c r="K12" s="176">
        <v>1.7399999999999999E-2</v>
      </c>
      <c r="L12" s="176">
        <v>8.7999999999999995E-2</v>
      </c>
      <c r="M12" s="176">
        <v>0.19485999999999998</v>
      </c>
      <c r="N12" s="176">
        <v>8.9620000000000005E-2</v>
      </c>
      <c r="O12" s="176">
        <v>8.047E-2</v>
      </c>
      <c r="P12" s="135" t="s">
        <v>59</v>
      </c>
      <c r="Q12" s="161"/>
      <c r="S12" s="10"/>
    </row>
    <row r="13" spans="2:22" ht="15">
      <c r="B13" s="159"/>
      <c r="C13" s="160" t="s">
        <v>110</v>
      </c>
      <c r="D13" s="174">
        <f t="shared" si="1"/>
        <v>26963.260100000003</v>
      </c>
      <c r="E13" s="176">
        <v>3073.9209999999998</v>
      </c>
      <c r="F13" s="176">
        <v>2639.8195000000001</v>
      </c>
      <c r="G13" s="176">
        <v>2965.14</v>
      </c>
      <c r="H13" s="176">
        <v>2625</v>
      </c>
      <c r="I13" s="176">
        <v>2417.8000000000002</v>
      </c>
      <c r="J13" s="176">
        <v>2325.3126000000002</v>
      </c>
      <c r="K13" s="176">
        <v>1793.2556</v>
      </c>
      <c r="L13" s="176">
        <v>1518.5436000000002</v>
      </c>
      <c r="M13" s="176">
        <v>2565.415</v>
      </c>
      <c r="N13" s="176">
        <v>1529.7688000000001</v>
      </c>
      <c r="O13" s="176">
        <v>1715.4099999999999</v>
      </c>
      <c r="P13" s="176">
        <v>1793.874</v>
      </c>
      <c r="Q13" s="161"/>
      <c r="S13" s="10"/>
    </row>
    <row r="14" spans="2:22" ht="17.25">
      <c r="B14" s="159"/>
      <c r="C14" s="160" t="s">
        <v>111</v>
      </c>
      <c r="D14" s="174">
        <f t="shared" si="1"/>
        <v>99.863250000000022</v>
      </c>
      <c r="E14" s="176">
        <v>2.7557499999999999</v>
      </c>
      <c r="F14" s="176">
        <v>4.4630000000000001</v>
      </c>
      <c r="G14" s="176">
        <v>4.1710000000000003</v>
      </c>
      <c r="H14" s="176">
        <v>10.286999999999999</v>
      </c>
      <c r="I14" s="176">
        <v>24.561</v>
      </c>
      <c r="J14" s="176">
        <v>12.719999999999999</v>
      </c>
      <c r="K14" s="176">
        <v>7.3870000000000005</v>
      </c>
      <c r="L14" s="176">
        <v>13.514250000000001</v>
      </c>
      <c r="M14" s="176">
        <v>8.1379999999999999</v>
      </c>
      <c r="N14" s="176">
        <v>2.0629999999999997</v>
      </c>
      <c r="O14" s="176">
        <v>9.8032499999999985</v>
      </c>
      <c r="P14" s="135">
        <v>0</v>
      </c>
      <c r="Q14" s="161"/>
    </row>
    <row r="15" spans="2:22" ht="15">
      <c r="B15" s="4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11"/>
    </row>
    <row r="16" spans="2:22" ht="13.5" customHeight="1">
      <c r="B16" s="7" t="s">
        <v>112</v>
      </c>
      <c r="C16" s="2"/>
      <c r="D16" s="2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2"/>
    </row>
    <row r="17" spans="2:17" s="181" customFormat="1" ht="15">
      <c r="B17" s="178" t="s">
        <v>82</v>
      </c>
      <c r="C17" s="179"/>
      <c r="D17" s="179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79"/>
    </row>
    <row r="18" spans="2:17">
      <c r="B18" s="107" t="s">
        <v>33</v>
      </c>
      <c r="D18" s="7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7"/>
    </row>
    <row r="21" spans="2:17" ht="16.5">
      <c r="B21" s="210" t="s">
        <v>113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</row>
    <row r="22" spans="2:17" ht="16.5">
      <c r="B22" s="210" t="s">
        <v>94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</row>
    <row r="23" spans="2:17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2:17" ht="15.75">
      <c r="B24" s="226" t="s">
        <v>54</v>
      </c>
      <c r="C24" s="227"/>
      <c r="D24" s="148" t="s">
        <v>4</v>
      </c>
      <c r="E24" s="148" t="s">
        <v>95</v>
      </c>
      <c r="F24" s="148" t="s">
        <v>96</v>
      </c>
      <c r="G24" s="148" t="s">
        <v>97</v>
      </c>
      <c r="H24" s="148" t="s">
        <v>98</v>
      </c>
      <c r="I24" s="148" t="s">
        <v>99</v>
      </c>
      <c r="J24" s="148" t="s">
        <v>100</v>
      </c>
      <c r="K24" s="148" t="s">
        <v>101</v>
      </c>
      <c r="L24" s="148" t="s">
        <v>102</v>
      </c>
      <c r="M24" s="148" t="s">
        <v>103</v>
      </c>
      <c r="N24" s="148" t="s">
        <v>104</v>
      </c>
      <c r="O24" s="148" t="s">
        <v>105</v>
      </c>
      <c r="P24" s="226" t="s">
        <v>106</v>
      </c>
      <c r="Q24" s="228"/>
    </row>
    <row r="25" spans="2:17" ht="3.75" customHeight="1">
      <c r="B25" s="129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49"/>
    </row>
    <row r="26" spans="2:17" ht="15.75">
      <c r="B26" s="229" t="s">
        <v>4</v>
      </c>
      <c r="C26" s="230"/>
      <c r="D26" s="177">
        <f t="shared" ref="D26:P26" si="2">SUM(D28:D37)</f>
        <v>7763.245862400001</v>
      </c>
      <c r="E26" s="177">
        <f t="shared" si="2"/>
        <v>467.52890600000001</v>
      </c>
      <c r="F26" s="177">
        <f t="shared" si="2"/>
        <v>812.55345199999999</v>
      </c>
      <c r="G26" s="177">
        <f t="shared" si="2"/>
        <v>685.17807340000002</v>
      </c>
      <c r="H26" s="177">
        <f t="shared" si="2"/>
        <v>570.06312300000002</v>
      </c>
      <c r="I26" s="177">
        <f t="shared" si="2"/>
        <v>806.32761999999991</v>
      </c>
      <c r="J26" s="177">
        <f t="shared" si="2"/>
        <v>576.13759199999993</v>
      </c>
      <c r="K26" s="177">
        <f t="shared" si="2"/>
        <v>576.05560800000001</v>
      </c>
      <c r="L26" s="177">
        <f t="shared" si="2"/>
        <v>554.04654800000003</v>
      </c>
      <c r="M26" s="177">
        <f t="shared" si="2"/>
        <v>444.43680699999999</v>
      </c>
      <c r="N26" s="177">
        <f t="shared" si="2"/>
        <v>521.37103100000002</v>
      </c>
      <c r="O26" s="177">
        <f t="shared" si="2"/>
        <v>871.03995900000007</v>
      </c>
      <c r="P26" s="177">
        <f t="shared" si="2"/>
        <v>878.50714299999993</v>
      </c>
      <c r="Q26" s="151"/>
    </row>
    <row r="27" spans="2:17" ht="15">
      <c r="B27" s="159"/>
      <c r="C27" s="160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61"/>
    </row>
    <row r="28" spans="2:17" ht="15">
      <c r="B28" s="159"/>
      <c r="C28" s="160" t="s">
        <v>57</v>
      </c>
      <c r="D28" s="174">
        <f>SUM(E28:P28)</f>
        <v>291.65499999999997</v>
      </c>
      <c r="E28" s="176">
        <v>57.106999999999999</v>
      </c>
      <c r="F28" s="176">
        <v>147.386</v>
      </c>
      <c r="G28" s="176">
        <v>87.162000000000006</v>
      </c>
      <c r="H28" s="135" t="s">
        <v>59</v>
      </c>
      <c r="I28" s="135" t="s">
        <v>59</v>
      </c>
      <c r="J28" s="135" t="s">
        <v>59</v>
      </c>
      <c r="K28" s="135" t="s">
        <v>59</v>
      </c>
      <c r="L28" s="135" t="s">
        <v>59</v>
      </c>
      <c r="M28" s="135" t="s">
        <v>59</v>
      </c>
      <c r="N28" s="135" t="s">
        <v>59</v>
      </c>
      <c r="O28" s="135" t="s">
        <v>59</v>
      </c>
      <c r="P28" s="135" t="s">
        <v>59</v>
      </c>
      <c r="Q28" s="161"/>
    </row>
    <row r="29" spans="2:17" ht="15">
      <c r="B29" s="159"/>
      <c r="C29" s="160" t="s">
        <v>63</v>
      </c>
      <c r="D29" s="174">
        <f t="shared" ref="D29:D32" si="3">SUM(E29:P29)</f>
        <v>1400.9050000000002</v>
      </c>
      <c r="E29" s="176">
        <v>25.490000000000002</v>
      </c>
      <c r="F29" s="176">
        <v>43.69</v>
      </c>
      <c r="G29" s="176">
        <v>56.830000000000005</v>
      </c>
      <c r="H29" s="176">
        <v>96.144999999999996</v>
      </c>
      <c r="I29" s="176">
        <v>162.405</v>
      </c>
      <c r="J29" s="176">
        <v>89.694999999999993</v>
      </c>
      <c r="K29" s="176">
        <v>121.81</v>
      </c>
      <c r="L29" s="176">
        <v>96.84</v>
      </c>
      <c r="M29" s="176">
        <v>38.89</v>
      </c>
      <c r="N29" s="176">
        <v>80.734999999999999</v>
      </c>
      <c r="O29" s="176">
        <v>233.75</v>
      </c>
      <c r="P29" s="176">
        <v>354.62499999999994</v>
      </c>
      <c r="Q29" s="161"/>
    </row>
    <row r="30" spans="2:17" ht="15">
      <c r="B30" s="159"/>
      <c r="C30" s="160" t="s">
        <v>114</v>
      </c>
      <c r="D30" s="174">
        <f t="shared" si="3"/>
        <v>1480.5950694000003</v>
      </c>
      <c r="E30" s="176">
        <v>67.353155999999998</v>
      </c>
      <c r="F30" s="176">
        <v>244.69645199999999</v>
      </c>
      <c r="G30" s="176">
        <v>95.457073400000013</v>
      </c>
      <c r="H30" s="176">
        <v>45.328063</v>
      </c>
      <c r="I30" s="176">
        <v>158.88162</v>
      </c>
      <c r="J30" s="176">
        <v>65.658591999999999</v>
      </c>
      <c r="K30" s="176">
        <v>193.08732800000001</v>
      </c>
      <c r="L30" s="176">
        <v>113.50754800000003</v>
      </c>
      <c r="M30" s="176">
        <v>14.444706999999999</v>
      </c>
      <c r="N30" s="176">
        <v>31.284631000000001</v>
      </c>
      <c r="O30" s="176">
        <v>240.62305900000007</v>
      </c>
      <c r="P30" s="176">
        <v>210.27284</v>
      </c>
      <c r="Q30" s="161"/>
    </row>
    <row r="31" spans="2:17" ht="15">
      <c r="B31" s="159"/>
      <c r="C31" s="160" t="s">
        <v>64</v>
      </c>
      <c r="D31" s="174">
        <f t="shared" si="3"/>
        <v>0</v>
      </c>
      <c r="E31" s="135" t="s">
        <v>59</v>
      </c>
      <c r="F31" s="135" t="s">
        <v>59</v>
      </c>
      <c r="G31" s="135" t="s">
        <v>59</v>
      </c>
      <c r="H31" s="135" t="s">
        <v>59</v>
      </c>
      <c r="I31" s="135" t="s">
        <v>59</v>
      </c>
      <c r="J31" s="135" t="s">
        <v>59</v>
      </c>
      <c r="K31" s="135" t="s">
        <v>59</v>
      </c>
      <c r="L31" s="135" t="s">
        <v>59</v>
      </c>
      <c r="M31" s="135" t="s">
        <v>59</v>
      </c>
      <c r="N31" s="135" t="s">
        <v>59</v>
      </c>
      <c r="O31" s="135" t="s">
        <v>59</v>
      </c>
      <c r="P31" s="135" t="s">
        <v>59</v>
      </c>
      <c r="Q31" s="161"/>
    </row>
    <row r="32" spans="2:17" ht="15">
      <c r="B32" s="159"/>
      <c r="C32" s="160" t="s">
        <v>115</v>
      </c>
      <c r="D32" s="174">
        <f t="shared" si="3"/>
        <v>82.74</v>
      </c>
      <c r="E32" s="176">
        <v>14.39</v>
      </c>
      <c r="F32" s="176">
        <v>14.43</v>
      </c>
      <c r="G32" s="176">
        <v>15.15</v>
      </c>
      <c r="H32" s="176">
        <v>17.350000000000001</v>
      </c>
      <c r="I32" s="176">
        <v>16.45</v>
      </c>
      <c r="J32" s="135" t="s">
        <v>59</v>
      </c>
      <c r="K32" s="135" t="s">
        <v>59</v>
      </c>
      <c r="L32" s="135" t="s">
        <v>59</v>
      </c>
      <c r="M32" s="135" t="s">
        <v>59</v>
      </c>
      <c r="N32" s="135" t="s">
        <v>59</v>
      </c>
      <c r="O32" s="135" t="s">
        <v>59</v>
      </c>
      <c r="P32" s="176">
        <v>4.97</v>
      </c>
      <c r="Q32" s="161"/>
    </row>
    <row r="33" spans="2:19" ht="15">
      <c r="B33" s="159"/>
      <c r="C33" s="160" t="s">
        <v>71</v>
      </c>
      <c r="D33" s="174">
        <f t="shared" ref="D33:D37" si="4">SUM(E33:P33)</f>
        <v>577.02199999999993</v>
      </c>
      <c r="E33" s="176">
        <v>54.37</v>
      </c>
      <c r="F33" s="176">
        <v>54.16</v>
      </c>
      <c r="G33" s="176">
        <v>64.77</v>
      </c>
      <c r="H33" s="176">
        <v>59.352999999999994</v>
      </c>
      <c r="I33" s="176">
        <v>57.142000000000003</v>
      </c>
      <c r="J33" s="176">
        <v>54.7</v>
      </c>
      <c r="K33" s="176">
        <v>38.147999999999996</v>
      </c>
      <c r="L33" s="176">
        <v>45.208999999999996</v>
      </c>
      <c r="M33" s="176">
        <v>52.192999999999998</v>
      </c>
      <c r="N33" s="176">
        <v>39.120000000000005</v>
      </c>
      <c r="O33" s="176">
        <v>34.409999999999997</v>
      </c>
      <c r="P33" s="176">
        <v>23.446999999999999</v>
      </c>
      <c r="Q33" s="161"/>
    </row>
    <row r="34" spans="2:19" ht="15">
      <c r="B34" s="159"/>
      <c r="C34" s="160" t="s">
        <v>116</v>
      </c>
      <c r="D34" s="174">
        <f t="shared" si="4"/>
        <v>1197.1899999999998</v>
      </c>
      <c r="E34" s="176">
        <v>83.359999999999985</v>
      </c>
      <c r="F34" s="176">
        <v>90.039999999999992</v>
      </c>
      <c r="G34" s="176">
        <v>93.930000000000021</v>
      </c>
      <c r="H34" s="176">
        <v>82.749999999999986</v>
      </c>
      <c r="I34" s="176">
        <v>149.20999999999998</v>
      </c>
      <c r="J34" s="176">
        <v>115.03</v>
      </c>
      <c r="K34" s="176">
        <v>84.1</v>
      </c>
      <c r="L34" s="176">
        <v>79.56</v>
      </c>
      <c r="M34" s="176">
        <v>87.250000000000028</v>
      </c>
      <c r="N34" s="176">
        <v>83.730000000000032</v>
      </c>
      <c r="O34" s="176">
        <v>105.61999999999999</v>
      </c>
      <c r="P34" s="176">
        <v>142.60999999999999</v>
      </c>
      <c r="Q34" s="161"/>
    </row>
    <row r="35" spans="2:19" ht="15">
      <c r="B35" s="159"/>
      <c r="C35" s="160" t="s">
        <v>72</v>
      </c>
      <c r="D35" s="174">
        <f t="shared" si="4"/>
        <v>255.68349999999998</v>
      </c>
      <c r="E35" s="135" t="s">
        <v>59</v>
      </c>
      <c r="F35" s="176">
        <v>14.274000000000001</v>
      </c>
      <c r="G35" s="176">
        <v>40.974999999999994</v>
      </c>
      <c r="H35" s="176">
        <v>34.517999999999994</v>
      </c>
      <c r="I35" s="176">
        <v>39.414999999999999</v>
      </c>
      <c r="J35" s="176">
        <v>39.097999999999999</v>
      </c>
      <c r="K35" s="176">
        <v>16.61</v>
      </c>
      <c r="L35" s="176">
        <v>22.417999999999999</v>
      </c>
      <c r="M35" s="176">
        <v>17.506</v>
      </c>
      <c r="N35" s="176">
        <v>30.869499999999999</v>
      </c>
      <c r="O35" s="135" t="s">
        <v>59</v>
      </c>
      <c r="P35" s="135" t="s">
        <v>59</v>
      </c>
      <c r="Q35" s="161"/>
      <c r="S35" s="9"/>
    </row>
    <row r="36" spans="2:19" ht="15">
      <c r="B36" s="159"/>
      <c r="C36" s="160" t="s">
        <v>117</v>
      </c>
      <c r="D36" s="174">
        <f t="shared" si="4"/>
        <v>2251.931</v>
      </c>
      <c r="E36" s="176">
        <v>150.86099999999999</v>
      </c>
      <c r="F36" s="176">
        <v>184.34300000000002</v>
      </c>
      <c r="G36" s="176">
        <v>211.346</v>
      </c>
      <c r="H36" s="176">
        <v>217.71600000000001</v>
      </c>
      <c r="I36" s="176">
        <v>202.495</v>
      </c>
      <c r="J36" s="176">
        <v>197.67699999999999</v>
      </c>
      <c r="K36" s="176">
        <v>110.911</v>
      </c>
      <c r="L36" s="176">
        <v>175.56</v>
      </c>
      <c r="M36" s="176">
        <v>208.09899999999999</v>
      </c>
      <c r="N36" s="176">
        <v>225.041</v>
      </c>
      <c r="O36" s="176">
        <v>231.86099999999999</v>
      </c>
      <c r="P36" s="176">
        <v>136.02099999999999</v>
      </c>
      <c r="Q36" s="161"/>
    </row>
    <row r="37" spans="2:19" ht="15">
      <c r="B37" s="159"/>
      <c r="C37" s="160" t="s">
        <v>118</v>
      </c>
      <c r="D37" s="174">
        <f t="shared" si="4"/>
        <v>225.524293</v>
      </c>
      <c r="E37" s="176">
        <v>14.59775</v>
      </c>
      <c r="F37" s="176">
        <v>19.533999999999999</v>
      </c>
      <c r="G37" s="176">
        <v>19.558</v>
      </c>
      <c r="H37" s="176">
        <v>16.90306</v>
      </c>
      <c r="I37" s="176">
        <v>20.329000000000001</v>
      </c>
      <c r="J37" s="176">
        <v>14.279</v>
      </c>
      <c r="K37" s="176">
        <v>11.389280000000001</v>
      </c>
      <c r="L37" s="176">
        <v>20.951999999999998</v>
      </c>
      <c r="M37" s="176">
        <v>26.054099999999998</v>
      </c>
      <c r="N37" s="176">
        <v>30.590899999999998</v>
      </c>
      <c r="O37" s="176">
        <v>24.7759</v>
      </c>
      <c r="P37" s="176">
        <v>6.5613030000000006</v>
      </c>
      <c r="Q37" s="161"/>
    </row>
    <row r="38" spans="2:19" ht="15">
      <c r="B38" s="4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11"/>
    </row>
    <row r="39" spans="2:19" ht="15">
      <c r="B39" s="7" t="s">
        <v>82</v>
      </c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2"/>
    </row>
    <row r="40" spans="2:19">
      <c r="B40" s="107" t="s">
        <v>33</v>
      </c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7"/>
    </row>
    <row r="42" spans="2:19" ht="16.5" hidden="1">
      <c r="B42" s="210" t="s">
        <v>119</v>
      </c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</row>
    <row r="43" spans="2:19" ht="16.5" hidden="1">
      <c r="B43" s="210" t="s">
        <v>94</v>
      </c>
      <c r="C43" s="210"/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</row>
    <row r="44" spans="2:19" hidden="1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2:19" ht="15.75" hidden="1">
      <c r="B45" s="226" t="s">
        <v>54</v>
      </c>
      <c r="C45" s="227"/>
      <c r="D45" s="148" t="s">
        <v>4</v>
      </c>
      <c r="E45" s="148" t="s">
        <v>95</v>
      </c>
      <c r="F45" s="148" t="s">
        <v>96</v>
      </c>
      <c r="G45" s="148" t="s">
        <v>97</v>
      </c>
      <c r="H45" s="148" t="s">
        <v>98</v>
      </c>
      <c r="I45" s="148" t="s">
        <v>99</v>
      </c>
      <c r="J45" s="148" t="s">
        <v>100</v>
      </c>
      <c r="K45" s="148" t="s">
        <v>101</v>
      </c>
      <c r="L45" s="148" t="s">
        <v>102</v>
      </c>
      <c r="M45" s="148" t="s">
        <v>103</v>
      </c>
      <c r="N45" s="148" t="s">
        <v>104</v>
      </c>
      <c r="O45" s="148" t="s">
        <v>105</v>
      </c>
      <c r="P45" s="226" t="s">
        <v>106</v>
      </c>
      <c r="Q45" s="228"/>
    </row>
    <row r="46" spans="2:19" ht="8.25" hidden="1" customHeight="1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49"/>
    </row>
    <row r="47" spans="2:19" ht="15.75" hidden="1">
      <c r="B47" s="229" t="s">
        <v>4</v>
      </c>
      <c r="C47" s="230"/>
      <c r="D47" s="150">
        <f t="shared" ref="D47:P47" si="5">SUM(D49:D49)</f>
        <v>0</v>
      </c>
      <c r="E47" s="150">
        <f t="shared" si="5"/>
        <v>0</v>
      </c>
      <c r="F47" s="150">
        <f t="shared" si="5"/>
        <v>0</v>
      </c>
      <c r="G47" s="150">
        <f t="shared" si="5"/>
        <v>0</v>
      </c>
      <c r="H47" s="150">
        <f t="shared" si="5"/>
        <v>0</v>
      </c>
      <c r="I47" s="150">
        <f t="shared" si="5"/>
        <v>0</v>
      </c>
      <c r="J47" s="150">
        <f t="shared" si="5"/>
        <v>0</v>
      </c>
      <c r="K47" s="150">
        <f t="shared" si="5"/>
        <v>0</v>
      </c>
      <c r="L47" s="150">
        <f t="shared" si="5"/>
        <v>0</v>
      </c>
      <c r="M47" s="150">
        <f t="shared" si="5"/>
        <v>0</v>
      </c>
      <c r="N47" s="150">
        <f t="shared" si="5"/>
        <v>0</v>
      </c>
      <c r="O47" s="150">
        <f t="shared" si="5"/>
        <v>0</v>
      </c>
      <c r="P47" s="150">
        <f t="shared" si="5"/>
        <v>0</v>
      </c>
      <c r="Q47" s="151"/>
    </row>
    <row r="48" spans="2:19" ht="15.75" hidden="1">
      <c r="B48" s="152"/>
      <c r="C48" s="153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54"/>
    </row>
    <row r="49" spans="2:17" ht="15.75" hidden="1">
      <c r="B49" s="152"/>
      <c r="C49" s="153" t="s">
        <v>79</v>
      </c>
      <c r="D49" s="111">
        <f>SUM(E49:P49)</f>
        <v>0</v>
      </c>
      <c r="E49" s="169" t="s">
        <v>120</v>
      </c>
      <c r="F49" s="169" t="s">
        <v>120</v>
      </c>
      <c r="G49" s="155">
        <v>0</v>
      </c>
      <c r="H49" s="169" t="s">
        <v>120</v>
      </c>
      <c r="I49" s="169" t="s">
        <v>120</v>
      </c>
      <c r="J49" s="169" t="s">
        <v>120</v>
      </c>
      <c r="K49" s="169" t="s">
        <v>120</v>
      </c>
      <c r="L49" s="169" t="s">
        <v>120</v>
      </c>
      <c r="M49" s="155">
        <v>0</v>
      </c>
      <c r="N49" s="155">
        <v>0</v>
      </c>
      <c r="O49" s="155">
        <v>0</v>
      </c>
      <c r="P49" s="169" t="s">
        <v>120</v>
      </c>
      <c r="Q49" s="154"/>
    </row>
    <row r="50" spans="2:17" ht="15.75" hidden="1">
      <c r="B50" s="162"/>
      <c r="C50" s="163"/>
      <c r="D50" s="163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64"/>
    </row>
    <row r="51" spans="2:17" ht="15" hidden="1">
      <c r="B51" s="7" t="s">
        <v>82</v>
      </c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2"/>
    </row>
    <row r="52" spans="2:17" ht="15" hidden="1">
      <c r="B52" s="107" t="s">
        <v>33</v>
      </c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2"/>
    </row>
    <row r="54" spans="2:17" ht="16.5">
      <c r="B54" s="210" t="s">
        <v>121</v>
      </c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</row>
    <row r="55" spans="2:17" ht="16.5">
      <c r="B55" s="210" t="s">
        <v>94</v>
      </c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  <c r="N55" s="210"/>
      <c r="O55" s="210"/>
      <c r="P55" s="210"/>
      <c r="Q55" s="210"/>
    </row>
    <row r="56" spans="2:17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2:17" s="2" customFormat="1" ht="21" customHeight="1">
      <c r="B57" s="226" t="s">
        <v>54</v>
      </c>
      <c r="C57" s="227"/>
      <c r="D57" s="148" t="s">
        <v>4</v>
      </c>
      <c r="E57" s="148" t="s">
        <v>95</v>
      </c>
      <c r="F57" s="148" t="s">
        <v>96</v>
      </c>
      <c r="G57" s="148" t="s">
        <v>97</v>
      </c>
      <c r="H57" s="148" t="s">
        <v>98</v>
      </c>
      <c r="I57" s="148" t="s">
        <v>99</v>
      </c>
      <c r="J57" s="148" t="s">
        <v>100</v>
      </c>
      <c r="K57" s="148" t="s">
        <v>101</v>
      </c>
      <c r="L57" s="148" t="s">
        <v>102</v>
      </c>
      <c r="M57" s="148" t="s">
        <v>103</v>
      </c>
      <c r="N57" s="148" t="s">
        <v>104</v>
      </c>
      <c r="O57" s="148" t="s">
        <v>105</v>
      </c>
      <c r="P57" s="226" t="s">
        <v>106</v>
      </c>
      <c r="Q57" s="228"/>
    </row>
    <row r="58" spans="2:17" s="2" customFormat="1" ht="7.5" customHeight="1">
      <c r="B58" s="129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49"/>
    </row>
    <row r="59" spans="2:17" s="2" customFormat="1" ht="15.75">
      <c r="B59" s="229" t="s">
        <v>4</v>
      </c>
      <c r="C59" s="230"/>
      <c r="D59" s="177">
        <f t="shared" ref="D59:P59" si="6">SUM(D61:D65)</f>
        <v>26963.260099999996</v>
      </c>
      <c r="E59" s="177">
        <f t="shared" si="6"/>
        <v>3073.9210000000003</v>
      </c>
      <c r="F59" s="177">
        <f t="shared" si="6"/>
        <v>2639.8195000000001</v>
      </c>
      <c r="G59" s="177">
        <f t="shared" si="6"/>
        <v>2965.14</v>
      </c>
      <c r="H59" s="177">
        <f t="shared" si="6"/>
        <v>2625</v>
      </c>
      <c r="I59" s="177">
        <f t="shared" si="6"/>
        <v>2417.8000000000002</v>
      </c>
      <c r="J59" s="177">
        <f t="shared" si="6"/>
        <v>2325.3126000000002</v>
      </c>
      <c r="K59" s="177">
        <f t="shared" si="6"/>
        <v>1793.2556</v>
      </c>
      <c r="L59" s="177">
        <f t="shared" si="6"/>
        <v>1518.5436000000002</v>
      </c>
      <c r="M59" s="177">
        <f t="shared" si="6"/>
        <v>2565.415</v>
      </c>
      <c r="N59" s="177">
        <f t="shared" si="6"/>
        <v>1529.7688000000001</v>
      </c>
      <c r="O59" s="177">
        <f t="shared" si="6"/>
        <v>1715.4099999999999</v>
      </c>
      <c r="P59" s="177">
        <f t="shared" si="6"/>
        <v>1793.874</v>
      </c>
      <c r="Q59" s="151"/>
    </row>
    <row r="60" spans="2:17" ht="8.25" customHeight="1">
      <c r="B60" s="159"/>
      <c r="C60" s="160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61"/>
    </row>
    <row r="61" spans="2:17" ht="15">
      <c r="B61" s="159"/>
      <c r="C61" s="160" t="s">
        <v>117</v>
      </c>
      <c r="D61" s="174">
        <f>SUM(E61:P61)</f>
        <v>156.18699999999998</v>
      </c>
      <c r="E61" s="176">
        <v>28.951000000000001</v>
      </c>
      <c r="F61" s="135" t="s">
        <v>59</v>
      </c>
      <c r="G61" s="135" t="s">
        <v>59</v>
      </c>
      <c r="H61" s="135" t="s">
        <v>59</v>
      </c>
      <c r="I61" s="135" t="s">
        <v>59</v>
      </c>
      <c r="J61" s="135" t="s">
        <v>59</v>
      </c>
      <c r="K61" s="135" t="s">
        <v>59</v>
      </c>
      <c r="L61" s="176">
        <v>15.48</v>
      </c>
      <c r="M61" s="176">
        <v>75.644999999999996</v>
      </c>
      <c r="N61" s="176">
        <v>24.367000000000001</v>
      </c>
      <c r="O61" s="176">
        <v>1.28</v>
      </c>
      <c r="P61" s="176">
        <v>10.464</v>
      </c>
      <c r="Q61" s="161"/>
    </row>
    <row r="62" spans="2:17" ht="15">
      <c r="B62" s="159"/>
      <c r="C62" s="160" t="s">
        <v>122</v>
      </c>
      <c r="D62" s="174">
        <f>SUM(E62:P62)</f>
        <v>4098.13</v>
      </c>
      <c r="E62" s="176">
        <v>672</v>
      </c>
      <c r="F62" s="176">
        <v>448</v>
      </c>
      <c r="G62" s="176">
        <v>414.96</v>
      </c>
      <c r="H62" s="176">
        <v>542.5</v>
      </c>
      <c r="I62" s="176">
        <v>542.5</v>
      </c>
      <c r="J62" s="176">
        <v>450.8</v>
      </c>
      <c r="K62" s="176">
        <v>163.52000000000001</v>
      </c>
      <c r="L62" s="176">
        <v>139.44</v>
      </c>
      <c r="M62" s="176">
        <v>158.41</v>
      </c>
      <c r="N62" s="176">
        <v>134.4</v>
      </c>
      <c r="O62" s="176">
        <v>201.6</v>
      </c>
      <c r="P62" s="176">
        <v>230</v>
      </c>
      <c r="Q62" s="161"/>
    </row>
    <row r="63" spans="2:17" ht="15">
      <c r="B63" s="159"/>
      <c r="C63" s="160" t="s">
        <v>123</v>
      </c>
      <c r="D63" s="174">
        <f t="shared" ref="D63:D65" si="7">SUM(E63:P63)</f>
        <v>15549.233099999998</v>
      </c>
      <c r="E63" s="176">
        <v>1656.17</v>
      </c>
      <c r="F63" s="176">
        <v>1318.8195000000001</v>
      </c>
      <c r="G63" s="176">
        <v>1855.78</v>
      </c>
      <c r="H63" s="176">
        <v>1531.25</v>
      </c>
      <c r="I63" s="176">
        <v>1214.5</v>
      </c>
      <c r="J63" s="176">
        <v>1197.9126000000001</v>
      </c>
      <c r="K63" s="176">
        <v>1061.4856</v>
      </c>
      <c r="L63" s="176">
        <v>1106.6636000000001</v>
      </c>
      <c r="M63" s="176">
        <v>1494.74</v>
      </c>
      <c r="N63" s="176">
        <v>1003.7918</v>
      </c>
      <c r="O63" s="176">
        <v>1021.91</v>
      </c>
      <c r="P63" s="176">
        <v>1086.21</v>
      </c>
      <c r="Q63" s="161"/>
    </row>
    <row r="64" spans="2:17" ht="15">
      <c r="B64" s="159"/>
      <c r="C64" s="160" t="s">
        <v>124</v>
      </c>
      <c r="D64" s="174">
        <f t="shared" si="7"/>
        <v>7159.71</v>
      </c>
      <c r="E64" s="176">
        <v>716.8</v>
      </c>
      <c r="F64" s="176">
        <v>873</v>
      </c>
      <c r="G64" s="176">
        <v>694.4</v>
      </c>
      <c r="H64" s="176">
        <v>551.25</v>
      </c>
      <c r="I64" s="176">
        <v>660.8</v>
      </c>
      <c r="J64" s="176">
        <v>676.6</v>
      </c>
      <c r="K64" s="176">
        <v>568.25</v>
      </c>
      <c r="L64" s="176">
        <v>256.95999999999998</v>
      </c>
      <c r="M64" s="176">
        <v>836.62</v>
      </c>
      <c r="N64" s="176">
        <v>367.21</v>
      </c>
      <c r="O64" s="176">
        <v>490.62</v>
      </c>
      <c r="P64" s="176">
        <v>467.2</v>
      </c>
      <c r="Q64" s="161"/>
    </row>
    <row r="65" spans="2:17" ht="15">
      <c r="B65" s="159"/>
      <c r="C65" s="160" t="s">
        <v>125</v>
      </c>
      <c r="D65" s="174">
        <f t="shared" si="7"/>
        <v>0</v>
      </c>
      <c r="E65" s="135" t="s">
        <v>59</v>
      </c>
      <c r="F65" s="135" t="s">
        <v>59</v>
      </c>
      <c r="G65" s="135" t="s">
        <v>59</v>
      </c>
      <c r="H65" s="135" t="s">
        <v>59</v>
      </c>
      <c r="I65" s="135" t="s">
        <v>59</v>
      </c>
      <c r="J65" s="135" t="s">
        <v>59</v>
      </c>
      <c r="K65" s="135" t="s">
        <v>59</v>
      </c>
      <c r="L65" s="135" t="s">
        <v>59</v>
      </c>
      <c r="M65" s="135" t="s">
        <v>59</v>
      </c>
      <c r="N65" s="135" t="s">
        <v>59</v>
      </c>
      <c r="O65" s="135" t="s">
        <v>59</v>
      </c>
      <c r="P65" s="135" t="s">
        <v>59</v>
      </c>
      <c r="Q65" s="161"/>
    </row>
    <row r="66" spans="2:17" ht="15">
      <c r="B66" s="4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11"/>
    </row>
    <row r="67" spans="2:17" ht="6.75" customHeight="1">
      <c r="B67" s="2"/>
      <c r="C67" s="2"/>
      <c r="D67" s="2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2"/>
    </row>
    <row r="68" spans="2:17">
      <c r="B68" s="7" t="s">
        <v>82</v>
      </c>
      <c r="D68" s="7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7"/>
    </row>
    <row r="69" spans="2:17">
      <c r="B69" s="7" t="s">
        <v>33</v>
      </c>
      <c r="D69" s="7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7"/>
    </row>
    <row r="70" spans="2:17">
      <c r="B70" s="7"/>
      <c r="D70" s="7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7"/>
    </row>
    <row r="72" spans="2:17" ht="16.5">
      <c r="B72" s="210" t="s">
        <v>126</v>
      </c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  <c r="N72" s="210"/>
      <c r="O72" s="210"/>
      <c r="P72" s="210"/>
      <c r="Q72" s="210"/>
    </row>
    <row r="73" spans="2:17" ht="16.5">
      <c r="B73" s="210" t="s">
        <v>94</v>
      </c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</row>
    <row r="74" spans="2:17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2:17" ht="15">
      <c r="B75" s="221" t="s">
        <v>54</v>
      </c>
      <c r="C75" s="222"/>
      <c r="D75" s="156" t="s">
        <v>4</v>
      </c>
      <c r="E75" s="156" t="s">
        <v>95</v>
      </c>
      <c r="F75" s="156" t="s">
        <v>96</v>
      </c>
      <c r="G75" s="156" t="s">
        <v>97</v>
      </c>
      <c r="H75" s="156" t="s">
        <v>98</v>
      </c>
      <c r="I75" s="156" t="s">
        <v>99</v>
      </c>
      <c r="J75" s="156" t="s">
        <v>100</v>
      </c>
      <c r="K75" s="156" t="s">
        <v>101</v>
      </c>
      <c r="L75" s="156" t="s">
        <v>102</v>
      </c>
      <c r="M75" s="156" t="s">
        <v>103</v>
      </c>
      <c r="N75" s="156" t="s">
        <v>104</v>
      </c>
      <c r="O75" s="156" t="s">
        <v>105</v>
      </c>
      <c r="P75" s="221" t="s">
        <v>106</v>
      </c>
      <c r="Q75" s="223"/>
    </row>
    <row r="76" spans="2:17" ht="15">
      <c r="B76" s="133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57"/>
    </row>
    <row r="77" spans="2:17" ht="15">
      <c r="B77" s="224" t="s">
        <v>4</v>
      </c>
      <c r="C77" s="225"/>
      <c r="D77" s="175">
        <f>SUM(D79:D81)</f>
        <v>100.56172000000001</v>
      </c>
      <c r="E77" s="175">
        <f t="shared" ref="E77:P77" si="8">SUM(E79:E79)</f>
        <v>1.32</v>
      </c>
      <c r="F77" s="175">
        <f t="shared" si="8"/>
        <v>4.4630000000000001</v>
      </c>
      <c r="G77" s="175">
        <f t="shared" si="8"/>
        <v>4.1710000000000003</v>
      </c>
      <c r="H77" s="175">
        <f t="shared" si="8"/>
        <v>4.4870000000000001</v>
      </c>
      <c r="I77" s="175">
        <f t="shared" si="8"/>
        <v>1.5309999999999999</v>
      </c>
      <c r="J77" s="175">
        <f t="shared" si="8"/>
        <v>6.0919999999999996</v>
      </c>
      <c r="K77" s="175">
        <f t="shared" si="8"/>
        <v>6.1070000000000002</v>
      </c>
      <c r="L77" s="175">
        <f t="shared" si="8"/>
        <v>6.0949999999999998</v>
      </c>
      <c r="M77" s="175">
        <f t="shared" si="8"/>
        <v>6.1580000000000004</v>
      </c>
      <c r="N77" s="175">
        <f t="shared" si="8"/>
        <v>0</v>
      </c>
      <c r="O77" s="175">
        <f t="shared" si="8"/>
        <v>5.6</v>
      </c>
      <c r="P77" s="175">
        <f t="shared" si="8"/>
        <v>0</v>
      </c>
      <c r="Q77" s="158"/>
    </row>
    <row r="78" spans="2:17" ht="15">
      <c r="B78" s="159"/>
      <c r="C78" s="160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61"/>
    </row>
    <row r="79" spans="2:17" ht="15">
      <c r="B79" s="159"/>
      <c r="C79" s="160" t="s">
        <v>117</v>
      </c>
      <c r="D79" s="174">
        <f>SUM(E79:P79)</f>
        <v>46.024000000000001</v>
      </c>
      <c r="E79" s="176">
        <v>1.32</v>
      </c>
      <c r="F79" s="176">
        <v>4.4630000000000001</v>
      </c>
      <c r="G79" s="176">
        <v>4.1710000000000003</v>
      </c>
      <c r="H79" s="176">
        <v>4.4870000000000001</v>
      </c>
      <c r="I79" s="176">
        <v>1.5309999999999999</v>
      </c>
      <c r="J79" s="176">
        <v>6.0919999999999996</v>
      </c>
      <c r="K79" s="176">
        <v>6.1070000000000002</v>
      </c>
      <c r="L79" s="176">
        <v>6.0949999999999998</v>
      </c>
      <c r="M79" s="176">
        <v>6.1580000000000004</v>
      </c>
      <c r="N79" s="135" t="s">
        <v>59</v>
      </c>
      <c r="O79" s="176">
        <v>5.6</v>
      </c>
      <c r="P79" s="135" t="s">
        <v>59</v>
      </c>
      <c r="Q79" s="161"/>
    </row>
    <row r="80" spans="2:17" ht="15">
      <c r="B80" s="159"/>
      <c r="C80" s="160" t="s">
        <v>71</v>
      </c>
      <c r="D80" s="174">
        <f>SUM(E80:P80)</f>
        <v>0</v>
      </c>
      <c r="E80" s="135" t="s">
        <v>59</v>
      </c>
      <c r="F80" s="135" t="s">
        <v>59</v>
      </c>
      <c r="G80" s="135" t="s">
        <v>59</v>
      </c>
      <c r="H80" s="135" t="s">
        <v>59</v>
      </c>
      <c r="I80" s="135" t="s">
        <v>59</v>
      </c>
      <c r="J80" s="135" t="s">
        <v>59</v>
      </c>
      <c r="K80" s="135" t="s">
        <v>59</v>
      </c>
      <c r="L80" s="135" t="s">
        <v>59</v>
      </c>
      <c r="M80" s="135" t="s">
        <v>59</v>
      </c>
      <c r="N80" s="135" t="s">
        <v>59</v>
      </c>
      <c r="O80" s="135" t="s">
        <v>59</v>
      </c>
      <c r="P80" s="135" t="s">
        <v>59</v>
      </c>
      <c r="Q80" s="161"/>
    </row>
    <row r="81" spans="2:17" ht="15">
      <c r="B81" s="159"/>
      <c r="C81" s="160" t="s">
        <v>84</v>
      </c>
      <c r="D81" s="174">
        <f>SUM(E81:P81)</f>
        <v>54.537720000000007</v>
      </c>
      <c r="E81" s="135">
        <v>1.4357500000000001</v>
      </c>
      <c r="F81" s="135">
        <v>0</v>
      </c>
      <c r="G81" s="135">
        <v>0</v>
      </c>
      <c r="H81" s="176">
        <v>5.8</v>
      </c>
      <c r="I81" s="176">
        <v>23.169720000000002</v>
      </c>
      <c r="J81" s="176">
        <v>6.7164000000000001</v>
      </c>
      <c r="K81" s="176">
        <v>1.2974000000000001</v>
      </c>
      <c r="L81" s="176">
        <v>7.5072500000000009</v>
      </c>
      <c r="M81" s="176">
        <v>2.1748599999999998</v>
      </c>
      <c r="N81" s="176">
        <v>2.1526199999999998</v>
      </c>
      <c r="O81" s="176">
        <v>4.2837199999999998</v>
      </c>
      <c r="P81" s="135">
        <v>0</v>
      </c>
      <c r="Q81" s="161"/>
    </row>
    <row r="82" spans="2:17" ht="15">
      <c r="B82" s="165"/>
      <c r="C82" s="166"/>
      <c r="D82" s="166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67"/>
    </row>
    <row r="83" spans="2:17" ht="15">
      <c r="B83" s="7" t="s">
        <v>127</v>
      </c>
      <c r="C83" s="2"/>
      <c r="D83" s="2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2"/>
    </row>
    <row r="84" spans="2:17">
      <c r="B84" s="7" t="s">
        <v>82</v>
      </c>
      <c r="D84" s="7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7"/>
    </row>
    <row r="85" spans="2:17">
      <c r="B85" s="107" t="s">
        <v>33</v>
      </c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</row>
    <row r="91" spans="2:17">
      <c r="D91" s="171"/>
    </row>
  </sheetData>
  <mergeCells count="25">
    <mergeCell ref="B54:Q54"/>
    <mergeCell ref="B55:Q55"/>
    <mergeCell ref="B57:C57"/>
    <mergeCell ref="P57:Q57"/>
    <mergeCell ref="B59:C59"/>
    <mergeCell ref="B72:Q72"/>
    <mergeCell ref="B73:Q73"/>
    <mergeCell ref="B75:C75"/>
    <mergeCell ref="P75:Q75"/>
    <mergeCell ref="B77:C77"/>
    <mergeCell ref="B42:Q42"/>
    <mergeCell ref="B43:Q43"/>
    <mergeCell ref="B45:C45"/>
    <mergeCell ref="P45:Q45"/>
    <mergeCell ref="B47:C47"/>
    <mergeCell ref="B21:Q21"/>
    <mergeCell ref="B22:Q22"/>
    <mergeCell ref="B24:C24"/>
    <mergeCell ref="P24:Q24"/>
    <mergeCell ref="B26:C26"/>
    <mergeCell ref="B3:Q3"/>
    <mergeCell ref="B4:Q4"/>
    <mergeCell ref="B6:C6"/>
    <mergeCell ref="P6:Q6"/>
    <mergeCell ref="B8:C8"/>
  </mergeCells>
  <pageMargins left="0.7" right="0.7" top="0.75" bottom="0.75" header="0.3" footer="0.3"/>
  <pageSetup paperSize="9" scale="5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0137DF093341A459B1725B370F0D6C3" ma:contentTypeVersion="16" ma:contentTypeDescription="Crear nuevo documento." ma:contentTypeScope="" ma:versionID="39479fbf8da429dd35aa36be03209116">
  <xsd:schema xmlns:xsd="http://www.w3.org/2001/XMLSchema" xmlns:xs="http://www.w3.org/2001/XMLSchema" xmlns:p="http://schemas.microsoft.com/office/2006/metadata/properties" xmlns:ns2="5aff5fc1-a0e3-4d47-9a27-b4e81c198a82" xmlns:ns3="a7360780-f6b7-4420-9875-3f365c257eb2" targetNamespace="http://schemas.microsoft.com/office/2006/metadata/properties" ma:root="true" ma:fieldsID="4ed8eb50a4a053395296afcc3b82d2bb" ns2:_="" ns3:_="">
    <xsd:import namespace="5aff5fc1-a0e3-4d47-9a27-b4e81c198a82"/>
    <xsd:import namespace="a7360780-f6b7-4420-9875-3f365c257eb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f5fc1-a0e3-4d47-9a27-b4e81c198a8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900b1d-3883-4af9-aa73-3e1dfc456cb3}" ma:internalName="TaxCatchAll" ma:showField="CatchAllData" ma:web="5aff5fc1-a0e3-4d47-9a27-b4e81c198a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60780-f6b7-4420-9875-3f365c257e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a1b9b3e-563d-4224-9268-7184741b2c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360780-f6b7-4420-9875-3f365c257eb2">
      <Terms xmlns="http://schemas.microsoft.com/office/infopath/2007/PartnerControls"/>
    </lcf76f155ced4ddcb4097134ff3c332f>
    <TaxCatchAll xmlns="5aff5fc1-a0e3-4d47-9a27-b4e81c198a82" xsi:nil="true"/>
  </documentManagement>
</p:properties>
</file>

<file path=customXml/itemProps1.xml><?xml version="1.0" encoding="utf-8"?>
<ds:datastoreItem xmlns:ds="http://schemas.openxmlformats.org/officeDocument/2006/customXml" ds:itemID="{9EAA30A5-5313-45A9-8F88-A8DFDABFE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085768-B54D-44CE-9F2A-F1A43A17F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f5fc1-a0e3-4d47-9a27-b4e81c198a82"/>
    <ds:schemaRef ds:uri="a7360780-f6b7-4420-9875-3f365c257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1ACFBA-42C8-451F-9457-ECFA4DF66F59}">
  <ds:schemaRefs>
    <ds:schemaRef ds:uri="http://schemas.microsoft.com/office/2006/metadata/properties"/>
    <ds:schemaRef ds:uri="http://schemas.microsoft.com/office/infopath/2007/PartnerControls"/>
    <ds:schemaRef ds:uri="a7360780-f6b7-4420-9875-3f365c257eb2"/>
    <ds:schemaRef ds:uri="5aff5fc1-a0e3-4d47-9a27-b4e81c198a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Prod Total</vt:lpstr>
      <vt:lpstr>Harina Aceite Puertos</vt:lpstr>
      <vt:lpstr>Harina Tipo Puertos</vt:lpstr>
      <vt:lpstr>Prod curado</vt:lpstr>
      <vt:lpstr>'Harina Aceite Puertos'!Área_de_impresión</vt:lpstr>
      <vt:lpstr>'Harina Tipo Puertos'!Área_de_impresión</vt:lpstr>
      <vt:lpstr>'Prod Total'!Área_de_impresión</vt:lpstr>
    </vt:vector>
  </TitlesOfParts>
  <Manager/>
  <Company>Ministerio de Pesqueria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hleon</dc:creator>
  <cp:keywords/>
  <dc:description/>
  <cp:lastModifiedBy>Karin Lissett Montoya Javes</cp:lastModifiedBy>
  <cp:revision/>
  <dcterms:created xsi:type="dcterms:W3CDTF">2004-02-25T18:01:00Z</dcterms:created>
  <dcterms:modified xsi:type="dcterms:W3CDTF">2023-05-26T14:47:32Z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0x010100F0137DF093341A459B1725B370F0D6C3</vt:lpwstr>
  </property>
  <property fmtid="{D5CDD505-2E9C-101B-9397-08002B2CF9AE}" pid="3" name="KSOProductBuildVer">
    <vt:lpwstr>1033-11.2.0.10152</vt:lpwstr>
  </property>
  <property fmtid="{D5CDD505-2E9C-101B-9397-08002B2CF9AE}" pid="4" name="MediaServiceImageTags">
    <vt:lpwstr/>
  </property>
</Properties>
</file>